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customXmlProperties+xml" PartName="/customXml/itemProps5.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spreadsheetml.table+xml" PartName="/xl/tables/table4.xml"/>
  <Override ContentType="application/vnd.openxmlformats-officedocument.spreadsheetml.table+xml" PartName="/xl/tables/table5.xml"/>
  <Override ContentType="application/vnd.openxmlformats-officedocument.spreadsheetml.table+xml" PartName="/xl/tables/table6.xml"/>
  <Override ContentType="application/vnd.openxmlformats-officedocument.spreadsheetml.table+xml" PartName="/xl/tables/table7.xml"/>
  <Override ContentType="application/vnd.openxmlformats-officedocument.spreadsheetml.table+xml" PartName="/xl/tables/table8.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ggagnon\Desktop\"/>
    </mc:Choice>
  </mc:AlternateContent>
  <bookViews>
    <workbookView xWindow="-15" yWindow="-15" windowWidth="7680" windowHeight="8760" tabRatio="799" firstSheet="1" activeTab="7"/>
  </bookViews>
  <sheets>
    <sheet name="Summary" sheetId="10" r:id="rId1"/>
    <sheet name="Personnel" sheetId="12" r:id="rId2"/>
    <sheet name="Consultants" sheetId="1" r:id="rId3"/>
    <sheet name="Evaluation" sheetId="13" r:id="rId4"/>
    <sheet name="Equipment" sheetId="2" r:id="rId5"/>
    <sheet name="InternationalTravel" sheetId="3" r:id="rId6"/>
    <sheet name="Training" sheetId="4" r:id="rId7"/>
    <sheet name="Research" sheetId="5" r:id="rId8"/>
    <sheet name="Indirect Costs" sheetId="6" r:id="rId9"/>
    <sheet name="Donor Contributions" sheetId="7" r:id="rId10"/>
    <sheet name="Local Contributions" sheetId="8" r:id="rId11"/>
    <sheet name="Consolidated" sheetId="9" r:id="rId12"/>
    <sheet name="Tables" sheetId="14" state="hidden" r:id="rId13"/>
  </sheets>
  <definedNames>
    <definedName name="Check_Locked" comment="Valdation Flag">Tables!$F$15</definedName>
    <definedName name="Currencies_Table">Tables!$A$2:$B$196</definedName>
    <definedName name="Currency">Tables!$A$2:$A$196</definedName>
    <definedName name="DataEntry" comment="Summary Data entry " localSheetId="0">Summary!$B$2,Summary!$B$3,Summary!$E$5,Summary!$E$6,Summary!$A$23,Summary!$C$23,Summary!$E$23,Summary!$E$25,Summary!$C$25,Summary!$A$25,Summary!$B$26</definedName>
    <definedName name="SheetState" hidden="1">"'-1:-1:-1:-1:-1:-1:-1:-1:-1:-1:-1:-1:-1:0:0:0:0:0:0:0:0:0:0:-1:-1:-1:-1:0:0:0:0:0:0:0:0:0:0:0:2"</definedName>
    <definedName name="Version_Code">Tables!$F$14</definedName>
    <definedName name="Yes_No">Tables!$G$2:$H$3</definedName>
  </definedNames>
  <calcPr calcId="152511" concurrentCalc="0"/>
</workbook>
</file>

<file path=xl/calcChain.xml><?xml version="1.0" encoding="utf-8"?>
<calcChain xmlns="http://schemas.openxmlformats.org/spreadsheetml/2006/main">
  <c r="B40" i="5" l="1"/>
  <c r="H17" i="6"/>
  <c r="H18" i="6"/>
  <c r="H19" i="6"/>
  <c r="H17" i="5"/>
  <c r="H18" i="5"/>
  <c r="H19" i="5"/>
  <c r="H17" i="4"/>
  <c r="H18" i="4"/>
  <c r="H19" i="4"/>
  <c r="H18" i="3"/>
  <c r="H19" i="3"/>
  <c r="H20" i="3"/>
  <c r="H17" i="2"/>
  <c r="H18" i="2"/>
  <c r="H19" i="2"/>
  <c r="H18" i="13"/>
  <c r="H19" i="13"/>
  <c r="H20" i="13"/>
  <c r="H14" i="12"/>
  <c r="H15" i="12"/>
  <c r="H16" i="12"/>
  <c r="H17" i="12"/>
  <c r="H18" i="12"/>
  <c r="H19" i="12"/>
  <c r="H20" i="12"/>
  <c r="H21" i="12"/>
  <c r="H22" i="12"/>
  <c r="H23" i="12"/>
  <c r="H24" i="12"/>
  <c r="H25" i="12"/>
  <c r="H18" i="1"/>
  <c r="H19" i="1"/>
  <c r="H20" i="1"/>
  <c r="H21" i="1"/>
  <c r="H22" i="1"/>
  <c r="H23" i="1"/>
  <c r="H24" i="1"/>
  <c r="H25" i="1"/>
  <c r="H26" i="1"/>
  <c r="H27" i="1"/>
  <c r="H28" i="1"/>
  <c r="H29" i="1"/>
  <c r="B22" i="6"/>
  <c r="C22" i="6"/>
  <c r="D22" i="6"/>
  <c r="E22" i="6"/>
  <c r="F22" i="6"/>
  <c r="G22" i="6"/>
  <c r="H22" i="6"/>
  <c r="B22" i="5"/>
  <c r="C22" i="5"/>
  <c r="D22" i="5"/>
  <c r="E22" i="5"/>
  <c r="F22" i="5"/>
  <c r="G22" i="5"/>
  <c r="H22" i="5"/>
  <c r="B22" i="4"/>
  <c r="C22" i="4"/>
  <c r="D22" i="4"/>
  <c r="E22" i="4"/>
  <c r="F22" i="4"/>
  <c r="G22" i="4"/>
  <c r="H22" i="4"/>
  <c r="B22" i="3"/>
  <c r="C22" i="3"/>
  <c r="D22" i="3"/>
  <c r="E22" i="3"/>
  <c r="F22" i="3"/>
  <c r="G22" i="3"/>
  <c r="H22" i="3"/>
  <c r="B22" i="2"/>
  <c r="C22" i="2"/>
  <c r="D22" i="2"/>
  <c r="E22" i="2"/>
  <c r="F22" i="2"/>
  <c r="G22" i="2"/>
  <c r="H22" i="2"/>
  <c r="B22" i="13"/>
  <c r="C22" i="13"/>
  <c r="D22" i="13"/>
  <c r="E22" i="13"/>
  <c r="F22" i="13"/>
  <c r="G22" i="13"/>
  <c r="H22" i="13"/>
  <c r="B31" i="1"/>
  <c r="C31" i="1"/>
  <c r="D31" i="1"/>
  <c r="E31" i="1"/>
  <c r="F31" i="1"/>
  <c r="G31" i="1"/>
  <c r="H31" i="1"/>
  <c r="H30" i="1"/>
  <c r="B31" i="12"/>
  <c r="C31" i="12"/>
  <c r="D31" i="12"/>
  <c r="E31" i="12"/>
  <c r="F31" i="12"/>
  <c r="G31" i="12"/>
  <c r="H31" i="12"/>
  <c r="I5" i="10"/>
  <c r="H4" i="1"/>
  <c r="H5" i="1"/>
  <c r="H6" i="1"/>
  <c r="H7" i="1"/>
  <c r="H8" i="1"/>
  <c r="H9" i="1"/>
  <c r="H10" i="1"/>
  <c r="H11" i="1"/>
  <c r="H12" i="1"/>
  <c r="H13" i="1"/>
  <c r="H14" i="1"/>
  <c r="H15" i="1"/>
  <c r="H16" i="1"/>
  <c r="H17" i="1"/>
  <c r="H8" i="12"/>
  <c r="H9" i="12"/>
  <c r="H10" i="12"/>
  <c r="H11" i="12"/>
  <c r="H12" i="12"/>
  <c r="H13" i="12"/>
  <c r="H26" i="12"/>
  <c r="H27" i="12"/>
  <c r="H28" i="12"/>
  <c r="H29" i="12"/>
  <c r="H30" i="12"/>
  <c r="I26" i="10"/>
  <c r="E3" i="9"/>
  <c r="E13" i="9"/>
  <c r="E10" i="9"/>
  <c r="E6" i="9"/>
  <c r="E11" i="9"/>
  <c r="E7" i="9"/>
  <c r="E12" i="9"/>
  <c r="E8" i="9"/>
  <c r="E9" i="9"/>
  <c r="H4" i="12"/>
  <c r="C17" i="10"/>
  <c r="D17" i="10"/>
  <c r="E17" i="10"/>
  <c r="F17" i="10"/>
  <c r="G17" i="10"/>
  <c r="B17" i="10"/>
  <c r="H14" i="6"/>
  <c r="H15" i="6"/>
  <c r="C15" i="10"/>
  <c r="D15" i="10"/>
  <c r="E15" i="10"/>
  <c r="F15" i="10"/>
  <c r="G15" i="10"/>
  <c r="B15" i="10"/>
  <c r="H16" i="5"/>
  <c r="H20" i="5"/>
  <c r="C14" i="10"/>
  <c r="D14" i="10"/>
  <c r="E14" i="10"/>
  <c r="F14" i="10"/>
  <c r="G14" i="10"/>
  <c r="B14" i="10"/>
  <c r="H16" i="4"/>
  <c r="H20" i="4"/>
  <c r="C13" i="10"/>
  <c r="D13" i="10"/>
  <c r="E13" i="10"/>
  <c r="F13" i="10"/>
  <c r="G13" i="10"/>
  <c r="B13" i="10"/>
  <c r="H11" i="3"/>
  <c r="C11" i="10"/>
  <c r="D11" i="10"/>
  <c r="E11" i="10"/>
  <c r="F11" i="10"/>
  <c r="G11" i="10"/>
  <c r="B11" i="10"/>
  <c r="H16" i="13"/>
  <c r="C12" i="10"/>
  <c r="D12" i="10"/>
  <c r="E12" i="10"/>
  <c r="F12" i="10"/>
  <c r="G12" i="10"/>
  <c r="B12" i="10"/>
  <c r="C10" i="10"/>
  <c r="D10" i="10"/>
  <c r="E10" i="10"/>
  <c r="F10" i="10"/>
  <c r="G10" i="10"/>
  <c r="B10" i="10"/>
  <c r="H6" i="12"/>
  <c r="H4" i="4"/>
  <c r="H5" i="4"/>
  <c r="H6" i="4"/>
  <c r="H4" i="3"/>
  <c r="H5" i="3"/>
  <c r="H6" i="3"/>
  <c r="H4" i="13"/>
  <c r="H5" i="13"/>
  <c r="H6" i="13"/>
  <c r="H7" i="13"/>
  <c r="H4" i="2"/>
  <c r="H5" i="2"/>
  <c r="H6" i="2"/>
  <c r="H7" i="2"/>
  <c r="H8" i="2"/>
  <c r="H9" i="2"/>
  <c r="H10" i="2"/>
  <c r="H11" i="2"/>
  <c r="H12" i="2"/>
  <c r="H13" i="2"/>
  <c r="H14" i="2"/>
  <c r="H15" i="2"/>
  <c r="H16" i="2"/>
  <c r="H20" i="2"/>
  <c r="H21" i="2"/>
  <c r="H5" i="12"/>
  <c r="H7" i="12"/>
  <c r="H9" i="5"/>
  <c r="H7" i="5"/>
  <c r="H5" i="5"/>
  <c r="H10" i="5"/>
  <c r="H8" i="5"/>
  <c r="H6" i="5"/>
  <c r="H4" i="5"/>
  <c r="H9" i="6"/>
  <c r="H7" i="6"/>
  <c r="H5" i="6"/>
  <c r="H8" i="6"/>
  <c r="H6" i="6"/>
  <c r="H4" i="6"/>
  <c r="H11" i="13"/>
  <c r="H12" i="13"/>
  <c r="H13" i="13"/>
  <c r="H14" i="13"/>
  <c r="H15" i="13"/>
  <c r="H17" i="13"/>
  <c r="H21" i="13"/>
  <c r="H13" i="6"/>
  <c r="H11" i="6"/>
  <c r="H16" i="6"/>
  <c r="H12" i="6"/>
  <c r="H9" i="13"/>
  <c r="H10" i="13"/>
  <c r="H8" i="13"/>
  <c r="H21" i="5"/>
  <c r="H21" i="4"/>
  <c r="H17" i="3"/>
  <c r="H21" i="3"/>
  <c r="H10" i="6"/>
  <c r="H20" i="6"/>
  <c r="H21" i="6"/>
  <c r="C9" i="10"/>
  <c r="D9" i="10"/>
  <c r="E9" i="10"/>
  <c r="F9" i="10"/>
  <c r="G9" i="10"/>
  <c r="B9" i="10"/>
  <c r="H7" i="4"/>
  <c r="H8" i="4"/>
  <c r="H9" i="4"/>
  <c r="H10" i="4"/>
  <c r="H11" i="4"/>
  <c r="H12" i="4"/>
  <c r="H13" i="4"/>
  <c r="H14" i="4"/>
  <c r="H15" i="4"/>
  <c r="H11" i="5"/>
  <c r="H12" i="5"/>
  <c r="H13" i="5"/>
  <c r="H14" i="5"/>
  <c r="H15" i="5"/>
  <c r="H7" i="3"/>
  <c r="H8" i="3"/>
  <c r="H9" i="3"/>
  <c r="H10" i="3"/>
  <c r="H12" i="3"/>
  <c r="H13" i="3"/>
  <c r="H14" i="3"/>
  <c r="H15" i="3"/>
  <c r="H16" i="3"/>
  <c r="H13" i="10"/>
  <c r="H15" i="10"/>
  <c r="H14" i="10"/>
  <c r="H9" i="10"/>
  <c r="D14" i="9"/>
  <c r="C14" i="9"/>
  <c r="B14" i="9"/>
  <c r="B10" i="8"/>
  <c r="E14" i="9"/>
  <c r="E16" i="10"/>
  <c r="E18" i="10"/>
  <c r="C16" i="10"/>
  <c r="C18" i="10"/>
  <c r="G16" i="10"/>
  <c r="G18" i="10"/>
  <c r="D16" i="10"/>
  <c r="D18" i="10"/>
  <c r="F16" i="10"/>
  <c r="F18" i="10"/>
  <c r="B16" i="10"/>
  <c r="B18" i="10"/>
  <c r="H12" i="10"/>
  <c r="H11" i="10"/>
  <c r="H10" i="10"/>
  <c r="H17" i="10"/>
  <c r="H16" i="10"/>
  <c r="I17" i="10"/>
  <c r="H18" i="10"/>
  <c r="I10" i="10"/>
  <c r="I12" i="10"/>
  <c r="I11" i="10"/>
  <c r="I14" i="10"/>
  <c r="I9" i="10"/>
  <c r="I13" i="10"/>
  <c r="I15" i="10"/>
</calcChain>
</file>

<file path=xl/comments1.xml><?xml version="1.0" encoding="utf-8"?>
<comments xmlns="http://schemas.openxmlformats.org/spreadsheetml/2006/main">
  <authors>
    <author>Wilfredo Jiron</author>
    <author>IDRC CRDI</author>
  </authors>
  <commentList>
    <comment ref="B2" authorId="0" shapeId="0">
      <text>
        <r>
          <rPr>
            <sz val="9"/>
            <color indexed="81"/>
            <rFont val="Tahoma"/>
            <family val="2"/>
          </rPr>
          <t>Enter Project Title</t>
        </r>
      </text>
    </comment>
    <comment ref="B3" authorId="0" shapeId="0">
      <text>
        <r>
          <rPr>
            <sz val="9"/>
            <color indexed="81"/>
            <rFont val="Tahoma"/>
            <family val="2"/>
          </rPr>
          <t>Enter Proponent Institution Legal Name</t>
        </r>
      </text>
    </comment>
    <comment ref="E6" authorId="1" shapeId="0">
      <text>
        <r>
          <rPr>
            <sz val="8"/>
            <color indexed="81"/>
            <rFont val="Tahoma"/>
            <family val="2"/>
          </rPr>
          <t>Enter Project Duration in Months</t>
        </r>
      </text>
    </comment>
    <comment ref="A23" authorId="1" shapeId="0">
      <text>
        <r>
          <rPr>
            <sz val="8"/>
            <color indexed="81"/>
            <rFont val="Tahoma"/>
            <family val="2"/>
          </rPr>
          <t>Enter Name</t>
        </r>
      </text>
    </comment>
    <comment ref="C23" authorId="1" shapeId="0">
      <text>
        <r>
          <rPr>
            <sz val="8"/>
            <color indexed="81"/>
            <rFont val="Tahoma"/>
            <family val="2"/>
          </rPr>
          <t>Enter Title</t>
        </r>
      </text>
    </comment>
    <comment ref="A25" authorId="1" shapeId="0">
      <text>
        <r>
          <rPr>
            <sz val="8"/>
            <color indexed="81"/>
            <rFont val="Tahoma"/>
            <family val="2"/>
          </rPr>
          <t>Enter name</t>
        </r>
      </text>
    </comment>
    <comment ref="C25" authorId="1" shapeId="0">
      <text>
        <r>
          <rPr>
            <sz val="8"/>
            <color indexed="81"/>
            <rFont val="Tahoma"/>
            <family val="2"/>
          </rPr>
          <t>Enter Title</t>
        </r>
      </text>
    </comment>
    <comment ref="B26" authorId="1" shapeId="0">
      <text>
        <r>
          <rPr>
            <sz val="8"/>
            <color indexed="81"/>
            <rFont val="Tahoma"/>
            <family val="2"/>
          </rPr>
          <t>Enter signature date
(local format)</t>
        </r>
      </text>
    </comment>
  </commentList>
</comments>
</file>

<file path=xl/sharedStrings.xml><?xml version="1.0" encoding="utf-8"?>
<sst xmlns="http://schemas.openxmlformats.org/spreadsheetml/2006/main" count="1387" uniqueCount="464">
  <si>
    <t>Totals for Consultants</t>
  </si>
  <si>
    <t>Budget notes and explanations</t>
  </si>
  <si>
    <t>Total</t>
  </si>
  <si>
    <t>Year 5</t>
  </si>
  <si>
    <t>Year 4</t>
  </si>
  <si>
    <t>Year 3</t>
  </si>
  <si>
    <t>Year 2</t>
  </si>
  <si>
    <t>Year 1</t>
  </si>
  <si>
    <t>Item of expenditure</t>
  </si>
  <si>
    <r>
      <t xml:space="preserve">DETAILS OF BUDGET SUBMISSION: </t>
    </r>
    <r>
      <rPr>
        <b/>
        <sz val="10"/>
        <color rgb="FFFFFF00"/>
        <rFont val="Arial"/>
        <family val="2"/>
      </rPr>
      <t>CONSULTANTS EXPENSES</t>
    </r>
    <r>
      <rPr>
        <b/>
        <sz val="10"/>
        <color rgb="FFFFFFFF"/>
        <rFont val="Arial"/>
        <family val="2"/>
      </rPr>
      <t xml:space="preserve"> (in project currency)</t>
    </r>
  </si>
  <si>
    <r>
      <t xml:space="preserve">DETAILS OF BUDGET SUBMISSION: </t>
    </r>
    <r>
      <rPr>
        <b/>
        <sz val="10"/>
        <color rgb="FFFFFF00"/>
        <rFont val="Arial"/>
        <family val="2"/>
      </rPr>
      <t>EQUIPMENT EXPENSES</t>
    </r>
    <r>
      <rPr>
        <b/>
        <sz val="10"/>
        <color rgb="FFFFFFFF"/>
        <rFont val="Arial"/>
        <family val="2"/>
      </rPr>
      <t xml:space="preserve"> (in project currency)</t>
    </r>
  </si>
  <si>
    <t>Includes equipment that has a useful life of more than 1 year and costs more than CAD 5,000 per item. Costs may include the basic purchase price, related Canadian sales taxes (net of government rebates), freight costs, and other costs associated with purchasing the equipment. IDRC does not pay foreign taxes, import duties, or equipment insurance after delivery. The recipient institution is responsible for all subsequent insurance coverage, and IDRC does not assume responsibility for any losses after delivery.</t>
  </si>
  <si>
    <r>
      <t xml:space="preserve">DETAILS OF BUDGET SUBMISSION: </t>
    </r>
    <r>
      <rPr>
        <b/>
        <sz val="10"/>
        <color rgb="FFFFFF00"/>
        <rFont val="Arial"/>
        <family val="2"/>
      </rPr>
      <t>INTERNATIONAL TRAVEL EXPENSES</t>
    </r>
    <r>
      <rPr>
        <b/>
        <sz val="10"/>
        <color rgb="FFFFFFFF"/>
        <rFont val="Arial"/>
        <family val="2"/>
      </rPr>
      <t xml:space="preserve"> (in project currency)</t>
    </r>
  </si>
  <si>
    <t xml:space="preserve">Includes all costs related to international travel incurred by Project Personnel listed in the Personnel category of this budget proposal. Allowable costs include ground transportation, accommodation, meals, airfare, departure taxes, and other related expenses. Daily costs cannot exceed IDRC per diem rates.    </t>
  </si>
  <si>
    <t xml:space="preserve"> For more information on IDRC Per Diem Rates click here:</t>
  </si>
  <si>
    <r>
      <t xml:space="preserve">DETAILS OF BUDGET SUBMISSION: </t>
    </r>
    <r>
      <rPr>
        <b/>
        <sz val="10"/>
        <color rgb="FFFFFF00"/>
        <rFont val="Arial"/>
        <family val="2"/>
      </rPr>
      <t>TRAINING EXPENSES</t>
    </r>
    <r>
      <rPr>
        <b/>
        <sz val="10"/>
        <color rgb="FFFFFFFF"/>
        <rFont val="Arial"/>
        <family val="2"/>
      </rPr>
      <t xml:space="preserve"> (in project currency)</t>
    </r>
  </si>
  <si>
    <r>
      <t xml:space="preserve">Includes a trainee’s registration and tuition fees; living and other allowances; research and training expenses; and travel costs during the trainee’s participation in degree or diploma programs, short courses, student field work, postdoctoral training, or other scholarly activities. The training budget should be reported in four sub-categories based on the type of training being supported: PhD — study leading to a PhD degree; Masters — study leading to a Masters’ degree; Short Course — study leading to a diploma or certificate; or Other — all other scholarly activities (e.g., field work or postdoctoral study). Training for project staff that relates to the implementation of research activities should be shown under Research Expenses.  </t>
    </r>
    <r>
      <rPr>
        <u/>
        <sz val="8"/>
        <color indexed="8"/>
        <rFont val="Arial"/>
        <family val="2"/>
      </rPr>
      <t>Please use a budget note to: (1) estimate travel costs (if applicable); and (2) list other related training costs.</t>
    </r>
  </si>
  <si>
    <r>
      <t xml:space="preserve">DETAILS OF BUDGET SUBMISSION: </t>
    </r>
    <r>
      <rPr>
        <b/>
        <sz val="10"/>
        <color rgb="FFFFFF00"/>
        <rFont val="Arial"/>
        <family val="2"/>
      </rPr>
      <t>RESEARCH EXPENSES</t>
    </r>
    <r>
      <rPr>
        <b/>
        <sz val="10"/>
        <color rgb="FFFFFFFF"/>
        <rFont val="Arial"/>
        <family val="2"/>
      </rPr>
      <t xml:space="preserve"> (in project currency)</t>
    </r>
  </si>
  <si>
    <r>
      <t xml:space="preserve">DETAILS OF BUDGET SUBMISSION: </t>
    </r>
    <r>
      <rPr>
        <b/>
        <sz val="10"/>
        <color rgb="FFFFFF00"/>
        <rFont val="Arial"/>
        <family val="2"/>
      </rPr>
      <t>INDIRECT PROJECT COSTS</t>
    </r>
    <r>
      <rPr>
        <b/>
        <sz val="10"/>
        <color rgb="FFFFFFFF"/>
        <rFont val="Arial"/>
        <family val="2"/>
      </rPr>
      <t xml:space="preserve"> (in project currency)</t>
    </r>
  </si>
  <si>
    <r>
      <t xml:space="preserve">FINANCIAL CONTRIBUTIONS BY OTHER </t>
    </r>
    <r>
      <rPr>
        <b/>
        <sz val="10"/>
        <color rgb="FFFFFF00"/>
        <rFont val="Arial"/>
        <family val="2"/>
      </rPr>
      <t>DONORS</t>
    </r>
  </si>
  <si>
    <t>Please provide the details of financial contributions that will be made to the project by other international funding agencies (or foundations).</t>
  </si>
  <si>
    <t>Date of signed or expected contract</t>
  </si>
  <si>
    <t>Pledged in signed or expected contract</t>
  </si>
  <si>
    <t>Donor name</t>
  </si>
  <si>
    <t>Donor contact</t>
  </si>
  <si>
    <t>Amount</t>
  </si>
  <si>
    <t>Currency</t>
  </si>
  <si>
    <t>(or acronym if well known)</t>
  </si>
  <si>
    <t>(person name)</t>
  </si>
  <si>
    <r>
      <t xml:space="preserve">ESTIMATES OF </t>
    </r>
    <r>
      <rPr>
        <b/>
        <sz val="10"/>
        <color rgb="FFFFFF00"/>
        <rFont val="Arial"/>
        <family val="2"/>
      </rPr>
      <t>LOCAL CONTRIBUTIONS</t>
    </r>
    <r>
      <rPr>
        <b/>
        <sz val="10"/>
        <color theme="0"/>
        <rFont val="Arial"/>
        <family val="2"/>
      </rPr>
      <t xml:space="preserve"> TO PROJECT</t>
    </r>
  </si>
  <si>
    <t>Estimated amount</t>
  </si>
  <si>
    <t>Total for project</t>
  </si>
  <si>
    <r>
      <rPr>
        <b/>
        <sz val="10"/>
        <color rgb="FFFFFF00"/>
        <rFont val="Arial"/>
        <family val="2"/>
      </rPr>
      <t>CONSOLIDATED BUDGET SUMMARY</t>
    </r>
    <r>
      <rPr>
        <b/>
        <sz val="10"/>
        <color rgb="FFFFFFFF"/>
        <rFont val="Arial"/>
        <family val="2"/>
      </rPr>
      <t xml:space="preserve"> (ONLY TO BE USED FOR JOINT APPLICATIONS FOR RESEARCH GRANTS)</t>
    </r>
  </si>
  <si>
    <t>This summary must be completed by the project leader when more than one institution will receive IDRC funds for the same collaborative research. Each collaborating institution must complete their own set of budget forms (Section D). This form summarizes the budget of each institution over the life of the project. Only one narrative project proposal needs to be submitted.</t>
  </si>
  <si>
    <r>
      <t xml:space="preserve">Budget category </t>
    </r>
    <r>
      <rPr>
        <b/>
        <sz val="8"/>
        <color indexed="8"/>
        <rFont val="Symbol"/>
        <family val="1"/>
        <charset val="2"/>
      </rPr>
      <t>¯</t>
    </r>
  </si>
  <si>
    <t>Institution 1</t>
  </si>
  <si>
    <t>Institution 2</t>
  </si>
  <si>
    <t>Institution 3</t>
  </si>
  <si>
    <r>
      <t xml:space="preserve">Name of institution </t>
    </r>
    <r>
      <rPr>
        <b/>
        <sz val="8"/>
        <color indexed="8"/>
        <rFont val="Symbol"/>
        <family val="1"/>
        <charset val="2"/>
      </rPr>
      <t>®</t>
    </r>
  </si>
  <si>
    <r>
      <t xml:space="preserve">Currency of institution </t>
    </r>
    <r>
      <rPr>
        <sz val="8"/>
        <color indexed="10"/>
        <rFont val="Arial"/>
        <family val="2"/>
      </rPr>
      <t>†</t>
    </r>
  </si>
  <si>
    <r>
      <t xml:space="preserve">Total  </t>
    </r>
    <r>
      <rPr>
        <b/>
        <sz val="8"/>
        <color rgb="FFFF0000"/>
        <rFont val="Arial"/>
        <family val="2"/>
      </rPr>
      <t>††</t>
    </r>
  </si>
  <si>
    <t>Personnel</t>
  </si>
  <si>
    <t>Consultants</t>
  </si>
  <si>
    <t>Evaluation</t>
  </si>
  <si>
    <t>Equipment</t>
  </si>
  <si>
    <t>International travel</t>
  </si>
  <si>
    <t>Training</t>
  </si>
  <si>
    <t>Research expenses</t>
  </si>
  <si>
    <t>Indirect project costs</t>
  </si>
  <si>
    <t>Total in project currency of institution</t>
  </si>
  <si>
    <r>
      <rPr>
        <sz val="8"/>
        <color indexed="10"/>
        <rFont val="Arial"/>
        <family val="2"/>
      </rPr>
      <t>†</t>
    </r>
    <r>
      <rPr>
        <sz val="8"/>
        <color indexed="8"/>
        <rFont val="Arial"/>
        <family val="2"/>
      </rPr>
      <t xml:space="preserve"> Currency of project used by institution — will vary when collaborating institutions are in different countries.</t>
    </r>
  </si>
  <si>
    <r>
      <rPr>
        <sz val="8"/>
        <color rgb="FFFF0000"/>
        <rFont val="Arial"/>
        <family val="2"/>
      </rPr>
      <t>††</t>
    </r>
    <r>
      <rPr>
        <sz val="8"/>
        <color theme="1"/>
        <rFont val="Arial"/>
        <family val="2"/>
      </rPr>
      <t xml:space="preserve"> Row totals are only relevant if the budgets of all the institutions are in the same currency.</t>
    </r>
  </si>
  <si>
    <t>Consolidated Budget Summary Worksheet</t>
  </si>
  <si>
    <t>Year 6</t>
  </si>
  <si>
    <t>Budget category</t>
  </si>
  <si>
    <t>International Travel</t>
  </si>
  <si>
    <t>Research</t>
  </si>
  <si>
    <t>Indirect Costs</t>
  </si>
  <si>
    <r>
      <t xml:space="preserve">DETAILS OF BUDGET SUBMISSION: </t>
    </r>
    <r>
      <rPr>
        <b/>
        <sz val="10"/>
        <color rgb="FFFFFF00"/>
        <rFont val="Arial"/>
        <family val="2"/>
      </rPr>
      <t>PERSONNEL EXPENSES</t>
    </r>
    <r>
      <rPr>
        <b/>
        <sz val="10"/>
        <color rgb="FFFFFFFF"/>
        <rFont val="Arial"/>
        <family val="2"/>
      </rPr>
      <t xml:space="preserve"> (in project currency)</t>
    </r>
  </si>
  <si>
    <t>Includes all remuneration, allowances, and benefits paid to staff and advisors hired for a specific project. Project advisors are people hired for long periods (more than 1 year) and paid on a regular basis. The payment of replacement salaries (to release academics from teaching commitments) or of core salaries (i.e., of existing staff) must be justified in the context of research capacity building. As a general rule, IDRC does not pay salary supplements, i.e., honorarium for full-time employees in addition to their regular salaries or higher salaries than the institution would normally pay.</t>
  </si>
  <si>
    <r>
      <t xml:space="preserve">DETAILS OF BUDGET SUBMISSION: </t>
    </r>
    <r>
      <rPr>
        <b/>
        <sz val="10"/>
        <color rgb="FFFFFF00"/>
        <rFont val="Arial"/>
        <family val="2"/>
      </rPr>
      <t>EVALUATION EXPENSES</t>
    </r>
    <r>
      <rPr>
        <b/>
        <sz val="10"/>
        <color rgb="FFFFFFFF"/>
        <rFont val="Arial"/>
        <family val="2"/>
      </rPr>
      <t xml:space="preserve"> (in project currency)</t>
    </r>
  </si>
  <si>
    <r>
      <t xml:space="preserve">Includes the systematic assessment of a project, program, policy, or strategic issue to assess either progress toward achieving objectives or the quality and effects of IDRC-funded activities. Evaluation may occur during an activity or after its completion. Evaluation costs can include: consultant fees; travel expenses; and dissemination of the evaluation findings. In projects where evaluation is the primary objective, costs may also include: research expenses; training; and salaries and benefits for personnel directly involved in the evaluation. </t>
    </r>
    <r>
      <rPr>
        <b/>
        <sz val="8"/>
        <color rgb="FF000000"/>
        <rFont val="Arial"/>
        <family val="2"/>
      </rPr>
      <t xml:space="preserve"> </t>
    </r>
    <r>
      <rPr>
        <b/>
        <u/>
        <sz val="8"/>
        <color indexed="8"/>
        <rFont val="Arial"/>
        <family val="2"/>
      </rPr>
      <t>Please use a budget note to: (1) indicate the daily rate used to calculate the consultant’s fee; (2) estimate travel costs (if applicable); and (3) list other related consultant costs.</t>
    </r>
  </si>
  <si>
    <t>Total Personnel</t>
  </si>
  <si>
    <t>Percent</t>
  </si>
  <si>
    <t>PROPOSED BUDGET AND TIMETABLE</t>
  </si>
  <si>
    <t>Duration of research project (in months):</t>
  </si>
  <si>
    <t>BUDGET SUMMARY (based on the attached budget forms in the Project Working Currency)</t>
  </si>
  <si>
    <t>Name of principal researcher:</t>
  </si>
  <si>
    <t>Job Title:</t>
  </si>
  <si>
    <t>Name of person authorized to sign for institution:</t>
  </si>
  <si>
    <t>Date:</t>
  </si>
  <si>
    <t>*ORIGINAL SIGNATURE ONLY</t>
  </si>
  <si>
    <t>Signature*</t>
  </si>
  <si>
    <t>Local contributions represent cash amounts expended by the recipient from its own resources, from private grants, or from grants received from local, provincial or national authorities for the purpose of the project. In-kind contributions such as salaries of regular staff, equipment, infrastructure and overhead costs could be included.</t>
  </si>
  <si>
    <t>Year</t>
  </si>
  <si>
    <t>Project Title:</t>
  </si>
  <si>
    <t>Proponent Institution:</t>
  </si>
  <si>
    <t>OFFICIAL REQUEST</t>
  </si>
  <si>
    <t>Direct Research Costs</t>
  </si>
  <si>
    <t>Total for Evaluation</t>
  </si>
  <si>
    <t>Total for Equipment</t>
  </si>
  <si>
    <t>Total for International Travel</t>
  </si>
  <si>
    <t>Total for Training</t>
  </si>
  <si>
    <t>Total for Research</t>
  </si>
  <si>
    <t>Total for Indirect Costs</t>
  </si>
  <si>
    <t>Signed    Yes or No</t>
  </si>
  <si>
    <t>Notes  (in-kind contribution details)</t>
  </si>
  <si>
    <t xml:space="preserve"> </t>
  </si>
  <si>
    <t>Project working currency
(currency used by the Proponent in its book of accounts):</t>
  </si>
  <si>
    <t>CURRENCIES_TABLE</t>
  </si>
  <si>
    <t>YES/NO TABLE</t>
  </si>
  <si>
    <t>Canadian Dollar</t>
  </si>
  <si>
    <t>CAD</t>
  </si>
  <si>
    <t>Yes/Oui</t>
  </si>
  <si>
    <t>US Dollar</t>
  </si>
  <si>
    <t>USD</t>
  </si>
  <si>
    <t>No/Non</t>
  </si>
  <si>
    <t>CFA Franc BEAO</t>
  </si>
  <si>
    <t>XOF</t>
  </si>
  <si>
    <t>Egyptian Pound</t>
  </si>
  <si>
    <t>EGP</t>
  </si>
  <si>
    <t>Kenya Shilling</t>
  </si>
  <si>
    <t>KES</t>
  </si>
  <si>
    <t>Indian Rupee</t>
  </si>
  <si>
    <t>INR</t>
  </si>
  <si>
    <t>Singapore Dollar</t>
  </si>
  <si>
    <t>SGD</t>
  </si>
  <si>
    <t xml:space="preserve">Uruguayan peso </t>
  </si>
  <si>
    <t>UYU</t>
  </si>
  <si>
    <t>*************************</t>
  </si>
  <si>
    <t>Afghanistan Afghani</t>
  </si>
  <si>
    <t>AFN</t>
  </si>
  <si>
    <t>Albanian Lek</t>
  </si>
  <si>
    <t>ALL</t>
  </si>
  <si>
    <t>Algerian Dinar</t>
  </si>
  <si>
    <t>DZD</t>
  </si>
  <si>
    <t>Angolan Kwanza</t>
  </si>
  <si>
    <t>AOA</t>
  </si>
  <si>
    <t>Argentine Peso</t>
  </si>
  <si>
    <t>ARS</t>
  </si>
  <si>
    <t>Armenia Dram</t>
  </si>
  <si>
    <t>AMD</t>
  </si>
  <si>
    <t>Aruban Florin</t>
  </si>
  <si>
    <t>AWG</t>
  </si>
  <si>
    <t>Australian Dollar</t>
  </si>
  <si>
    <t>AUD</t>
  </si>
  <si>
    <t>Austrian Eurozone</t>
  </si>
  <si>
    <t>EUR</t>
  </si>
  <si>
    <t>Azerbaijan Manat</t>
  </si>
  <si>
    <t>AZN</t>
  </si>
  <si>
    <t>Bahamian Dollar</t>
  </si>
  <si>
    <t>BSD</t>
  </si>
  <si>
    <t>Bahraini Dinar</t>
  </si>
  <si>
    <t>BHD</t>
  </si>
  <si>
    <t>Bangladesh Taka</t>
  </si>
  <si>
    <t>BDT</t>
  </si>
  <si>
    <t>Barbados Dollar</t>
  </si>
  <si>
    <t>BBD</t>
  </si>
  <si>
    <t>Belarus Rouble</t>
  </si>
  <si>
    <t>BYR</t>
  </si>
  <si>
    <t>Belgian Eurozone</t>
  </si>
  <si>
    <t>Belize Dollar</t>
  </si>
  <si>
    <t>BZD</t>
  </si>
  <si>
    <t>Bermudan Dollar</t>
  </si>
  <si>
    <t>BMD</t>
  </si>
  <si>
    <t>Bhutan Ngultrum</t>
  </si>
  <si>
    <t>BTN</t>
  </si>
  <si>
    <t>Bolivian Boliviano</t>
  </si>
  <si>
    <t>BOB</t>
  </si>
  <si>
    <t>Bolivian Peso</t>
  </si>
  <si>
    <t>BOP</t>
  </si>
  <si>
    <t>Bosnia and Herzegovina Marks</t>
  </si>
  <si>
    <t>BAM</t>
  </si>
  <si>
    <t>Botswana Pula</t>
  </si>
  <si>
    <t>BWP</t>
  </si>
  <si>
    <t>Brazilian Real</t>
  </si>
  <si>
    <t>BRL</t>
  </si>
  <si>
    <t>Brunei Dollar</t>
  </si>
  <si>
    <t>BND</t>
  </si>
  <si>
    <t>Bulgarian Lev</t>
  </si>
  <si>
    <t>BGN</t>
  </si>
  <si>
    <t>Burundi Franc</t>
  </si>
  <si>
    <t>BIF</t>
  </si>
  <si>
    <t>Cambodian Riel</t>
  </si>
  <si>
    <t>KHR</t>
  </si>
  <si>
    <t>Cape Verde Escudo</t>
  </si>
  <si>
    <t>CVE</t>
  </si>
  <si>
    <t>Cayman Islands Dollar</t>
  </si>
  <si>
    <t>KYD</t>
  </si>
  <si>
    <t>CFA Franc BCEAO</t>
  </si>
  <si>
    <t>CFA Franc BEAC</t>
  </si>
  <si>
    <t>XAF</t>
  </si>
  <si>
    <t>CFP Franc</t>
  </si>
  <si>
    <t>XPF</t>
  </si>
  <si>
    <t>Chilean Peso</t>
  </si>
  <si>
    <t>CLP</t>
  </si>
  <si>
    <t>Chilean unidades de fomento</t>
  </si>
  <si>
    <t>CLF</t>
  </si>
  <si>
    <t>Chinese Renminbi</t>
  </si>
  <si>
    <t>CNY</t>
  </si>
  <si>
    <t>Colombian Peso</t>
  </si>
  <si>
    <t>COP</t>
  </si>
  <si>
    <t>Comoros Franc</t>
  </si>
  <si>
    <t>KMF</t>
  </si>
  <si>
    <t>Congo (dem. Rep.) Franc</t>
  </si>
  <si>
    <t>CDF</t>
  </si>
  <si>
    <t>Costa Rican Colon</t>
  </si>
  <si>
    <t>CRC</t>
  </si>
  <si>
    <t>Croatian kuna</t>
  </si>
  <si>
    <t>HRK</t>
  </si>
  <si>
    <t>Cuban Peso</t>
  </si>
  <si>
    <t>CUC</t>
  </si>
  <si>
    <t>Cyprus Eurozone</t>
  </si>
  <si>
    <t>Czech Koruna</t>
  </si>
  <si>
    <t>CZK</t>
  </si>
  <si>
    <t>Danish Krone</t>
  </si>
  <si>
    <t>DKK</t>
  </si>
  <si>
    <t>Djibouti Franc</t>
  </si>
  <si>
    <t>DJF</t>
  </si>
  <si>
    <t>Dominican Peso</t>
  </si>
  <si>
    <t>DOP</t>
  </si>
  <si>
    <t>East Caribbean Dollar</t>
  </si>
  <si>
    <t>XCD</t>
  </si>
  <si>
    <t>Ecuadoran Sucre</t>
  </si>
  <si>
    <t>ECS</t>
  </si>
  <si>
    <t>El Salvador Colon</t>
  </si>
  <si>
    <t>SVC</t>
  </si>
  <si>
    <t>Eritrea Nakfa</t>
  </si>
  <si>
    <t>ERN</t>
  </si>
  <si>
    <t>Estonian kroon</t>
  </si>
  <si>
    <t>EEK</t>
  </si>
  <si>
    <t>Ethiopian Birr</t>
  </si>
  <si>
    <t>ETB</t>
  </si>
  <si>
    <t>European Union euro</t>
  </si>
  <si>
    <t>Falkland Islands Pound</t>
  </si>
  <si>
    <t>FKP</t>
  </si>
  <si>
    <t>Fiji Dollar</t>
  </si>
  <si>
    <t>FJD</t>
  </si>
  <si>
    <t>Finnish Eurozone</t>
  </si>
  <si>
    <t>French Eurozone</t>
  </si>
  <si>
    <t>Gambian Dalasi</t>
  </si>
  <si>
    <t>GMD</t>
  </si>
  <si>
    <t>Germany Eurozone</t>
  </si>
  <si>
    <t>Ghanian Cedi</t>
  </si>
  <si>
    <t>GHS</t>
  </si>
  <si>
    <t>Gibraltar Pound</t>
  </si>
  <si>
    <t>GIP</t>
  </si>
  <si>
    <t>Greek Eurozone</t>
  </si>
  <si>
    <t>Guatamalan Quetzal</t>
  </si>
  <si>
    <t>GTQ</t>
  </si>
  <si>
    <t>Guinea-Bissau Peso</t>
  </si>
  <si>
    <t>GWP</t>
  </si>
  <si>
    <t>Guinean Franc</t>
  </si>
  <si>
    <t>GNF</t>
  </si>
  <si>
    <t>Guyana Dollar</t>
  </si>
  <si>
    <t>GYD</t>
  </si>
  <si>
    <t>Haitian Gourde</t>
  </si>
  <si>
    <t>HTG</t>
  </si>
  <si>
    <t>Honduran Lempira</t>
  </si>
  <si>
    <t>HNL</t>
  </si>
  <si>
    <t>Hong Kong Dollar</t>
  </si>
  <si>
    <t>HKD</t>
  </si>
  <si>
    <t>Hungarian Forint</t>
  </si>
  <si>
    <t>HUF</t>
  </si>
  <si>
    <t>Icelandic Krona</t>
  </si>
  <si>
    <t>ISK</t>
  </si>
  <si>
    <t>Indonesian Rupiah</t>
  </si>
  <si>
    <t>IDR</t>
  </si>
  <si>
    <t>Iran Rial</t>
  </si>
  <si>
    <t>IRR</t>
  </si>
  <si>
    <t>Iraqi Dinar</t>
  </si>
  <si>
    <t>IQD</t>
  </si>
  <si>
    <t>Irish Eurozone</t>
  </si>
  <si>
    <t>Israeli Shekel</t>
  </si>
  <si>
    <t>ILS</t>
  </si>
  <si>
    <t>Italian Eurozone</t>
  </si>
  <si>
    <t>Jamaican Dollar</t>
  </si>
  <si>
    <t>JMD</t>
  </si>
  <si>
    <t>Japanese Yen</t>
  </si>
  <si>
    <t>JPY</t>
  </si>
  <si>
    <t>Jordanian Dinar</t>
  </si>
  <si>
    <t>JOD</t>
  </si>
  <si>
    <t>Kazakhstan Tenge</t>
  </si>
  <si>
    <t>KZT</t>
  </si>
  <si>
    <t>Kosovo Eurozone</t>
  </si>
  <si>
    <t>Kuwaiti Dinar</t>
  </si>
  <si>
    <t>KWD</t>
  </si>
  <si>
    <t>Kyrgyzstan Som</t>
  </si>
  <si>
    <t>KGS</t>
  </si>
  <si>
    <t>Laos Kip</t>
  </si>
  <si>
    <t>LAK</t>
  </si>
  <si>
    <t>Latvian lats</t>
  </si>
  <si>
    <t>LVL</t>
  </si>
  <si>
    <t>Lebanese Pound</t>
  </si>
  <si>
    <t>LBP</t>
  </si>
  <si>
    <t>Lesotho Loti</t>
  </si>
  <si>
    <t>LSL</t>
  </si>
  <si>
    <t>Liberian Dollar</t>
  </si>
  <si>
    <t>LRD</t>
  </si>
  <si>
    <t>Libyan Dinar</t>
  </si>
  <si>
    <t>LYD</t>
  </si>
  <si>
    <t>Lithuanian litas</t>
  </si>
  <si>
    <t>LTL</t>
  </si>
  <si>
    <t>Luxembourg Eurozone</t>
  </si>
  <si>
    <t>Macau Pataca</t>
  </si>
  <si>
    <t>MOP</t>
  </si>
  <si>
    <t>Macedonia Denar</t>
  </si>
  <si>
    <t>MKD</t>
  </si>
  <si>
    <t>Malagasy Ariary</t>
  </si>
  <si>
    <t>MGA</t>
  </si>
  <si>
    <t>Malagasy Franc</t>
  </si>
  <si>
    <t>MGF</t>
  </si>
  <si>
    <t>Malawian Kwacha</t>
  </si>
  <si>
    <t>MWK</t>
  </si>
  <si>
    <t>Malaysian Ringgit</t>
  </si>
  <si>
    <t>MYR</t>
  </si>
  <si>
    <t>Maldivian Rufiyaa</t>
  </si>
  <si>
    <t>MVR</t>
  </si>
  <si>
    <t>Maltese Eurozone</t>
  </si>
  <si>
    <t>Mauritanian Ouguiya</t>
  </si>
  <si>
    <t>MRO</t>
  </si>
  <si>
    <t>Mauritian Rupee</t>
  </si>
  <si>
    <t>MUR</t>
  </si>
  <si>
    <t>Mexican Peso</t>
  </si>
  <si>
    <t>MXN</t>
  </si>
  <si>
    <t>Moldovan Leu</t>
  </si>
  <si>
    <t>MDL</t>
  </si>
  <si>
    <t>Mongolian Tugrik</t>
  </si>
  <si>
    <t>MNT</t>
  </si>
  <si>
    <t>Moroccan Dirham</t>
  </si>
  <si>
    <t>MAD</t>
  </si>
  <si>
    <t>Mozambique Metical</t>
  </si>
  <si>
    <t>MZM</t>
  </si>
  <si>
    <t>Myanmar (Burma) Kyat</t>
  </si>
  <si>
    <t>MMK</t>
  </si>
  <si>
    <t>Namibian Dollar</t>
  </si>
  <si>
    <t>NAD</t>
  </si>
  <si>
    <t>Nepalese Rupee</t>
  </si>
  <si>
    <t>NPR</t>
  </si>
  <si>
    <t>Netherlands Antillian Guilden</t>
  </si>
  <si>
    <t>ANG</t>
  </si>
  <si>
    <t>NetherlandsEurozone</t>
  </si>
  <si>
    <t>New Zealand Dollar</t>
  </si>
  <si>
    <t>NZD</t>
  </si>
  <si>
    <t>Nicaraguan Cordobas Oro</t>
  </si>
  <si>
    <t>NIO</t>
  </si>
  <si>
    <t>Nigerian Naira (FM)</t>
  </si>
  <si>
    <t>NGN</t>
  </si>
  <si>
    <t>North Korean Won</t>
  </si>
  <si>
    <t>KPW</t>
  </si>
  <si>
    <t>Norwegian Krone</t>
  </si>
  <si>
    <t>NOK</t>
  </si>
  <si>
    <t>Omani rial</t>
  </si>
  <si>
    <t>OMR</t>
  </si>
  <si>
    <t>Pakistan Rupee</t>
  </si>
  <si>
    <t>PKR</t>
  </si>
  <si>
    <t>Panamanian Balboa</t>
  </si>
  <si>
    <t>PAB</t>
  </si>
  <si>
    <t>Papua &amp; New Guinea Kina</t>
  </si>
  <si>
    <t>PGK</t>
  </si>
  <si>
    <t>Paraguayan Guarani</t>
  </si>
  <si>
    <t>PYG</t>
  </si>
  <si>
    <t>Peruvian New Sol</t>
  </si>
  <si>
    <t>PEN</t>
  </si>
  <si>
    <t>Philippine Peso</t>
  </si>
  <si>
    <t>PHP</t>
  </si>
  <si>
    <t>Polish zloty</t>
  </si>
  <si>
    <t>PLN</t>
  </si>
  <si>
    <t>Portuguese Eurozone</t>
  </si>
  <si>
    <t>Qatari Riyal</t>
  </si>
  <si>
    <t>QAR</t>
  </si>
  <si>
    <t>Romanian Leu</t>
  </si>
  <si>
    <t>RON</t>
  </si>
  <si>
    <t>Russian Rouble</t>
  </si>
  <si>
    <t>RUB</t>
  </si>
  <si>
    <t>Rwandan Franc</t>
  </si>
  <si>
    <t>RWF</t>
  </si>
  <si>
    <t>Samoa Tala</t>
  </si>
  <si>
    <t>WST</t>
  </si>
  <si>
    <t>Sao Tome &amp; Principe Dobra</t>
  </si>
  <si>
    <t>STD</t>
  </si>
  <si>
    <t>Saudi Arabian Riyal</t>
  </si>
  <si>
    <t>SAR</t>
  </si>
  <si>
    <t>Serbian Dinar</t>
  </si>
  <si>
    <t>RSD</t>
  </si>
  <si>
    <t>Seychelles Rupee</t>
  </si>
  <si>
    <t>SCR</t>
  </si>
  <si>
    <t>Sierra Leone Leone</t>
  </si>
  <si>
    <t>SLL</t>
  </si>
  <si>
    <t>Slovak Euro</t>
  </si>
  <si>
    <t>Slovenian Euro</t>
  </si>
  <si>
    <t>Solomon Island dollar</t>
  </si>
  <si>
    <t>SBD</t>
  </si>
  <si>
    <t>Somali Shilling</t>
  </si>
  <si>
    <t>SOS</t>
  </si>
  <si>
    <t>South African Rand (C/F)</t>
  </si>
  <si>
    <t>ZAR</t>
  </si>
  <si>
    <t>South Korean Won</t>
  </si>
  <si>
    <t>KRW</t>
  </si>
  <si>
    <t>South Yemeni Dinar</t>
  </si>
  <si>
    <t>YDD</t>
  </si>
  <si>
    <t>Spanish Eurozone</t>
  </si>
  <si>
    <t>Special Drawing Rights</t>
  </si>
  <si>
    <t>XDR</t>
  </si>
  <si>
    <t>Sri Lanka Rupee</t>
  </si>
  <si>
    <t>LKR</t>
  </si>
  <si>
    <t>St. Helena Pound</t>
  </si>
  <si>
    <t>SHP</t>
  </si>
  <si>
    <t>Sudanese Dinar</t>
  </si>
  <si>
    <t>SDD</t>
  </si>
  <si>
    <t>Sudanese pound</t>
  </si>
  <si>
    <t>SDG</t>
  </si>
  <si>
    <t>Surinam Dollar</t>
  </si>
  <si>
    <t>SRD</t>
  </si>
  <si>
    <t>Surinam Guilder</t>
  </si>
  <si>
    <t>SRG</t>
  </si>
  <si>
    <t>Swaziland Lilangeni</t>
  </si>
  <si>
    <t>SZL</t>
  </si>
  <si>
    <t>Swedish Krona</t>
  </si>
  <si>
    <t>SEK</t>
  </si>
  <si>
    <t>Swiss Franc</t>
  </si>
  <si>
    <t>CHF</t>
  </si>
  <si>
    <t>Syrian Pound</t>
  </si>
  <si>
    <t>SYP</t>
  </si>
  <si>
    <t>Taiwan Dollar</t>
  </si>
  <si>
    <t>TWD</t>
  </si>
  <si>
    <t>Tajikistan rouble</t>
  </si>
  <si>
    <t>TJR</t>
  </si>
  <si>
    <t>Tajikistan somoni</t>
  </si>
  <si>
    <t>TJS</t>
  </si>
  <si>
    <t>Tanzania Shilling</t>
  </si>
  <si>
    <t>TZS</t>
  </si>
  <si>
    <t>Thailand Baht</t>
  </si>
  <si>
    <t>THB</t>
  </si>
  <si>
    <t>Tonga Pa-anga</t>
  </si>
  <si>
    <t>TOP</t>
  </si>
  <si>
    <t>Trinidad and Tobago Dollar</t>
  </si>
  <si>
    <t>TTD</t>
  </si>
  <si>
    <t>Tunisian Dinar</t>
  </si>
  <si>
    <t>TND</t>
  </si>
  <si>
    <t>Turkish Lira</t>
  </si>
  <si>
    <t>TRL</t>
  </si>
  <si>
    <t>Turkmen Manat</t>
  </si>
  <si>
    <t>TMT</t>
  </si>
  <si>
    <t>U.K. Pound Sterling</t>
  </si>
  <si>
    <t>GBP</t>
  </si>
  <si>
    <t>Uganda Shilling</t>
  </si>
  <si>
    <t>UGX</t>
  </si>
  <si>
    <t>Ukraine Hryvnia</t>
  </si>
  <si>
    <t>UAH</t>
  </si>
  <si>
    <t>United Arab Em, Dirham</t>
  </si>
  <si>
    <t>AED</t>
  </si>
  <si>
    <t>Uzbekistan Som</t>
  </si>
  <si>
    <t>UZS</t>
  </si>
  <si>
    <t>Vanuatu Vatu</t>
  </si>
  <si>
    <t>VUV</t>
  </si>
  <si>
    <t>Venezualan Bolivar</t>
  </si>
  <si>
    <t>VEB</t>
  </si>
  <si>
    <t>Vietnam Dong</t>
  </si>
  <si>
    <t>VND</t>
  </si>
  <si>
    <t>Yemeni Rial</t>
  </si>
  <si>
    <t>YER</t>
  </si>
  <si>
    <t>Yugoslavian Dinar</t>
  </si>
  <si>
    <t>YUM</t>
  </si>
  <si>
    <t>Zaire new zaire</t>
  </si>
  <si>
    <t>ZRN</t>
  </si>
  <si>
    <t>Zambian Kwacha</t>
  </si>
  <si>
    <t>ZMK</t>
  </si>
  <si>
    <t>Zimbabwean Dollar</t>
  </si>
  <si>
    <t>ZWR</t>
  </si>
  <si>
    <t>Revision:</t>
  </si>
  <si>
    <t>Check Locked</t>
  </si>
  <si>
    <t>5</t>
  </si>
  <si>
    <t>We hereby certify that this budget proposal, and all its accompanying detailed budget submission forms, correctly and fairly reflect the financial plan of the proposed project, and more specifically the portion proposed for IDRC support. We further certify that our institution will administer the grant as per IDRC’s terms and conditions (which are appended to this application as Part 2).</t>
  </si>
  <si>
    <t xml:space="preserve">Includes administrative costs not directly related to the research. Costs may include clerical, accounting, or secretarial help, general office expenses, office rental and utility charges, non-capital office furnishings, communications costs, and photocopying. IDRC expects the recipient to absorb the indirect or administrative costs of a project as part of its local contribution. In exceptional cases, IDRC may consider a contribution towards indirect costs. The maximum contribution is 13% of all recipient-administered costs, including  capital equipment, sub-recipients and sub-contractors administered cost.  That maximun contribution may be shared between the proposing institution and the collaborating and should never exceed 13% in total.  </t>
  </si>
  <si>
    <t xml:space="preserve">
</t>
  </si>
  <si>
    <t>Name of sub-recipient</t>
  </si>
  <si>
    <t>Grant total</t>
  </si>
  <si>
    <t>Provide below details on total funds that will be transfered to sub-recipients (in project currency)</t>
  </si>
  <si>
    <t>Total sub-Recipient grant budget</t>
  </si>
  <si>
    <r>
      <t xml:space="preserve">Consultants or subcontractors provide expert professional advice and usually work on a fee-for-service basis. Compared with project advisors (see Personnel Expenses and Research Expenses), consultants are subcontractors that are contracted for shorter periods to work on specific assignments. Payments to consultants include all expenses related to the services of a consultant for a specific activity within the project.  </t>
    </r>
    <r>
      <rPr>
        <b/>
        <sz val="8"/>
        <color indexed="8"/>
        <rFont val="Arial"/>
        <family val="2"/>
      </rPr>
      <t>Please use a budget note to: (1) indicate the daily rate used to calculate the consultant’s fee; (2) estimate travel costs (if applicable); and (3) list other related consultant costs.</t>
    </r>
  </si>
  <si>
    <r>
      <t>Subcontractors</t>
    </r>
    <r>
      <rPr>
        <sz val="11"/>
        <color theme="1"/>
        <rFont val="Calibri"/>
        <family val="2"/>
        <scheme val="minor"/>
      </rPr>
      <t xml:space="preserve">  include all entities and individuals who are paid Centre Funds by the Recipient in order to complete services related to the Project. </t>
    </r>
  </si>
  <si>
    <r>
      <t xml:space="preserve">Sub-recipients </t>
    </r>
    <r>
      <rPr>
        <sz val="11"/>
        <color theme="1"/>
        <rFont val="Calibri"/>
        <family val="2"/>
        <scheme val="minor"/>
      </rPr>
      <t>shall mean individuals and entities that are granted or otherwise receive IDRC Funds from the Recipient in order to undertake or fulfill Project objectives or to undertake or fulfill activities in relation to Project objectives</t>
    </r>
  </si>
  <si>
    <t xml:space="preserve">Includes services and materials required to carry out the research. Costs include remuneration of persons who gather data and information or provide casual labour, maintenance and operation of project vehicles, consumable goods and non-capital equipment, computer services, training for project staff for implementation of research activities, in-country travel, reference materials, rent paid for land or premises used in a research activity, article processing charges (APCs) for recipients and sub-recipients, and translation of project-related documents. This also includes, if applicable, total funds to be released to sub-recipients -  indirect costs for sub-recipient MUST be excluded from this category and included within Indirect Costs section.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</si>
</sst>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_(* #,##0.00_);_(* \(#,##0.00\);_(* &quot;-&quot;??_);_(@_)"/>
    <numFmt numFmtId="166" formatCode="0.0%"/>
    <numFmt numFmtId="167" formatCode="d/mmm/yyyy"/>
    <numFmt numFmtId="168" formatCode="_(* #,##0_);_(* \(#,##0\);_(* &quot;-&quot;??_);_(@_)"/>
    <numFmt numFmtId="169" formatCode="[$-1009]mmmm\ d\,\ yyyy;@"/>
  </numFmts>
  <fonts count="55">
    <font>
      <sz val="11"/>
      <color theme="1"/>
      <name val="Calibri"/>
      <family val="2"/>
      <scheme val="minor"/>
    </font>
    <font>
      <sz val="11"/>
      <color theme="1"/>
      <name val="Calibri"/>
      <family val="2"/>
      <scheme val="minor"/>
    </font>
    <font>
      <u/>
      <sz val="11"/>
      <color theme="10"/>
      <name val="Calibri"/>
      <family val="2"/>
    </font>
    <font>
      <sz val="11"/>
      <color theme="10"/>
      <name val="Tahoma"/>
      <family val="2"/>
    </font>
    <font>
      <sz val="8"/>
      <color theme="1"/>
      <name val="Arial"/>
      <family val="2"/>
    </font>
    <font>
      <b/>
      <sz val="8"/>
      <color rgb="FF000000"/>
      <name val="Arial"/>
      <family val="2"/>
    </font>
    <font>
      <sz val="8"/>
      <color rgb="FF000000"/>
      <name val="Arial"/>
      <family val="2"/>
    </font>
    <font>
      <b/>
      <sz val="8"/>
      <color indexed="8"/>
      <name val="Arial"/>
      <family val="2"/>
    </font>
    <font>
      <b/>
      <sz val="10"/>
      <color rgb="FFFFFFFF"/>
      <name val="Arial"/>
      <family val="2"/>
    </font>
    <font>
      <b/>
      <sz val="10"/>
      <color rgb="FFFFFF00"/>
      <name val="Arial"/>
      <family val="2"/>
    </font>
    <font>
      <sz val="10"/>
      <name val="Arial"/>
      <family val="2"/>
    </font>
    <font>
      <sz val="8"/>
      <name val="Arial"/>
      <family val="2"/>
    </font>
    <font>
      <sz val="10"/>
      <color theme="1"/>
      <name val="Arial"/>
      <family val="2"/>
    </font>
    <font>
      <u/>
      <sz val="8"/>
      <color indexed="8"/>
      <name val="Arial"/>
      <family val="2"/>
    </font>
    <font>
      <b/>
      <sz val="10"/>
      <color theme="0"/>
      <name val="Arial"/>
      <family val="2"/>
    </font>
    <font>
      <sz val="10"/>
      <color rgb="FF000000"/>
      <name val="Arial"/>
      <family val="2"/>
    </font>
    <font>
      <sz val="8"/>
      <color theme="1"/>
      <name val="Times New Roman"/>
      <family val="1"/>
    </font>
    <font>
      <sz val="10"/>
      <color rgb="FF000000"/>
      <name val="Calibri"/>
      <family val="2"/>
      <scheme val="minor"/>
    </font>
    <font>
      <sz val="10"/>
      <color theme="1"/>
      <name val="Calibri"/>
      <family val="2"/>
      <scheme val="minor"/>
    </font>
    <font>
      <b/>
      <sz val="10"/>
      <color theme="1"/>
      <name val="Arial"/>
      <family val="2"/>
    </font>
    <font>
      <b/>
      <sz val="8"/>
      <color indexed="8"/>
      <name val="Symbol"/>
      <family val="1"/>
      <charset val="2"/>
    </font>
    <font>
      <sz val="8"/>
      <color indexed="10"/>
      <name val="Arial"/>
      <family val="2"/>
    </font>
    <font>
      <b/>
      <sz val="8"/>
      <color rgb="FFFF0000"/>
      <name val="Arial"/>
      <family val="2"/>
    </font>
    <font>
      <b/>
      <sz val="8"/>
      <color theme="1"/>
      <name val="Arial"/>
      <family val="2"/>
    </font>
    <font>
      <sz val="8"/>
      <color indexed="8"/>
      <name val="Arial"/>
      <family val="2"/>
    </font>
    <font>
      <sz val="8"/>
      <color rgb="FFFF0000"/>
      <name val="Arial"/>
      <family val="2"/>
    </font>
    <font>
      <b/>
      <u/>
      <sz val="10"/>
      <color theme="5" tint="-0.249977111117893"/>
      <name val="Arial"/>
      <family val="2"/>
    </font>
    <font>
      <b/>
      <u/>
      <sz val="8"/>
      <color indexed="8"/>
      <name val="Arial"/>
      <family val="2"/>
    </font>
    <font>
      <b/>
      <sz val="11"/>
      <color theme="1"/>
      <name val="Calibri"/>
      <family val="2"/>
      <scheme val="minor"/>
    </font>
    <font>
      <b/>
      <sz val="10"/>
      <name val="Arial"/>
      <family val="2"/>
    </font>
    <font>
      <sz val="9"/>
      <color indexed="81"/>
      <name val="Tahoma"/>
      <family val="2"/>
    </font>
    <font>
      <sz val="8"/>
      <color indexed="81"/>
      <name val="Tahoma"/>
      <family val="2"/>
    </font>
    <font>
      <b/>
      <sz val="10"/>
      <color indexed="8"/>
      <name val="Arial"/>
      <family val="2"/>
    </font>
    <font>
      <b/>
      <sz val="12"/>
      <name val="Arial"/>
      <family val="2"/>
    </font>
    <font>
      <i/>
      <sz val="11"/>
      <color theme="1"/>
      <name val="Calibri"/>
      <family val="2"/>
      <scheme val="minor"/>
    </font>
    <font>
      <sz val="9"/>
      <color rgb="FF000000"/>
      <name val="Arial"/>
      <family val="2"/>
    </font>
    <font>
      <b/>
      <sz val="11"/>
      <color rgb="FF000000"/>
      <name val="Calibri"/>
      <family val="2"/>
      <scheme val="minor"/>
    </font>
    <font>
      <b/>
      <i/>
      <sz val="11"/>
      <color indexed="8"/>
      <name val="Arial"/>
      <family val="2"/>
    </font>
    <font>
      <i/>
      <sz val="11"/>
      <color indexed="8"/>
      <name val="Arial"/>
      <family val="2"/>
    </font>
    <font>
      <sz val="11"/>
      <name val="Arial"/>
      <family val="2"/>
    </font>
    <font>
      <b/>
      <sz val="14"/>
      <name val="Arial"/>
      <family val="2"/>
    </font>
    <font>
      <sz val="12"/>
      <name val="Arial"/>
      <family val="2"/>
    </font>
    <font>
      <i/>
      <sz val="11"/>
      <color theme="1"/>
      <name val="Arial"/>
      <family val="2"/>
    </font>
    <font>
      <b/>
      <sz val="12"/>
      <color indexed="8"/>
      <name val="Arial"/>
      <family val="2"/>
    </font>
    <font>
      <sz val="9"/>
      <color theme="1"/>
      <name val="Calibri"/>
      <family val="2"/>
      <scheme val="minor"/>
    </font>
    <font>
      <i/>
      <sz val="9"/>
      <color theme="1"/>
      <name val="Calibri"/>
      <family val="2"/>
      <scheme val="minor"/>
    </font>
    <font>
      <sz val="11"/>
      <color theme="1"/>
      <name val="Calibri"/>
      <family val="2"/>
      <scheme val="minor"/>
    </font>
    <font>
      <sz val="11"/>
      <color theme="8" tint="0.79998168889431442"/>
      <name val="Calibri"/>
      <family val="2"/>
      <scheme val="minor"/>
    </font>
    <font>
      <sz val="9"/>
      <color theme="1"/>
      <name val="Arial"/>
      <family val="2"/>
    </font>
    <font>
      <sz val="10"/>
      <name val="Times New Roman"/>
      <family val="1"/>
    </font>
    <font>
      <sz val="10"/>
      <color theme="1"/>
      <name val="Times New Roman"/>
      <family val="1"/>
    </font>
    <font>
      <sz val="9"/>
      <name val="Arial"/>
      <family val="2"/>
    </font>
    <font>
      <sz val="10"/>
      <color rgb="FF333333"/>
      <name val="Inherit"/>
    </font>
    <font>
      <sz val="9"/>
      <color theme="1"/>
      <name val="Calibri"/>
      <family val="2"/>
      <scheme val="minor"/>
    </font>
    <font>
      <b/>
      <sz val="9"/>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rgb="FF000000"/>
        <bgColor indexed="64"/>
      </patternFill>
    </fill>
    <fill>
      <patternFill patternType="solid">
        <fgColor theme="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2" tint="-0.24994659260841701"/>
        <bgColor indexed="64"/>
      </patternFill>
    </fill>
    <fill>
      <patternFill patternType="solid">
        <fgColor theme="2" tint="-9.9978637043366805E-2"/>
        <bgColor indexed="64"/>
      </patternFill>
    </fill>
    <fill>
      <patternFill patternType="solid">
        <fgColor theme="6" tint="0.79998168889431442"/>
        <bgColor theme="6" tint="0.79998168889431442"/>
      </patternFill>
    </fill>
  </fills>
  <borders count="81">
    <border>
      <left/>
      <right/>
      <top/>
      <bottom/>
      <diagonal/>
    </border>
    <border>
      <left style="thin">
        <color indexed="64"/>
      </left>
      <right style="thin">
        <color indexed="64"/>
      </right>
      <top style="thin">
        <color indexed="64"/>
      </top>
      <bottom style="thin">
        <color indexed="64"/>
      </bottom>
      <diagonal/>
    </border>
    <border>
      <left/>
      <right style="medium">
        <color rgb="FF000000"/>
      </right>
      <top/>
      <bottom/>
      <diagonal/>
    </border>
    <border>
      <left/>
      <right style="medium">
        <color indexed="64"/>
      </right>
      <top style="medium">
        <color indexed="64"/>
      </top>
      <bottom style="medium">
        <color rgb="FF000000"/>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right style="double">
        <color indexed="64"/>
      </right>
      <top/>
      <bottom style="medium">
        <color rgb="FF000000"/>
      </bottom>
      <diagonal/>
    </border>
    <border>
      <left/>
      <right style="medium">
        <color indexed="64"/>
      </right>
      <top/>
      <bottom style="medium">
        <color rgb="FF000000"/>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top style="medium">
        <color rgb="FF000000"/>
      </top>
      <bottom/>
      <diagonal/>
    </border>
    <border>
      <left/>
      <right style="thin">
        <color indexed="64"/>
      </right>
      <top style="medium">
        <color rgb="FF000000"/>
      </top>
      <bottom/>
      <diagonal/>
    </border>
    <border>
      <left style="medium">
        <color indexed="64"/>
      </left>
      <right style="medium">
        <color rgb="FF000000"/>
      </right>
      <top style="thin">
        <color indexed="64"/>
      </top>
      <bottom style="medium">
        <color rgb="FF000000"/>
      </bottom>
      <diagonal/>
    </border>
    <border>
      <left/>
      <right style="medium">
        <color rgb="FF000000"/>
      </right>
      <top style="thin">
        <color indexed="64"/>
      </top>
      <bottom style="medium">
        <color rgb="FF000000"/>
      </bottom>
      <diagonal/>
    </border>
    <border>
      <left/>
      <right style="double">
        <color indexed="64"/>
      </right>
      <top style="thin">
        <color indexed="64"/>
      </top>
      <bottom style="medium">
        <color rgb="FF000000"/>
      </bottom>
      <diagonal/>
    </border>
    <border>
      <left/>
      <right style="medium">
        <color indexed="64"/>
      </right>
      <top style="medium">
        <color rgb="FF000000"/>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rgb="FF000000"/>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bottom style="double">
        <color indexed="64"/>
      </bottom>
      <diagonal/>
    </border>
    <border>
      <left/>
      <right style="medium">
        <color rgb="FF000000"/>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style="medium">
        <color indexed="64"/>
      </left>
      <right/>
      <top style="medium">
        <color indexed="8"/>
      </top>
      <bottom style="medium">
        <color indexed="8"/>
      </bottom>
      <diagonal/>
    </border>
    <border>
      <left/>
      <right/>
      <top style="medium">
        <color indexed="8"/>
      </top>
      <bottom style="medium">
        <color indexed="8"/>
      </bottom>
      <diagonal/>
    </border>
    <border>
      <left/>
      <right style="medium">
        <color indexed="64"/>
      </right>
      <top style="thin">
        <color theme="6"/>
      </top>
      <bottom style="medium">
        <color rgb="FF000000"/>
      </bottom>
      <diagonal/>
    </border>
    <border>
      <left style="thin">
        <color indexed="64"/>
      </left>
      <right style="thin">
        <color indexed="64"/>
      </right>
      <top style="thin">
        <color indexed="64"/>
      </top>
      <bottom style="double">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rgb="FF000000"/>
      </right>
      <top style="medium">
        <color rgb="FF000000"/>
      </top>
      <bottom style="medium">
        <color rgb="FF000000"/>
      </bottom>
      <diagonal/>
    </border>
    <border>
      <left style="thin">
        <color theme="6"/>
      </left>
      <right style="thin">
        <color theme="6"/>
      </right>
      <top style="thin">
        <color theme="6"/>
      </top>
      <bottom style="thin">
        <color theme="6"/>
      </bottom>
      <diagonal/>
    </border>
    <border>
      <left style="thin">
        <color theme="6"/>
      </left>
      <right style="thin">
        <color theme="6"/>
      </right>
      <top style="double">
        <color theme="6"/>
      </top>
      <bottom style="thin">
        <color theme="6"/>
      </bottom>
      <diagonal/>
    </border>
  </borders>
  <cellStyleXfs count="19">
    <xf numFmtId="0" fontId="0" fillId="0" borderId="0"/>
    <xf numFmtId="0" fontId="1" fillId="0" borderId="0"/>
    <xf numFmtId="0" fontId="2" fillId="0" borderId="0" applyNumberFormat="0" applyFill="0" applyBorder="0" applyAlignment="0" applyProtection="0">
      <alignment vertical="top"/>
      <protection locked="0"/>
    </xf>
    <xf numFmtId="165"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0" fontId="11" fillId="0" borderId="0"/>
    <xf numFmtId="0" fontId="10" fillId="0" borderId="0"/>
    <xf numFmtId="9" fontId="10" fillId="0" borderId="0" applyFont="0" applyFill="0" applyBorder="0" applyAlignment="0" applyProtection="0"/>
    <xf numFmtId="0" fontId="12" fillId="0" borderId="0"/>
    <xf numFmtId="165" fontId="12"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0" fillId="0" borderId="0"/>
    <xf numFmtId="165" fontId="1" fillId="0" borderId="0" applyFont="0" applyFill="0" applyBorder="0" applyAlignment="0" applyProtection="0"/>
    <xf numFmtId="0" fontId="1" fillId="0" borderId="0"/>
    <xf numFmtId="0" fontId="12" fillId="0" borderId="0"/>
    <xf numFmtId="0" fontId="12" fillId="0" borderId="0"/>
    <xf numFmtId="9" fontId="1" fillId="0" borderId="0" applyFont="0" applyFill="0" applyBorder="0" applyAlignment="0" applyProtection="0"/>
  </cellStyleXfs>
  <cellXfs count="252">
    <xf numFmtId="0" fontId="0" fillId="0" borderId="0" xfId="0"/>
    <xf numFmtId="0" fontId="1" fillId="0" borderId="0" xfId="1"/>
    <xf numFmtId="0" fontId="2" fillId="0" borderId="0" xfId="2" applyAlignment="1" applyProtection="1"/>
    <xf numFmtId="10" fontId="1" fillId="0" borderId="0" xfId="1" applyNumberFormat="1"/>
    <xf numFmtId="0" fontId="6" fillId="2" borderId="1" xfId="1" applyFont="1" applyFill="1" applyBorder="1" applyAlignment="1" applyProtection="1">
      <alignment horizontal="left" vertical="top" wrapText="1" indent="1"/>
      <protection locked="0"/>
    </xf>
    <xf numFmtId="3" fontId="4" fillId="2" borderId="1" xfId="10" applyNumberFormat="1" applyFont="1" applyFill="1" applyBorder="1" applyAlignment="1" applyProtection="1">
      <alignment horizontal="right" vertical="top"/>
      <protection locked="0"/>
    </xf>
    <xf numFmtId="0" fontId="6" fillId="0" borderId="1" xfId="1" applyFont="1" applyBorder="1" applyAlignment="1" applyProtection="1">
      <alignment horizontal="left" vertical="center" indent="1"/>
      <protection locked="0"/>
    </xf>
    <xf numFmtId="0" fontId="4" fillId="0" borderId="1" xfId="1" applyFont="1" applyBorder="1" applyAlignment="1" applyProtection="1">
      <alignment horizontal="left" vertical="center" wrapText="1"/>
      <protection locked="0"/>
    </xf>
    <xf numFmtId="0" fontId="4" fillId="0" borderId="1" xfId="1" applyFont="1" applyBorder="1" applyAlignment="1" applyProtection="1">
      <alignment horizontal="left" vertical="center" indent="1"/>
      <protection locked="0"/>
    </xf>
    <xf numFmtId="167" fontId="4" fillId="0" borderId="1" xfId="1" applyNumberFormat="1" applyFont="1" applyBorder="1" applyAlignment="1" applyProtection="1">
      <alignment horizontal="right" vertical="center"/>
      <protection locked="0"/>
    </xf>
    <xf numFmtId="3" fontId="4" fillId="0" borderId="1" xfId="1" applyNumberFormat="1" applyFont="1" applyBorder="1" applyAlignment="1" applyProtection="1">
      <alignment horizontal="right" vertical="center"/>
      <protection locked="0"/>
    </xf>
    <xf numFmtId="0" fontId="1" fillId="0" borderId="0" xfId="1" applyAlignment="1">
      <alignment horizontal="left"/>
    </xf>
    <xf numFmtId="0" fontId="1" fillId="0" borderId="0" xfId="1" applyProtection="1"/>
    <xf numFmtId="0" fontId="16" fillId="0" borderId="0" xfId="1" applyFont="1" applyAlignment="1">
      <alignment vertical="top" wrapText="1"/>
    </xf>
    <xf numFmtId="0" fontId="1" fillId="0" borderId="0" xfId="1" applyAlignment="1">
      <alignment vertical="center"/>
    </xf>
    <xf numFmtId="0" fontId="4" fillId="0" borderId="8" xfId="1" applyFont="1" applyBorder="1" applyAlignment="1" applyProtection="1">
      <alignment vertical="center" wrapText="1"/>
      <protection locked="0"/>
    </xf>
    <xf numFmtId="0" fontId="4" fillId="0" borderId="34" xfId="1" applyFont="1" applyBorder="1" applyAlignment="1" applyProtection="1">
      <alignment vertical="center" wrapText="1"/>
      <protection locked="0"/>
    </xf>
    <xf numFmtId="0" fontId="4" fillId="0" borderId="28" xfId="1" applyFont="1" applyBorder="1" applyAlignment="1">
      <alignment vertical="center" wrapText="1"/>
    </xf>
    <xf numFmtId="0" fontId="4" fillId="0" borderId="37" xfId="1" applyFont="1" applyBorder="1" applyAlignment="1" applyProtection="1">
      <alignment vertical="center" wrapText="1"/>
      <protection locked="0"/>
    </xf>
    <xf numFmtId="0" fontId="4" fillId="0" borderId="38" xfId="1" applyFont="1" applyBorder="1" applyAlignment="1" applyProtection="1">
      <alignment vertical="center" wrapText="1"/>
      <protection locked="0"/>
    </xf>
    <xf numFmtId="0" fontId="5" fillId="3" borderId="35" xfId="1" applyFont="1" applyFill="1" applyBorder="1" applyAlignment="1">
      <alignment horizontal="center" vertical="center" wrapText="1"/>
    </xf>
    <xf numFmtId="0" fontId="6" fillId="0" borderId="7" xfId="1" applyFont="1" applyBorder="1" applyAlignment="1">
      <alignment vertical="center" wrapText="1"/>
    </xf>
    <xf numFmtId="3" fontId="4" fillId="0" borderId="8" xfId="1" applyNumberFormat="1" applyFont="1" applyBorder="1" applyAlignment="1" applyProtection="1">
      <alignment vertical="center" wrapText="1"/>
      <protection locked="0"/>
    </xf>
    <xf numFmtId="3" fontId="4" fillId="0" borderId="9" xfId="1" applyNumberFormat="1" applyFont="1" applyBorder="1" applyAlignment="1" applyProtection="1">
      <alignment vertical="center" wrapText="1"/>
      <protection locked="0"/>
    </xf>
    <xf numFmtId="3" fontId="4" fillId="0" borderId="10" xfId="1" applyNumberFormat="1" applyFont="1" applyBorder="1" applyAlignment="1">
      <alignment horizontal="right" vertical="center" wrapText="1"/>
    </xf>
    <xf numFmtId="0" fontId="6" fillId="0" borderId="36" xfId="1" applyFont="1" applyBorder="1" applyAlignment="1">
      <alignment vertical="center" wrapText="1"/>
    </xf>
    <xf numFmtId="3" fontId="4" fillId="0" borderId="37" xfId="1" applyNumberFormat="1" applyFont="1" applyBorder="1" applyAlignment="1" applyProtection="1">
      <alignment vertical="center" wrapText="1"/>
      <protection locked="0"/>
    </xf>
    <xf numFmtId="3" fontId="4" fillId="0" borderId="39" xfId="1" applyNumberFormat="1" applyFont="1" applyBorder="1" applyAlignment="1" applyProtection="1">
      <alignment vertical="center" wrapText="1"/>
      <protection locked="0"/>
    </xf>
    <xf numFmtId="0" fontId="6" fillId="0" borderId="0" xfId="1" applyFont="1" applyAlignment="1">
      <alignment vertical="center"/>
    </xf>
    <xf numFmtId="0" fontId="4" fillId="0" borderId="0" xfId="9" applyFont="1"/>
    <xf numFmtId="0" fontId="3" fillId="0" borderId="0" xfId="2" applyFont="1" applyAlignment="1" applyProtection="1">
      <alignment horizontal="center"/>
    </xf>
    <xf numFmtId="0" fontId="3" fillId="0" borderId="0" xfId="2" applyFont="1" applyAlignment="1" applyProtection="1">
      <alignment horizontal="center"/>
    </xf>
    <xf numFmtId="0" fontId="3" fillId="0" borderId="0" xfId="2" applyFont="1" applyBorder="1" applyAlignment="1" applyProtection="1"/>
    <xf numFmtId="0" fontId="28" fillId="0" borderId="0" xfId="0" applyFont="1"/>
    <xf numFmtId="0" fontId="29" fillId="6" borderId="35" xfId="0" applyFont="1" applyFill="1" applyBorder="1" applyAlignment="1" applyProtection="1"/>
    <xf numFmtId="0" fontId="29" fillId="7" borderId="11" xfId="0" applyFont="1" applyFill="1" applyBorder="1" applyAlignment="1" applyProtection="1">
      <alignment vertical="center" wrapText="1"/>
    </xf>
    <xf numFmtId="0" fontId="0" fillId="0" borderId="0" xfId="0" applyAlignment="1">
      <alignment wrapText="1"/>
    </xf>
    <xf numFmtId="0" fontId="0" fillId="0" borderId="0" xfId="0" applyProtection="1"/>
    <xf numFmtId="0" fontId="28" fillId="0" borderId="0" xfId="0" applyFont="1" applyProtection="1"/>
    <xf numFmtId="0" fontId="0" fillId="0" borderId="0" xfId="0" applyAlignment="1">
      <alignment vertical="center" wrapText="1"/>
    </xf>
    <xf numFmtId="0" fontId="34" fillId="0" borderId="0" xfId="0" applyFont="1" applyProtection="1"/>
    <xf numFmtId="0" fontId="5" fillId="6" borderId="43" xfId="1" applyFont="1" applyFill="1" applyBorder="1" applyAlignment="1" applyProtection="1">
      <alignment horizontal="center" vertical="center" wrapText="1"/>
    </xf>
    <xf numFmtId="0" fontId="5" fillId="6" borderId="42" xfId="1" applyFont="1" applyFill="1" applyBorder="1" applyAlignment="1" applyProtection="1">
      <alignment horizontal="center" vertical="center" wrapText="1"/>
    </xf>
    <xf numFmtId="0" fontId="5" fillId="6" borderId="44" xfId="1" applyFont="1" applyFill="1" applyBorder="1" applyAlignment="1" applyProtection="1">
      <alignment horizontal="center" vertical="center" wrapText="1"/>
    </xf>
    <xf numFmtId="0" fontId="5" fillId="6" borderId="16" xfId="1" applyFont="1" applyFill="1" applyBorder="1" applyAlignment="1">
      <alignment vertical="center" wrapText="1"/>
    </xf>
    <xf numFmtId="0" fontId="5" fillId="6" borderId="17" xfId="1" applyFont="1" applyFill="1" applyBorder="1" applyAlignment="1">
      <alignment horizontal="center" vertical="center" wrapText="1"/>
    </xf>
    <xf numFmtId="0" fontId="5" fillId="6" borderId="18" xfId="1" applyFont="1" applyFill="1" applyBorder="1" applyAlignment="1">
      <alignment horizontal="center" vertical="center" wrapText="1"/>
    </xf>
    <xf numFmtId="0" fontId="5" fillId="6" borderId="53" xfId="1" applyFont="1" applyFill="1" applyBorder="1" applyAlignment="1">
      <alignment vertical="center" wrapText="1"/>
    </xf>
    <xf numFmtId="0" fontId="5" fillId="6" borderId="46" xfId="1" applyFont="1" applyFill="1" applyBorder="1" applyAlignment="1">
      <alignment vertical="center" wrapText="1"/>
    </xf>
    <xf numFmtId="0" fontId="5" fillId="6" borderId="8" xfId="1" applyFont="1" applyFill="1" applyBorder="1" applyAlignment="1">
      <alignment horizontal="center" vertical="center" wrapText="1"/>
    </xf>
    <xf numFmtId="0" fontId="5" fillId="6" borderId="8" xfId="1" applyFont="1" applyFill="1" applyBorder="1" applyAlignment="1">
      <alignment vertical="center" wrapText="1"/>
    </xf>
    <xf numFmtId="0" fontId="5" fillId="6" borderId="7" xfId="1" applyFont="1" applyFill="1" applyBorder="1" applyAlignment="1">
      <alignment vertical="center"/>
    </xf>
    <xf numFmtId="0" fontId="5" fillId="6" borderId="8" xfId="1" applyFont="1" applyFill="1" applyBorder="1" applyAlignment="1">
      <alignment horizontal="center" vertical="center"/>
    </xf>
    <xf numFmtId="0" fontId="5" fillId="6" borderId="9" xfId="1" applyFont="1" applyFill="1" applyBorder="1" applyAlignment="1">
      <alignment horizontal="center" vertical="center"/>
    </xf>
    <xf numFmtId="0" fontId="5" fillId="6" borderId="10" xfId="1" applyFont="1" applyFill="1" applyBorder="1" applyAlignment="1">
      <alignment vertical="center"/>
    </xf>
    <xf numFmtId="0" fontId="2" fillId="6" borderId="6" xfId="2" applyFill="1" applyBorder="1" applyAlignment="1" applyProtection="1">
      <alignment horizontal="center" vertical="center" wrapText="1"/>
      <protection locked="0"/>
    </xf>
    <xf numFmtId="0" fontId="5" fillId="6" borderId="7"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6" borderId="10" xfId="1" applyFont="1" applyFill="1" applyBorder="1" applyAlignment="1">
      <alignment vertical="center" wrapText="1"/>
    </xf>
    <xf numFmtId="0" fontId="5" fillId="6" borderId="7" xfId="1" applyFont="1" applyFill="1" applyBorder="1" applyAlignment="1">
      <alignment vertical="center" wrapText="1"/>
    </xf>
    <xf numFmtId="0" fontId="6" fillId="6" borderId="24" xfId="1" applyFont="1" applyFill="1" applyBorder="1" applyAlignment="1">
      <alignment horizontal="center" vertical="center" wrapText="1"/>
    </xf>
    <xf numFmtId="0" fontId="6" fillId="6" borderId="25" xfId="1" applyFont="1" applyFill="1" applyBorder="1" applyAlignment="1">
      <alignment horizontal="center" vertical="center" wrapText="1"/>
    </xf>
    <xf numFmtId="0" fontId="6" fillId="6" borderId="27" xfId="1" applyFont="1" applyFill="1" applyBorder="1" applyAlignment="1">
      <alignment horizontal="center" vertical="center" wrapText="1"/>
    </xf>
    <xf numFmtId="0" fontId="6" fillId="6" borderId="2" xfId="1" applyFont="1" applyFill="1" applyBorder="1" applyAlignment="1">
      <alignment horizontal="center" vertical="center" wrapText="1"/>
    </xf>
    <xf numFmtId="0" fontId="6" fillId="6" borderId="28" xfId="1" applyFont="1" applyFill="1" applyBorder="1" applyAlignment="1">
      <alignment horizontal="center" vertical="center" wrapText="1"/>
    </xf>
    <xf numFmtId="0" fontId="6" fillId="6" borderId="13" xfId="1" applyFont="1" applyFill="1" applyBorder="1" applyAlignment="1">
      <alignment vertical="center"/>
    </xf>
    <xf numFmtId="0" fontId="6" fillId="6" borderId="14" xfId="1" applyFont="1" applyFill="1" applyBorder="1" applyAlignment="1">
      <alignment vertical="center"/>
    </xf>
    <xf numFmtId="0" fontId="6" fillId="6" borderId="19" xfId="1" applyFont="1" applyFill="1" applyBorder="1" applyAlignment="1">
      <alignment vertical="center"/>
    </xf>
    <xf numFmtId="0" fontId="16" fillId="0" borderId="0" xfId="1" applyFont="1" applyFill="1" applyAlignment="1" applyProtection="1">
      <alignment vertical="top" wrapText="1"/>
    </xf>
    <xf numFmtId="3" fontId="12" fillId="0" borderId="1" xfId="1" applyNumberFormat="1" applyFont="1" applyBorder="1" applyAlignment="1" applyProtection="1">
      <alignment vertical="center"/>
      <protection locked="0"/>
    </xf>
    <xf numFmtId="3" fontId="12" fillId="8" borderId="1" xfId="1" applyNumberFormat="1" applyFont="1" applyFill="1" applyBorder="1" applyAlignment="1" applyProtection="1">
      <alignment vertical="center"/>
      <protection locked="0"/>
    </xf>
    <xf numFmtId="3" fontId="12" fillId="8" borderId="54" xfId="1" applyNumberFormat="1" applyFont="1" applyFill="1" applyBorder="1" applyAlignment="1" applyProtection="1">
      <alignment vertical="center"/>
      <protection locked="0"/>
    </xf>
    <xf numFmtId="0" fontId="4" fillId="0" borderId="33" xfId="1" applyFont="1" applyBorder="1" applyAlignment="1" applyProtection="1">
      <alignment vertical="center" wrapText="1"/>
      <protection locked="0"/>
    </xf>
    <xf numFmtId="0" fontId="5" fillId="6" borderId="55" xfId="1" applyFont="1" applyFill="1" applyBorder="1" applyAlignment="1">
      <alignment vertical="center" wrapText="1"/>
    </xf>
    <xf numFmtId="0" fontId="5" fillId="6" borderId="56" xfId="1" applyFont="1" applyFill="1" applyBorder="1" applyAlignment="1">
      <alignment horizontal="center" vertical="center" wrapText="1"/>
    </xf>
    <xf numFmtId="0" fontId="5" fillId="6" borderId="57" xfId="1" applyFont="1" applyFill="1" applyBorder="1" applyAlignment="1">
      <alignment horizontal="center" vertical="center" wrapText="1"/>
    </xf>
    <xf numFmtId="0" fontId="4" fillId="0" borderId="7" xfId="1" applyFont="1" applyBorder="1" applyAlignment="1">
      <alignment horizontal="left" vertical="center" wrapText="1"/>
    </xf>
    <xf numFmtId="0" fontId="4" fillId="0" borderId="36" xfId="1" applyFont="1" applyBorder="1" applyAlignment="1">
      <alignment horizontal="left" vertical="center" wrapText="1"/>
    </xf>
    <xf numFmtId="0" fontId="6" fillId="6" borderId="40" xfId="1" applyFont="1" applyFill="1" applyBorder="1" applyAlignment="1">
      <alignment vertical="center" wrapText="1"/>
    </xf>
    <xf numFmtId="3" fontId="23" fillId="6" borderId="41" xfId="1" applyNumberFormat="1" applyFont="1" applyFill="1" applyBorder="1" applyAlignment="1">
      <alignment vertical="center" wrapText="1"/>
    </xf>
    <xf numFmtId="3" fontId="4" fillId="6" borderId="12" xfId="1" applyNumberFormat="1" applyFont="1" applyFill="1" applyBorder="1" applyAlignment="1">
      <alignment horizontal="right" vertical="center" wrapText="1"/>
    </xf>
    <xf numFmtId="0" fontId="0" fillId="6" borderId="21" xfId="0" applyFill="1" applyBorder="1" applyAlignment="1" applyProtection="1">
      <alignment vertical="center"/>
    </xf>
    <xf numFmtId="0" fontId="32" fillId="6" borderId="58" xfId="0" applyFont="1" applyFill="1" applyBorder="1" applyAlignment="1" applyProtection="1">
      <alignment vertical="center" wrapText="1"/>
    </xf>
    <xf numFmtId="0" fontId="33" fillId="6" borderId="45" xfId="0" applyFont="1" applyFill="1" applyBorder="1" applyAlignment="1" applyProtection="1">
      <alignment vertical="center"/>
    </xf>
    <xf numFmtId="0" fontId="33" fillId="6" borderId="35" xfId="0" applyFont="1" applyFill="1" applyBorder="1" applyProtection="1"/>
    <xf numFmtId="0" fontId="33" fillId="6" borderId="35" xfId="0" applyFont="1" applyFill="1" applyBorder="1" applyAlignment="1" applyProtection="1">
      <alignment vertical="center" wrapText="1"/>
    </xf>
    <xf numFmtId="0" fontId="33" fillId="6" borderId="35" xfId="0" applyFont="1" applyFill="1" applyBorder="1" applyAlignment="1" applyProtection="1">
      <alignment wrapText="1"/>
    </xf>
    <xf numFmtId="0" fontId="29" fillId="7" borderId="26" xfId="0" applyFont="1" applyFill="1" applyBorder="1" applyAlignment="1" applyProtection="1">
      <alignment vertical="center" wrapText="1"/>
    </xf>
    <xf numFmtId="168" fontId="29" fillId="7" borderId="1" xfId="12" applyNumberFormat="1" applyFont="1" applyFill="1" applyBorder="1" applyAlignment="1" applyProtection="1">
      <alignment vertical="center" wrapText="1"/>
    </xf>
    <xf numFmtId="168" fontId="29" fillId="7" borderId="42" xfId="12" applyNumberFormat="1" applyFont="1" applyFill="1" applyBorder="1" applyAlignment="1" applyProtection="1">
      <alignment vertical="center" wrapText="1"/>
    </xf>
    <xf numFmtId="166" fontId="29" fillId="7" borderId="59" xfId="11" applyNumberFormat="1" applyFont="1" applyFill="1" applyBorder="1" applyAlignment="1" applyProtection="1">
      <alignment vertical="center" wrapText="1"/>
    </xf>
    <xf numFmtId="166" fontId="29" fillId="7" borderId="60" xfId="11" applyNumberFormat="1" applyFont="1" applyFill="1" applyBorder="1" applyAlignment="1" applyProtection="1">
      <alignment vertical="center" wrapText="1"/>
    </xf>
    <xf numFmtId="168" fontId="32" fillId="6" borderId="62" xfId="12" applyNumberFormat="1" applyFont="1" applyFill="1" applyBorder="1" applyAlignment="1" applyProtection="1">
      <alignment vertical="center" wrapText="1"/>
    </xf>
    <xf numFmtId="0" fontId="32" fillId="6" borderId="63" xfId="0" applyFont="1" applyFill="1" applyBorder="1" applyAlignment="1" applyProtection="1">
      <alignment vertical="center" wrapText="1"/>
    </xf>
    <xf numFmtId="0" fontId="10" fillId="0" borderId="28" xfId="0" applyFont="1" applyBorder="1" applyProtection="1"/>
    <xf numFmtId="0" fontId="12" fillId="6" borderId="73" xfId="1" applyFont="1" applyFill="1" applyBorder="1" applyAlignment="1" applyProtection="1">
      <alignment vertical="center" wrapText="1"/>
    </xf>
    <xf numFmtId="0" fontId="15" fillId="6" borderId="67" xfId="1" applyFont="1" applyFill="1" applyBorder="1" applyAlignment="1" applyProtection="1">
      <alignment horizontal="center" vertical="center" wrapText="1"/>
    </xf>
    <xf numFmtId="0" fontId="12" fillId="6" borderId="74" xfId="1" applyFont="1" applyFill="1" applyBorder="1" applyAlignment="1" applyProtection="1">
      <alignment vertical="center"/>
    </xf>
    <xf numFmtId="0" fontId="17" fillId="0" borderId="11" xfId="1" applyFont="1" applyBorder="1" applyAlignment="1">
      <alignment vertical="center" wrapText="1"/>
    </xf>
    <xf numFmtId="0" fontId="18" fillId="0" borderId="60" xfId="1" applyFont="1" applyBorder="1" applyAlignment="1" applyProtection="1">
      <alignment vertical="center"/>
      <protection locked="0"/>
    </xf>
    <xf numFmtId="0" fontId="17" fillId="8" borderId="11" xfId="1" applyFont="1" applyFill="1" applyBorder="1" applyAlignment="1">
      <alignment vertical="center" wrapText="1"/>
    </xf>
    <xf numFmtId="0" fontId="18" fillId="8" borderId="60" xfId="1" applyFont="1" applyFill="1" applyBorder="1" applyAlignment="1" applyProtection="1">
      <alignment vertical="center"/>
      <protection locked="0"/>
    </xf>
    <xf numFmtId="0" fontId="17" fillId="8" borderId="75" xfId="1" applyFont="1" applyFill="1" applyBorder="1" applyAlignment="1">
      <alignment vertical="center" wrapText="1"/>
    </xf>
    <xf numFmtId="0" fontId="18" fillId="8" borderId="61" xfId="1" applyFont="1" applyFill="1" applyBorder="1" applyAlignment="1" applyProtection="1">
      <alignment vertical="center"/>
      <protection locked="0"/>
    </xf>
    <xf numFmtId="0" fontId="36" fillId="2" borderId="58" xfId="1" applyFont="1" applyFill="1" applyBorder="1" applyAlignment="1" applyProtection="1">
      <alignment vertical="center"/>
    </xf>
    <xf numFmtId="3" fontId="19" fillId="2" borderId="62" xfId="1" applyNumberFormat="1" applyFont="1" applyFill="1" applyBorder="1" applyAlignment="1">
      <alignment vertical="center" wrapText="1"/>
    </xf>
    <xf numFmtId="0" fontId="18" fillId="0" borderId="63" xfId="1" applyFont="1" applyBorder="1" applyAlignment="1">
      <alignment vertical="center"/>
    </xf>
    <xf numFmtId="0" fontId="45" fillId="0" borderId="0" xfId="0" applyFont="1" applyAlignment="1">
      <alignment horizontal="right"/>
    </xf>
    <xf numFmtId="0" fontId="47" fillId="6" borderId="23" xfId="1" applyFont="1" applyFill="1" applyBorder="1"/>
    <xf numFmtId="0" fontId="12" fillId="0" borderId="0" xfId="9" applyProtection="1">
      <protection hidden="1"/>
    </xf>
    <xf numFmtId="49" fontId="11" fillId="0" borderId="0" xfId="13" applyNumberFormat="1" applyFont="1" applyAlignment="1" applyProtection="1">
      <alignment horizontal="left" vertical="center"/>
      <protection hidden="1"/>
    </xf>
    <xf numFmtId="0" fontId="19" fillId="0" borderId="0" xfId="9" applyFont="1" applyProtection="1">
      <protection hidden="1"/>
    </xf>
    <xf numFmtId="0" fontId="12" fillId="0" borderId="0" xfId="9"/>
    <xf numFmtId="49" fontId="4" fillId="9" borderId="0" xfId="13" applyNumberFormat="1" applyFont="1" applyFill="1" applyAlignment="1" applyProtection="1">
      <alignment horizontal="left" vertical="center"/>
      <protection hidden="1"/>
    </xf>
    <xf numFmtId="49" fontId="48" fillId="9" borderId="0" xfId="13" applyNumberFormat="1" applyFont="1" applyFill="1" applyAlignment="1" applyProtection="1">
      <alignment horizontal="left" vertical="center"/>
      <protection hidden="1"/>
    </xf>
    <xf numFmtId="0" fontId="49" fillId="10" borderId="0" xfId="13" applyFont="1" applyFill="1" applyProtection="1">
      <protection hidden="1"/>
    </xf>
    <xf numFmtId="0" fontId="49" fillId="0" borderId="0" xfId="13" applyFont="1" applyProtection="1">
      <protection hidden="1"/>
    </xf>
    <xf numFmtId="49" fontId="11" fillId="0" borderId="0" xfId="13" applyNumberFormat="1" applyFont="1" applyFill="1" applyAlignment="1" applyProtection="1">
      <alignment horizontal="left" vertical="center"/>
      <protection hidden="1"/>
    </xf>
    <xf numFmtId="1" fontId="12" fillId="0" borderId="0" xfId="9" applyNumberFormat="1" applyFill="1" applyProtection="1">
      <protection hidden="1"/>
    </xf>
    <xf numFmtId="49" fontId="11" fillId="0" borderId="0" xfId="9" applyNumberFormat="1" applyFont="1" applyProtection="1">
      <protection hidden="1"/>
    </xf>
    <xf numFmtId="0" fontId="50" fillId="0" borderId="0" xfId="9" applyFont="1" applyProtection="1">
      <protection hidden="1"/>
    </xf>
    <xf numFmtId="49" fontId="51" fillId="0" borderId="0" xfId="13" applyNumberFormat="1" applyFont="1" applyAlignment="1" applyProtection="1">
      <alignment horizontal="left" vertical="center"/>
      <protection hidden="1"/>
    </xf>
    <xf numFmtId="0" fontId="52" fillId="0" borderId="0" xfId="9" applyFont="1" applyAlignment="1">
      <alignment horizontal="left"/>
    </xf>
    <xf numFmtId="0" fontId="52" fillId="0" borderId="0" xfId="9" applyFont="1"/>
    <xf numFmtId="0" fontId="4" fillId="9" borderId="0" xfId="9" applyFont="1" applyFill="1" applyBorder="1" applyAlignment="1">
      <alignment wrapText="1"/>
    </xf>
    <xf numFmtId="0" fontId="4" fillId="9" borderId="0" xfId="7" applyFont="1" applyFill="1" applyProtection="1">
      <protection hidden="1"/>
    </xf>
    <xf numFmtId="49" fontId="11" fillId="0" borderId="0" xfId="13" applyNumberFormat="1" applyFont="1" applyAlignment="1" applyProtection="1">
      <alignment horizontal="left" vertical="center"/>
      <protection locked="0"/>
    </xf>
    <xf numFmtId="49" fontId="4" fillId="9" borderId="0" xfId="2" applyNumberFormat="1" applyFont="1" applyFill="1" applyAlignment="1" applyProtection="1">
      <alignment wrapText="1"/>
    </xf>
    <xf numFmtId="0" fontId="12" fillId="0" borderId="0" xfId="9" applyAlignment="1" applyProtection="1">
      <protection hidden="1"/>
    </xf>
    <xf numFmtId="0" fontId="29" fillId="7" borderId="66" xfId="0" applyFont="1" applyFill="1" applyBorder="1" applyAlignment="1" applyProtection="1">
      <alignment vertical="center" wrapText="1"/>
    </xf>
    <xf numFmtId="168" fontId="29" fillId="7" borderId="76" xfId="12" applyNumberFormat="1" applyFont="1" applyFill="1" applyBorder="1" applyAlignment="1" applyProtection="1">
      <alignment vertical="center" wrapText="1"/>
    </xf>
    <xf numFmtId="166" fontId="29" fillId="7" borderId="77" xfId="11" applyNumberFormat="1" applyFont="1" applyFill="1" applyBorder="1" applyAlignment="1" applyProtection="1">
      <alignment vertical="center" wrapText="1"/>
    </xf>
    <xf numFmtId="0" fontId="29" fillId="6" borderId="26" xfId="0" applyFont="1" applyFill="1" applyBorder="1" applyAlignment="1" applyProtection="1">
      <alignment vertical="center" wrapText="1"/>
    </xf>
    <xf numFmtId="168" fontId="32" fillId="6" borderId="42" xfId="12" applyNumberFormat="1" applyFont="1" applyFill="1" applyBorder="1" applyAlignment="1" applyProtection="1">
      <alignment vertical="center" wrapText="1"/>
    </xf>
    <xf numFmtId="168" fontId="32" fillId="6" borderId="59" xfId="12" applyNumberFormat="1" applyFont="1" applyFill="1" applyBorder="1" applyAlignment="1" applyProtection="1">
      <alignment vertical="center" wrapText="1"/>
    </xf>
    <xf numFmtId="0" fontId="29" fillId="7" borderId="75" xfId="0" applyFont="1" applyFill="1" applyBorder="1" applyAlignment="1" applyProtection="1">
      <alignment vertical="center" wrapText="1"/>
    </xf>
    <xf numFmtId="168" fontId="29" fillId="7" borderId="54" xfId="12" applyNumberFormat="1" applyFont="1" applyFill="1" applyBorder="1" applyAlignment="1" applyProtection="1">
      <alignment vertical="center" wrapText="1"/>
    </xf>
    <xf numFmtId="166" fontId="29" fillId="7" borderId="61" xfId="11" applyNumberFormat="1" applyFont="1" applyFill="1" applyBorder="1" applyAlignment="1" applyProtection="1">
      <alignment vertical="center" wrapText="1"/>
    </xf>
    <xf numFmtId="0" fontId="38" fillId="7" borderId="23" xfId="0" applyFont="1" applyFill="1" applyBorder="1" applyAlignment="1" applyProtection="1">
      <alignment horizontal="left" vertical="center" wrapText="1"/>
      <protection hidden="1"/>
    </xf>
    <xf numFmtId="0" fontId="5" fillId="6" borderId="8" xfId="1" applyFont="1" applyFill="1" applyBorder="1" applyAlignment="1">
      <alignment vertical="top" wrapText="1"/>
    </xf>
    <xf numFmtId="0" fontId="5" fillId="6" borderId="8" xfId="1" applyFont="1" applyFill="1" applyBorder="1" applyAlignment="1">
      <alignment horizontal="center" vertical="top" wrapText="1"/>
    </xf>
    <xf numFmtId="0" fontId="5" fillId="6" borderId="9" xfId="1" applyFont="1" applyFill="1" applyBorder="1" applyAlignment="1">
      <alignment horizontal="center" vertical="top" wrapText="1"/>
    </xf>
    <xf numFmtId="0" fontId="5" fillId="6" borderId="34" xfId="1" applyFont="1" applyFill="1" applyBorder="1" applyAlignment="1">
      <alignment vertical="top" wrapText="1"/>
    </xf>
    <xf numFmtId="49" fontId="0" fillId="0" borderId="0" xfId="0" applyNumberFormat="1" applyBorder="1" applyAlignment="1" applyProtection="1">
      <alignment vertical="top" wrapText="1"/>
      <protection locked="0"/>
    </xf>
    <xf numFmtId="3" fontId="44" fillId="0" borderId="0" xfId="12" applyNumberFormat="1" applyFont="1" applyBorder="1" applyAlignment="1" applyProtection="1">
      <alignment vertical="top"/>
      <protection locked="0"/>
    </xf>
    <xf numFmtId="168" fontId="0" fillId="0" borderId="0" xfId="12" applyNumberFormat="1" applyFont="1" applyBorder="1" applyAlignment="1" applyProtection="1">
      <alignment vertical="top"/>
      <protection locked="0"/>
    </xf>
    <xf numFmtId="0" fontId="0" fillId="0" borderId="0" xfId="0" applyBorder="1" applyAlignment="1">
      <alignment vertical="top"/>
    </xf>
    <xf numFmtId="168" fontId="44" fillId="0" borderId="0" xfId="0" applyNumberFormat="1" applyFont="1" applyBorder="1" applyAlignment="1">
      <alignment vertical="top"/>
    </xf>
    <xf numFmtId="168" fontId="46" fillId="0" borderId="0" xfId="0" applyNumberFormat="1" applyFont="1" applyBorder="1" applyAlignment="1">
      <alignment vertical="top"/>
    </xf>
    <xf numFmtId="3" fontId="53" fillId="0" borderId="0" xfId="12" applyNumberFormat="1" applyFont="1" applyBorder="1" applyAlignment="1" applyProtection="1">
      <alignment vertical="top"/>
      <protection locked="0"/>
    </xf>
    <xf numFmtId="49" fontId="0" fillId="0" borderId="0" xfId="0" applyNumberFormat="1" applyAlignment="1" applyProtection="1">
      <alignment vertical="top" wrapText="1"/>
      <protection locked="0"/>
    </xf>
    <xf numFmtId="3" fontId="44" fillId="0" borderId="0" xfId="12" applyNumberFormat="1" applyFont="1" applyAlignment="1" applyProtection="1">
      <alignment vertical="top"/>
      <protection locked="0"/>
    </xf>
    <xf numFmtId="168" fontId="0" fillId="0" borderId="0" xfId="12" applyNumberFormat="1" applyFont="1" applyAlignment="1" applyProtection="1">
      <alignment vertical="top"/>
      <protection locked="0"/>
    </xf>
    <xf numFmtId="3" fontId="53" fillId="0" borderId="0" xfId="12" applyNumberFormat="1" applyFont="1" applyAlignment="1" applyProtection="1">
      <alignment vertical="top"/>
      <protection locked="0"/>
    </xf>
    <xf numFmtId="0" fontId="0" fillId="0" borderId="0" xfId="0" applyAlignment="1">
      <alignment vertical="top"/>
    </xf>
    <xf numFmtId="168" fontId="44" fillId="0" borderId="0" xfId="0" applyNumberFormat="1" applyFont="1" applyAlignment="1">
      <alignment vertical="top"/>
    </xf>
    <xf numFmtId="168" fontId="0" fillId="0" borderId="0" xfId="0" applyNumberFormat="1" applyFont="1" applyAlignment="1">
      <alignment vertical="top"/>
    </xf>
    <xf numFmtId="168" fontId="46" fillId="0" borderId="0" xfId="0" applyNumberFormat="1" applyFont="1" applyAlignment="1">
      <alignment vertical="top"/>
    </xf>
    <xf numFmtId="49" fontId="0" fillId="11" borderId="79" xfId="0" applyNumberFormat="1" applyFont="1" applyFill="1" applyBorder="1" applyAlignment="1">
      <alignment vertical="top" wrapText="1"/>
    </xf>
    <xf numFmtId="3" fontId="44" fillId="11" borderId="79" xfId="12" applyNumberFormat="1" applyFont="1" applyFill="1" applyBorder="1" applyAlignment="1">
      <alignment vertical="top"/>
    </xf>
    <xf numFmtId="168" fontId="54" fillId="0" borderId="80" xfId="0" applyNumberFormat="1" applyFont="1" applyBorder="1" applyAlignment="1">
      <alignment vertical="top"/>
    </xf>
    <xf numFmtId="0" fontId="5" fillId="6" borderId="78" xfId="1" applyNumberFormat="1" applyFont="1" applyFill="1" applyBorder="1" applyAlignment="1">
      <alignment vertical="center" wrapText="1"/>
    </xf>
    <xf numFmtId="0" fontId="28" fillId="0" borderId="80" xfId="0" applyFont="1" applyBorder="1" applyAlignment="1">
      <alignment vertical="top" wrapText="1"/>
    </xf>
    <xf numFmtId="0" fontId="34" fillId="0" borderId="0" xfId="0" applyFont="1"/>
    <xf numFmtId="169" fontId="41" fillId="7" borderId="22" xfId="0" applyNumberFormat="1" applyFont="1" applyFill="1" applyBorder="1" applyAlignment="1" applyProtection="1">
      <alignment horizontal="center" vertical="center"/>
      <protection locked="0"/>
    </xf>
    <xf numFmtId="169" fontId="41" fillId="7" borderId="23" xfId="0" applyNumberFormat="1" applyFont="1" applyFill="1" applyBorder="1" applyAlignment="1" applyProtection="1">
      <alignment horizontal="center" vertical="center"/>
      <protection locked="0"/>
    </xf>
    <xf numFmtId="0" fontId="40" fillId="6" borderId="22" xfId="0" applyFont="1" applyFill="1" applyBorder="1" applyAlignment="1" applyProtection="1">
      <alignment horizontal="center"/>
    </xf>
    <xf numFmtId="0" fontId="40" fillId="6" borderId="32" xfId="0" applyFont="1" applyFill="1" applyBorder="1" applyAlignment="1" applyProtection="1">
      <alignment horizontal="center"/>
    </xf>
    <xf numFmtId="0" fontId="40" fillId="6" borderId="23" xfId="0" applyFont="1" applyFill="1" applyBorder="1" applyAlignment="1" applyProtection="1">
      <alignment horizontal="center"/>
    </xf>
    <xf numFmtId="0" fontId="38" fillId="7" borderId="22" xfId="0" applyFont="1" applyFill="1" applyBorder="1" applyAlignment="1" applyProtection="1">
      <alignment horizontal="left" vertical="center" wrapText="1"/>
      <protection locked="0"/>
    </xf>
    <xf numFmtId="0" fontId="38" fillId="7" borderId="32" xfId="0" applyFont="1" applyFill="1" applyBorder="1" applyAlignment="1" applyProtection="1">
      <alignment horizontal="left" vertical="center" wrapText="1"/>
      <protection locked="0"/>
    </xf>
    <xf numFmtId="0" fontId="38" fillId="7" borderId="23" xfId="0" applyFont="1" applyFill="1" applyBorder="1" applyAlignment="1" applyProtection="1">
      <alignment horizontal="left" vertical="center" wrapText="1"/>
      <protection locked="0"/>
    </xf>
    <xf numFmtId="0" fontId="10" fillId="7" borderId="22" xfId="0" applyFont="1" applyFill="1" applyBorder="1" applyAlignment="1" applyProtection="1">
      <alignment horizontal="center" vertical="center"/>
      <protection locked="0"/>
    </xf>
    <xf numFmtId="0" fontId="0" fillId="7" borderId="23" xfId="0" applyFill="1" applyBorder="1" applyAlignment="1" applyProtection="1">
      <alignment horizontal="center" vertical="center"/>
      <protection locked="0"/>
    </xf>
    <xf numFmtId="0" fontId="0" fillId="7" borderId="22" xfId="0" applyFill="1" applyBorder="1" applyAlignment="1" applyProtection="1">
      <protection locked="0"/>
    </xf>
    <xf numFmtId="0" fontId="0" fillId="7" borderId="32" xfId="0" applyFill="1" applyBorder="1" applyAlignment="1" applyProtection="1">
      <protection locked="0"/>
    </xf>
    <xf numFmtId="0" fontId="0" fillId="7" borderId="23" xfId="0" applyFill="1" applyBorder="1" applyAlignment="1" applyProtection="1">
      <protection locked="0"/>
    </xf>
    <xf numFmtId="0" fontId="42" fillId="6" borderId="22" xfId="0" applyFont="1" applyFill="1" applyBorder="1" applyAlignment="1" applyProtection="1">
      <alignment horizontal="left" vertical="center" wrapText="1"/>
    </xf>
    <xf numFmtId="0" fontId="42" fillId="6" borderId="32" xfId="0" applyFont="1" applyFill="1" applyBorder="1" applyAlignment="1" applyProtection="1">
      <alignment horizontal="left" vertical="center" wrapText="1"/>
    </xf>
    <xf numFmtId="0" fontId="42" fillId="6" borderId="23" xfId="0" applyFont="1" applyFill="1" applyBorder="1" applyAlignment="1" applyProtection="1">
      <alignment horizontal="left" vertical="center" wrapText="1"/>
    </xf>
    <xf numFmtId="0" fontId="33" fillId="6" borderId="22" xfId="0" applyFont="1" applyFill="1" applyBorder="1" applyAlignment="1" applyProtection="1">
      <alignment horizontal="left" vertical="center" wrapText="1"/>
    </xf>
    <xf numFmtId="0" fontId="33" fillId="6" borderId="23" xfId="0" applyFont="1" applyFill="1" applyBorder="1" applyAlignment="1" applyProtection="1">
      <alignment horizontal="left" vertical="center" wrapText="1"/>
    </xf>
    <xf numFmtId="0" fontId="33" fillId="6" borderId="22" xfId="0" applyFont="1" applyFill="1" applyBorder="1" applyAlignment="1" applyProtection="1">
      <alignment horizontal="left" vertical="center"/>
    </xf>
    <xf numFmtId="0" fontId="33" fillId="6" borderId="23" xfId="0" applyFont="1" applyFill="1" applyBorder="1" applyAlignment="1" applyProtection="1">
      <alignment horizontal="left" vertical="center"/>
    </xf>
    <xf numFmtId="0" fontId="33" fillId="6" borderId="32" xfId="0" applyFont="1" applyFill="1" applyBorder="1" applyAlignment="1" applyProtection="1">
      <alignment horizontal="left" vertical="center" wrapText="1"/>
    </xf>
    <xf numFmtId="0" fontId="33" fillId="6" borderId="32" xfId="0" applyFont="1" applyFill="1" applyBorder="1" applyAlignment="1" applyProtection="1">
      <alignment horizontal="left" vertical="center"/>
    </xf>
    <xf numFmtId="0" fontId="10" fillId="7" borderId="22" xfId="0" applyFont="1" applyFill="1" applyBorder="1" applyAlignment="1" applyProtection="1">
      <protection locked="0"/>
    </xf>
    <xf numFmtId="0" fontId="10" fillId="7" borderId="32" xfId="0" applyFont="1" applyFill="1" applyBorder="1" applyAlignment="1" applyProtection="1">
      <protection locked="0"/>
    </xf>
    <xf numFmtId="0" fontId="10" fillId="7" borderId="23" xfId="0" applyFont="1" applyFill="1" applyBorder="1" applyAlignment="1" applyProtection="1">
      <protection locked="0"/>
    </xf>
    <xf numFmtId="0" fontId="33" fillId="6" borderId="22" xfId="0" applyFont="1" applyFill="1" applyBorder="1" applyAlignment="1" applyProtection="1">
      <alignment vertical="center" wrapText="1"/>
    </xf>
    <xf numFmtId="0" fontId="33" fillId="6" borderId="23" xfId="0" applyFont="1" applyFill="1" applyBorder="1" applyAlignment="1" applyProtection="1">
      <alignment vertical="center" wrapText="1"/>
    </xf>
    <xf numFmtId="0" fontId="39" fillId="7" borderId="22" xfId="0" applyFont="1" applyFill="1" applyBorder="1" applyAlignment="1" applyProtection="1">
      <alignment horizontal="left" vertical="center" wrapText="1"/>
      <protection locked="0"/>
    </xf>
    <xf numFmtId="0" fontId="39" fillId="7" borderId="32" xfId="0" applyFont="1" applyFill="1" applyBorder="1" applyAlignment="1" applyProtection="1">
      <alignment horizontal="left" vertical="center" wrapText="1"/>
      <protection locked="0"/>
    </xf>
    <xf numFmtId="0" fontId="39" fillId="7" borderId="23" xfId="0" applyFont="1" applyFill="1" applyBorder="1" applyAlignment="1" applyProtection="1">
      <alignment horizontal="left" vertical="center" wrapText="1"/>
      <protection locked="0"/>
    </xf>
    <xf numFmtId="0" fontId="26" fillId="0" borderId="0" xfId="1" applyFont="1" applyFill="1" applyBorder="1" applyAlignment="1" applyProtection="1">
      <alignment horizontal="center" vertical="top"/>
    </xf>
    <xf numFmtId="0" fontId="9" fillId="4" borderId="22" xfId="1" applyFont="1" applyFill="1" applyBorder="1" applyAlignment="1" applyProtection="1">
      <alignment horizontal="left" vertical="center" wrapText="1"/>
    </xf>
    <xf numFmtId="0" fontId="9" fillId="4" borderId="32" xfId="1" applyFont="1" applyFill="1" applyBorder="1" applyAlignment="1" applyProtection="1">
      <alignment horizontal="left" vertical="center" wrapText="1"/>
    </xf>
    <xf numFmtId="0" fontId="9" fillId="4" borderId="23" xfId="1" applyFont="1" applyFill="1" applyBorder="1" applyAlignment="1" applyProtection="1">
      <alignment horizontal="left" vertical="center" wrapText="1"/>
    </xf>
    <xf numFmtId="0" fontId="37" fillId="6" borderId="49" xfId="0" applyFont="1" applyFill="1" applyBorder="1" applyAlignment="1" applyProtection="1">
      <alignment horizontal="left" vertical="center" wrapText="1"/>
    </xf>
    <xf numFmtId="0" fontId="37" fillId="6" borderId="50" xfId="0" applyFont="1" applyFill="1" applyBorder="1" applyAlignment="1" applyProtection="1">
      <alignment horizontal="left" vertical="center" wrapText="1"/>
    </xf>
    <xf numFmtId="0" fontId="37" fillId="6" borderId="21" xfId="0" applyFont="1" applyFill="1" applyBorder="1" applyAlignment="1" applyProtection="1">
      <alignment horizontal="left" vertical="center" wrapText="1"/>
    </xf>
    <xf numFmtId="0" fontId="37" fillId="6" borderId="25" xfId="0" applyFont="1" applyFill="1" applyBorder="1" applyAlignment="1" applyProtection="1">
      <alignment horizontal="left" vertical="center" wrapText="1"/>
    </xf>
    <xf numFmtId="0" fontId="43" fillId="6" borderId="51" xfId="0" applyFont="1" applyFill="1" applyBorder="1" applyAlignment="1" applyProtection="1">
      <alignment horizontal="left" vertical="center" wrapText="1"/>
    </xf>
    <xf numFmtId="0" fontId="33" fillId="6" borderId="52" xfId="0" applyFont="1" applyFill="1" applyBorder="1" applyAlignment="1" applyProtection="1">
      <alignment horizontal="left" vertical="center" wrapText="1"/>
    </xf>
    <xf numFmtId="0" fontId="43" fillId="6" borderId="64" xfId="0" applyFont="1" applyFill="1" applyBorder="1" applyAlignment="1" applyProtection="1">
      <alignment horizontal="left" vertical="center" wrapText="1"/>
    </xf>
    <xf numFmtId="0" fontId="33" fillId="6" borderId="65" xfId="0" applyFont="1" applyFill="1" applyBorder="1" applyAlignment="1" applyProtection="1">
      <alignment horizontal="left" vertical="center" wrapText="1"/>
    </xf>
    <xf numFmtId="0" fontId="0" fillId="0" borderId="32" xfId="0" applyBorder="1" applyAlignment="1" applyProtection="1">
      <alignment horizontal="left" vertical="center" wrapText="1"/>
      <protection locked="0"/>
    </xf>
    <xf numFmtId="0" fontId="8" fillId="4" borderId="5" xfId="1" applyFont="1" applyFill="1" applyBorder="1" applyAlignment="1">
      <alignment vertical="center" wrapText="1"/>
    </xf>
    <xf numFmtId="0" fontId="8" fillId="4" borderId="4" xfId="1" applyFont="1" applyFill="1" applyBorder="1" applyAlignment="1">
      <alignment vertical="center" wrapText="1"/>
    </xf>
    <xf numFmtId="0" fontId="8" fillId="4" borderId="3" xfId="1" applyFont="1" applyFill="1" applyBorder="1" applyAlignment="1">
      <alignment vertical="center" wrapText="1"/>
    </xf>
    <xf numFmtId="0" fontId="6" fillId="6" borderId="45" xfId="1" applyFont="1" applyFill="1" applyBorder="1" applyAlignment="1" applyProtection="1">
      <alignment vertical="center" wrapText="1"/>
    </xf>
    <xf numFmtId="0" fontId="6" fillId="6" borderId="21" xfId="1" applyFont="1" applyFill="1" applyBorder="1" applyAlignment="1" applyProtection="1">
      <alignment vertical="center" wrapText="1"/>
    </xf>
    <xf numFmtId="0" fontId="6" fillId="6" borderId="25" xfId="1" applyFont="1" applyFill="1" applyBorder="1" applyAlignment="1" applyProtection="1">
      <alignment vertical="center" wrapText="1"/>
    </xf>
    <xf numFmtId="0" fontId="8" fillId="4" borderId="5" xfId="1" applyFont="1" applyFill="1" applyBorder="1" applyAlignment="1" applyProtection="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6" fillId="6" borderId="13" xfId="1" applyFont="1" applyFill="1" applyBorder="1" applyAlignment="1" applyProtection="1">
      <alignment vertical="center" wrapText="1"/>
    </xf>
    <xf numFmtId="0" fontId="0" fillId="0" borderId="14" xfId="0" applyBorder="1" applyAlignment="1">
      <alignment vertical="center" wrapText="1"/>
    </xf>
    <xf numFmtId="0" fontId="0" fillId="0" borderId="19" xfId="0" applyBorder="1" applyAlignment="1">
      <alignment vertical="center" wrapText="1"/>
    </xf>
    <xf numFmtId="0" fontId="6" fillId="6" borderId="47" xfId="1" applyFont="1" applyFill="1" applyBorder="1" applyAlignment="1">
      <alignment vertical="center" wrapText="1"/>
    </xf>
    <xf numFmtId="0" fontId="6" fillId="6" borderId="14" xfId="1" applyFont="1" applyFill="1" applyBorder="1" applyAlignment="1">
      <alignment vertical="center" wrapText="1"/>
    </xf>
    <xf numFmtId="0" fontId="6" fillId="6" borderId="48" xfId="1" applyFont="1" applyFill="1" applyBorder="1" applyAlignment="1">
      <alignment vertical="center" wrapText="1"/>
    </xf>
    <xf numFmtId="0" fontId="6" fillId="6" borderId="13" xfId="1" applyFont="1" applyFill="1" applyBorder="1" applyAlignment="1">
      <alignment vertical="center" wrapText="1"/>
    </xf>
    <xf numFmtId="0" fontId="6" fillId="6" borderId="19" xfId="1" applyFont="1" applyFill="1" applyBorder="1" applyAlignment="1">
      <alignment vertical="center" wrapText="1"/>
    </xf>
    <xf numFmtId="0" fontId="8" fillId="4" borderId="4" xfId="1" applyFont="1" applyFill="1" applyBorder="1" applyAlignment="1" applyProtection="1">
      <alignment vertical="center" wrapText="1"/>
    </xf>
    <xf numFmtId="0" fontId="8" fillId="4" borderId="3" xfId="1" applyFont="1" applyFill="1" applyBorder="1" applyAlignment="1" applyProtection="1">
      <alignment vertical="center" wrapText="1"/>
    </xf>
    <xf numFmtId="0" fontId="4" fillId="6" borderId="13" xfId="9" applyFont="1" applyFill="1" applyBorder="1" applyAlignment="1" applyProtection="1">
      <alignment vertical="center" wrapText="1"/>
    </xf>
    <xf numFmtId="0" fontId="4" fillId="6" borderId="14" xfId="9" applyFont="1" applyFill="1" applyBorder="1" applyAlignment="1" applyProtection="1">
      <alignment vertical="center" wrapText="1"/>
    </xf>
    <xf numFmtId="0" fontId="4" fillId="6" borderId="15" xfId="9" applyFont="1" applyFill="1" applyBorder="1" applyAlignment="1" applyProtection="1">
      <alignment vertical="center" wrapText="1"/>
    </xf>
    <xf numFmtId="0" fontId="6" fillId="6" borderId="13" xfId="1" applyFont="1" applyFill="1" applyBorder="1" applyAlignment="1">
      <alignment vertical="top" wrapText="1"/>
    </xf>
    <xf numFmtId="0" fontId="6" fillId="6" borderId="14" xfId="1" applyFont="1" applyFill="1" applyBorder="1" applyAlignment="1">
      <alignment vertical="top" wrapText="1"/>
    </xf>
    <xf numFmtId="0" fontId="6" fillId="6" borderId="19" xfId="1" applyFont="1" applyFill="1" applyBorder="1" applyAlignment="1">
      <alignment vertical="top" wrapText="1"/>
    </xf>
    <xf numFmtId="0" fontId="6" fillId="6" borderId="20" xfId="1" applyFont="1" applyFill="1" applyBorder="1" applyAlignment="1">
      <alignment horizontal="center" vertical="center" wrapText="1"/>
    </xf>
    <xf numFmtId="0" fontId="6" fillId="6" borderId="26" xfId="1" applyFont="1" applyFill="1" applyBorder="1" applyAlignment="1">
      <alignment horizontal="center" vertical="center" wrapText="1"/>
    </xf>
    <xf numFmtId="0" fontId="6" fillId="6" borderId="22" xfId="1" applyFont="1" applyFill="1" applyBorder="1" applyAlignment="1">
      <alignment horizontal="center" vertical="center" wrapText="1"/>
    </xf>
    <xf numFmtId="0" fontId="6" fillId="6" borderId="23" xfId="1" applyFont="1" applyFill="1" applyBorder="1" applyAlignment="1">
      <alignment horizontal="center" vertical="center" wrapText="1"/>
    </xf>
    <xf numFmtId="0" fontId="6" fillId="6" borderId="68" xfId="1" applyFont="1" applyFill="1" applyBorder="1" applyAlignment="1">
      <alignment horizontal="center" vertical="center" wrapText="1"/>
    </xf>
    <xf numFmtId="0" fontId="6" fillId="6" borderId="59" xfId="1" applyFont="1" applyFill="1" applyBorder="1" applyAlignment="1">
      <alignment horizontal="center" vertical="center" wrapText="1"/>
    </xf>
    <xf numFmtId="0" fontId="14" fillId="5" borderId="29" xfId="1" applyFont="1" applyFill="1" applyBorder="1" applyAlignment="1" applyProtection="1">
      <alignment horizontal="left"/>
    </xf>
    <xf numFmtId="0" fontId="14" fillId="5" borderId="30" xfId="1" applyFont="1" applyFill="1" applyBorder="1" applyAlignment="1" applyProtection="1">
      <alignment horizontal="left"/>
    </xf>
    <xf numFmtId="0" fontId="14" fillId="5" borderId="31" xfId="1" applyFont="1" applyFill="1" applyBorder="1" applyAlignment="1" applyProtection="1">
      <alignment horizontal="left"/>
    </xf>
    <xf numFmtId="0" fontId="35" fillId="6" borderId="22" xfId="1" applyFont="1" applyFill="1" applyBorder="1" applyAlignment="1" applyProtection="1">
      <alignment horizontal="left" vertical="center" wrapText="1"/>
    </xf>
    <xf numFmtId="0" fontId="35" fillId="6" borderId="32" xfId="1" applyFont="1" applyFill="1" applyBorder="1" applyAlignment="1" applyProtection="1">
      <alignment horizontal="left" vertical="center" wrapText="1"/>
    </xf>
    <xf numFmtId="0" fontId="35" fillId="6" borderId="23" xfId="1" applyFont="1" applyFill="1" applyBorder="1" applyAlignment="1" applyProtection="1">
      <alignment horizontal="left" vertical="center" wrapText="1"/>
    </xf>
    <xf numFmtId="0" fontId="8" fillId="2" borderId="0" xfId="1" applyFont="1" applyFill="1" applyBorder="1" applyAlignment="1">
      <alignment horizontal="left" vertical="center" wrapText="1"/>
    </xf>
    <xf numFmtId="0" fontId="1" fillId="0" borderId="71" xfId="1" applyBorder="1" applyAlignment="1" applyProtection="1">
      <alignment horizontal="left" vertical="top" wrapText="1"/>
      <protection locked="0"/>
    </xf>
    <xf numFmtId="0" fontId="1" fillId="0" borderId="28" xfId="1" applyBorder="1" applyAlignment="1" applyProtection="1">
      <alignment horizontal="left" vertical="top" wrapText="1"/>
      <protection locked="0"/>
    </xf>
    <xf numFmtId="0" fontId="1" fillId="0" borderId="72" xfId="1" applyBorder="1" applyAlignment="1" applyProtection="1">
      <alignment horizontal="left" vertical="top" wrapText="1"/>
      <protection locked="0"/>
    </xf>
    <xf numFmtId="0" fontId="1" fillId="0" borderId="12" xfId="1" applyBorder="1" applyAlignment="1" applyProtection="1">
      <alignment horizontal="left" vertical="top" wrapText="1"/>
      <protection locked="0"/>
    </xf>
    <xf numFmtId="0" fontId="12" fillId="6" borderId="69" xfId="1" applyFont="1" applyFill="1" applyBorder="1" applyAlignment="1" applyProtection="1">
      <alignment horizontal="center" vertical="center" wrapText="1"/>
    </xf>
    <xf numFmtId="0" fontId="12" fillId="6" borderId="70" xfId="1" applyFont="1" applyFill="1" applyBorder="1" applyAlignment="1" applyProtection="1">
      <alignment horizontal="center" vertical="center" wrapText="1"/>
    </xf>
    <xf numFmtId="0" fontId="3" fillId="0" borderId="0" xfId="2" applyFont="1" applyAlignment="1" applyProtection="1">
      <alignment horizontal="center"/>
    </xf>
  </cellXfs>
  <cellStyles count="19">
    <cellStyle name="Comma 2" xfId="3"/>
    <cellStyle name="Comma 2 2" xfId="4"/>
    <cellStyle name="Comma 3" xfId="10"/>
    <cellStyle name="Comma 4" xfId="14"/>
    <cellStyle name="Currency 2" xfId="5"/>
    <cellStyle name="Lien hypertexte" xfId="2" builtinId="8"/>
    <cellStyle name="Milliers" xfId="12" builtinId="3"/>
    <cellStyle name="Normal" xfId="0" builtinId="0"/>
    <cellStyle name="Normal 2" xfId="1"/>
    <cellStyle name="Normal 2 2" xfId="6"/>
    <cellStyle name="Normal 2 3" xfId="15"/>
    <cellStyle name="Normal 3" xfId="7"/>
    <cellStyle name="Normal 4" xfId="9"/>
    <cellStyle name="Normal 4 2" xfId="16"/>
    <cellStyle name="Normal 5" xfId="17"/>
    <cellStyle name="Normal_Budget" xfId="13"/>
    <cellStyle name="Percent 2" xfId="8"/>
    <cellStyle name="Percent 3" xfId="18"/>
    <cellStyle name="Pourcentage" xfId="11" builtinId="5"/>
  </cellStyles>
  <dxfs count="197">
    <dxf>
      <fill>
        <patternFill>
          <bgColor theme="9" tint="0.59996337778862885"/>
        </patternFill>
      </fill>
    </dxf>
    <dxf>
      <fill>
        <patternFill>
          <bgColor theme="6" tint="0.79998168889431442"/>
        </patternFill>
      </fill>
    </dxf>
    <dxf>
      <fill>
        <patternFill>
          <bgColor theme="9" tint="0.59996337778862885"/>
        </patternFill>
      </fill>
    </dxf>
    <dxf>
      <fill>
        <patternFill>
          <bgColor theme="9" tint="0.59996337778862885"/>
        </patternFill>
      </fill>
    </dxf>
    <dxf>
      <fill>
        <patternFill>
          <bgColor theme="6" tint="0.79998168889431442"/>
        </patternFill>
      </fill>
    </dxf>
    <dxf>
      <alignment horizontal="general" vertical="top" textRotation="0" wrapText="0" indent="0" justifyLastLine="0" shrinkToFit="0" readingOrder="0"/>
    </dxf>
    <dxf>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68" formatCode="_(* #,##0_);_(* \(#,##0\);_(* &quot;-&quot;??_);_(@_)"/>
      <alignment horizontal="general" vertical="top" textRotation="0" wrapText="0" indent="0" justifyLastLine="0" shrinkToFit="0" readingOrder="0"/>
    </dxf>
    <dxf>
      <numFmt numFmtId="168" formatCode="_(* #,##0_);_(* \(#,##0\);_(* &quot;-&quot;??_);_(@_)"/>
      <alignment horizontal="general" vertical="top" textRotation="0" indent="0" justifyLastLine="0" shrinkToFit="0" readingOrder="0"/>
      <protection locked="0" hidden="0"/>
    </dxf>
    <dxf>
      <font>
        <b val="0"/>
        <i val="0"/>
        <strike val="0"/>
        <condense val="0"/>
        <extend val="0"/>
        <outline val="0"/>
        <shadow val="0"/>
        <u val="none"/>
        <vertAlign val="baseline"/>
        <sz val="11"/>
        <color theme="1"/>
        <name val="Calibri"/>
        <scheme val="minor"/>
      </font>
      <numFmt numFmtId="168"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wrapText="0" indent="0" justifyLastLine="0" shrinkToFit="0" readingOrder="0"/>
    </dxf>
    <dxf>
      <alignment horizontal="general" vertical="top" textRotation="0" indent="0" justifyLastLine="0" shrinkToFit="0" readingOrder="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wrapText="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wrapText="0" indent="0" justifyLastLine="0" shrinkToFit="0" readingOrder="0"/>
    </dxf>
    <dxf>
      <alignment horizontal="general" vertical="top" textRotation="0" indent="0" justifyLastLine="0" shrinkToFit="0" readingOrder="0"/>
    </dxf>
    <dxf>
      <alignment horizontal="general" vertical="top" textRotation="0" wrapText="0" indent="0" justifyLastLine="0" shrinkToFit="0" readingOrder="0"/>
    </dxf>
    <dxf>
      <numFmt numFmtId="30" formatCode="@"/>
      <alignment horizontal="general" vertical="top" textRotation="0" wrapText="1" indent="0" justifyLastLine="0" shrinkToFit="0" readingOrder="0"/>
      <protection locked="0" hidden="0"/>
    </dxf>
    <dxf>
      <border outline="0">
        <top style="medium">
          <color rgb="FF000000"/>
        </top>
      </border>
    </dxf>
    <dxf>
      <border outline="0">
        <bottom style="medium">
          <color rgb="FF000000"/>
        </bottom>
      </border>
    </dxf>
    <dxf>
      <font>
        <b/>
        <i val="0"/>
        <strike val="0"/>
        <condense val="0"/>
        <extend val="0"/>
        <outline val="0"/>
        <shadow val="0"/>
        <u val="none"/>
        <vertAlign val="baseline"/>
        <sz val="8"/>
        <color rgb="FF000000"/>
        <name val="Arial"/>
        <scheme val="none"/>
      </font>
      <fill>
        <patternFill patternType="solid">
          <fgColor indexed="64"/>
          <bgColor theme="8" tint="0.59999389629810485"/>
        </patternFill>
      </fill>
      <alignment horizontal="center" vertical="center" textRotation="0" wrapText="1" relativeIndent="0" justifyLastLine="0" shrinkToFit="0" readingOrder="0"/>
    </dxf>
    <dxf>
      <fill>
        <patternFill>
          <bgColor theme="9" tint="0.59996337778862885"/>
        </patternFill>
      </fill>
    </dxf>
    <dxf>
      <alignment horizontal="general" vertical="top" textRotation="0" indent="0" justifyLastLine="0" shrinkToFit="0" readingOrder="0"/>
    </dxf>
    <dxf>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68" formatCode="_(* #,##0_);_(* \(#,##0\);_(* &quot;-&quot;??_);_(@_)"/>
      <alignment horizontal="general" vertical="top" textRotation="0" indent="0" justifyLastLine="0" shrinkToFit="0" readingOrder="0"/>
    </dxf>
    <dxf>
      <numFmt numFmtId="168" formatCode="_(* #,##0_);_(* \(#,##0\);_(* &quot;-&quot;??_);_(@_)"/>
      <alignment horizontal="general" vertical="top" textRotation="0" indent="0" justifyLastLine="0" shrinkToFit="0" readingOrder="0"/>
      <protection locked="0" hidden="0"/>
    </dxf>
    <dxf>
      <font>
        <b val="0"/>
        <i val="0"/>
        <strike val="0"/>
        <condense val="0"/>
        <extend val="0"/>
        <outline val="0"/>
        <shadow val="0"/>
        <u val="none"/>
        <vertAlign val="baseline"/>
        <sz val="11"/>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alignment horizontal="general" vertical="top" textRotation="0" indent="0" justifyLastLine="0" shrinkToFit="0" readingOrder="0"/>
    </dxf>
    <dxf>
      <numFmt numFmtId="30" formatCode="@"/>
      <alignment horizontal="general" vertical="top" textRotation="0" wrapText="1" indent="0" justifyLastLine="0" shrinkToFit="0" readingOrder="0"/>
      <protection locked="0" hidden="0"/>
    </dxf>
    <dxf>
      <border outline="0">
        <top style="medium">
          <color rgb="FF000000"/>
        </top>
      </border>
    </dxf>
    <dxf>
      <border outline="0">
        <bottom style="medium">
          <color rgb="FF000000"/>
        </bottom>
      </border>
    </dxf>
    <dxf>
      <font>
        <b/>
        <i val="0"/>
        <strike val="0"/>
        <condense val="0"/>
        <extend val="0"/>
        <outline val="0"/>
        <shadow val="0"/>
        <u val="none"/>
        <vertAlign val="baseline"/>
        <sz val="8"/>
        <color rgb="FF000000"/>
        <name val="Arial"/>
        <scheme val="none"/>
      </font>
      <fill>
        <patternFill patternType="solid">
          <fgColor indexed="64"/>
          <bgColor theme="8" tint="0.59999389629810485"/>
        </patternFill>
      </fill>
      <alignment horizontal="center" vertical="center" textRotation="0" wrapText="1" relativeIndent="0" justifyLastLine="0" shrinkToFit="0" readingOrder="0"/>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alignment horizontal="general" vertical="top" textRotation="0" indent="0" justifyLastLine="0" shrinkToFit="0" readingOrder="0"/>
    </dxf>
    <dxf>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68" formatCode="_(* #,##0_);_(* \(#,##0\);_(* &quot;-&quot;??_);_(@_)"/>
      <alignment horizontal="general" vertical="top" textRotation="0" indent="0" justifyLastLine="0" shrinkToFit="0" readingOrder="0"/>
    </dxf>
    <dxf>
      <numFmt numFmtId="168" formatCode="_(* #,##0_);_(* \(#,##0\);_(* &quot;-&quot;??_);_(@_)"/>
      <alignment horizontal="general" vertical="top" textRotation="0" indent="0" justifyLastLine="0" shrinkToFit="0" readingOrder="0"/>
      <protection locked="0" hidden="0"/>
    </dxf>
    <dxf>
      <font>
        <b val="0"/>
        <i val="0"/>
        <strike val="0"/>
        <condense val="0"/>
        <extend val="0"/>
        <outline val="0"/>
        <shadow val="0"/>
        <u val="none"/>
        <vertAlign val="baseline"/>
        <sz val="11"/>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alignment horizontal="general" vertical="top" textRotation="0" indent="0" justifyLastLine="0" shrinkToFit="0" readingOrder="0"/>
    </dxf>
    <dxf>
      <numFmt numFmtId="30" formatCode="@"/>
      <alignment horizontal="general" vertical="top" textRotation="0" wrapText="1" indent="0" justifyLastLine="0" shrinkToFit="0" readingOrder="0"/>
      <protection locked="0" hidden="0"/>
    </dxf>
    <dxf>
      <border outline="0">
        <top style="medium">
          <color rgb="FF000000"/>
        </top>
      </border>
    </dxf>
    <dxf>
      <border outline="0">
        <bottom style="medium">
          <color rgb="FF000000"/>
        </bottom>
      </border>
    </dxf>
    <dxf>
      <font>
        <b/>
        <i val="0"/>
        <strike val="0"/>
        <condense val="0"/>
        <extend val="0"/>
        <outline val="0"/>
        <shadow val="0"/>
        <u val="none"/>
        <vertAlign val="baseline"/>
        <sz val="8"/>
        <color rgb="FF000000"/>
        <name val="Arial"/>
        <scheme val="none"/>
      </font>
      <fill>
        <patternFill patternType="solid">
          <fgColor indexed="64"/>
          <bgColor theme="8" tint="0.59999389629810485"/>
        </patternFill>
      </fill>
      <alignment horizontal="center" vertical="center" textRotation="0" wrapText="1" relativeIndent="0" justifyLastLine="0" shrinkToFit="0" readingOrder="0"/>
    </dxf>
    <dxf>
      <fill>
        <patternFill>
          <bgColor theme="9" tint="0.59996337778862885"/>
        </patternFill>
      </fill>
    </dxf>
    <dxf>
      <alignment horizontal="general" vertical="top" textRotation="0" indent="0" justifyLastLine="0" shrinkToFit="0" readingOrder="0"/>
    </dxf>
    <dxf>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68" formatCode="_(* #,##0_);_(* \(#,##0\);_(* &quot;-&quot;??_);_(@_)"/>
      <alignment horizontal="general" vertical="top" textRotation="0" indent="0" justifyLastLine="0" shrinkToFit="0" readingOrder="0"/>
    </dxf>
    <dxf>
      <numFmt numFmtId="168" formatCode="_(* #,##0_);_(* \(#,##0\);_(* &quot;-&quot;??_);_(@_)"/>
      <alignment horizontal="general" vertical="top" textRotation="0" indent="0" justifyLastLine="0" shrinkToFit="0" readingOrder="0"/>
      <protection locked="0" hidden="0"/>
    </dxf>
    <dxf>
      <font>
        <b val="0"/>
        <i val="0"/>
        <strike val="0"/>
        <condense val="0"/>
        <extend val="0"/>
        <outline val="0"/>
        <shadow val="0"/>
        <u val="none"/>
        <vertAlign val="baseline"/>
        <sz val="11"/>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alignment horizontal="general" vertical="top" textRotation="0" indent="0" justifyLastLine="0" shrinkToFit="0" readingOrder="0"/>
    </dxf>
    <dxf>
      <numFmt numFmtId="30" formatCode="@"/>
      <alignment horizontal="general" vertical="top" textRotation="0" wrapText="1" indent="0" justifyLastLine="0" shrinkToFit="0" readingOrder="0"/>
      <protection locked="0" hidden="0"/>
    </dxf>
    <dxf>
      <border outline="0">
        <bottom style="medium">
          <color rgb="FF000000"/>
        </bottom>
      </border>
    </dxf>
    <dxf>
      <font>
        <b/>
        <i val="0"/>
        <strike val="0"/>
        <condense val="0"/>
        <extend val="0"/>
        <outline val="0"/>
        <shadow val="0"/>
        <u val="none"/>
        <vertAlign val="baseline"/>
        <sz val="8"/>
        <color rgb="FF000000"/>
        <name val="Arial"/>
        <scheme val="none"/>
      </font>
      <fill>
        <patternFill patternType="solid">
          <fgColor indexed="64"/>
          <bgColor theme="8" tint="0.59999389629810485"/>
        </patternFill>
      </fill>
      <alignment horizontal="center" vertical="center" textRotation="0" wrapText="1" relativeIndent="0" justifyLastLine="0" shrinkToFit="0" readingOrder="0"/>
    </dxf>
    <dxf>
      <fill>
        <patternFill>
          <bgColor theme="9" tint="0.59996337778862885"/>
        </patternFill>
      </fill>
    </dxf>
    <dxf>
      <alignment horizontal="general" vertical="top" textRotation="0" indent="0" justifyLastLine="0" shrinkToFit="0" readingOrder="0"/>
    </dxf>
    <dxf>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68" formatCode="_(* #,##0_);_(* \(#,##0\);_(* &quot;-&quot;??_);_(@_)"/>
      <alignment horizontal="general" vertical="top" textRotation="0" indent="0" justifyLastLine="0" shrinkToFit="0" readingOrder="0"/>
    </dxf>
    <dxf>
      <numFmt numFmtId="168" formatCode="_(* #,##0_);_(* \(#,##0\);_(* &quot;-&quot;??_);_(@_)"/>
      <alignment horizontal="general" vertical="top" textRotation="0" indent="0" justifyLastLine="0" shrinkToFit="0" readingOrder="0"/>
      <protection locked="0" hidden="0"/>
    </dxf>
    <dxf>
      <font>
        <b val="0"/>
        <i val="0"/>
        <strike val="0"/>
        <condense val="0"/>
        <extend val="0"/>
        <outline val="0"/>
        <shadow val="0"/>
        <u val="none"/>
        <vertAlign val="baseline"/>
        <sz val="11"/>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alignment horizontal="general" vertical="top" textRotation="0" indent="0" justifyLastLine="0" shrinkToFit="0" readingOrder="0"/>
    </dxf>
    <dxf>
      <numFmt numFmtId="30" formatCode="@"/>
      <alignment horizontal="general" vertical="top" textRotation="0" wrapText="1" indent="0" justifyLastLine="0" shrinkToFit="0" readingOrder="0"/>
      <protection locked="0" hidden="0"/>
    </dxf>
    <dxf>
      <border outline="0">
        <top style="medium">
          <color rgb="FF000000"/>
        </top>
      </border>
    </dxf>
    <dxf>
      <border outline="0">
        <bottom style="medium">
          <color rgb="FF000000"/>
        </bottom>
      </border>
    </dxf>
    <dxf>
      <font>
        <b/>
        <i val="0"/>
        <strike val="0"/>
        <condense val="0"/>
        <extend val="0"/>
        <outline val="0"/>
        <shadow val="0"/>
        <u val="none"/>
        <vertAlign val="baseline"/>
        <sz val="8"/>
        <color rgb="FF000000"/>
        <name val="Arial"/>
        <scheme val="none"/>
      </font>
      <fill>
        <patternFill patternType="solid">
          <fgColor indexed="64"/>
          <bgColor theme="8" tint="0.59999389629810485"/>
        </patternFill>
      </fill>
      <alignment horizontal="center" vertical="center" textRotation="0" wrapText="0" relativeIndent="0" justifyLastLine="0" shrinkToFit="0" readingOrder="0"/>
    </dxf>
    <dxf>
      <fill>
        <patternFill>
          <bgColor theme="9" tint="0.59996337778862885"/>
        </patternFill>
      </fill>
    </dxf>
    <dxf>
      <alignment horizontal="general" vertical="top" textRotation="0" indent="0" justifyLastLine="0" shrinkToFit="0" readingOrder="0"/>
    </dxf>
    <dxf>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68" formatCode="_(* #,##0_);_(* \(#,##0\);_(* &quot;-&quot;??_);_(@_)"/>
      <alignment horizontal="general" vertical="top" textRotation="0" indent="0" justifyLastLine="0" shrinkToFit="0" readingOrder="0"/>
    </dxf>
    <dxf>
      <numFmt numFmtId="168" formatCode="_(* #,##0_);_(* \(#,##0\);_(* &quot;-&quot;??_);_(@_)"/>
      <alignment horizontal="general" vertical="top" textRotation="0" indent="0" justifyLastLine="0" shrinkToFit="0" readingOrder="0"/>
      <protection locked="0" hidden="0"/>
    </dxf>
    <dxf>
      <font>
        <b val="0"/>
        <i val="0"/>
        <strike val="0"/>
        <condense val="0"/>
        <extend val="0"/>
        <outline val="0"/>
        <shadow val="0"/>
        <u val="none"/>
        <vertAlign val="baseline"/>
        <sz val="11"/>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alignment horizontal="general" vertical="top" textRotation="0" indent="0" justifyLastLine="0" shrinkToFit="0" readingOrder="0"/>
    </dxf>
    <dxf>
      <numFmt numFmtId="30" formatCode="@"/>
      <alignment horizontal="general" vertical="top" textRotation="0" wrapText="1" indent="0" justifyLastLine="0" shrinkToFit="0" readingOrder="0"/>
      <protection locked="0" hidden="0"/>
    </dxf>
    <dxf>
      <border outline="0">
        <top style="medium">
          <color rgb="FF000000"/>
        </top>
      </border>
    </dxf>
    <dxf>
      <border outline="0">
        <bottom style="medium">
          <color rgb="FF000000"/>
        </bottom>
      </border>
    </dxf>
    <dxf>
      <font>
        <b/>
        <i val="0"/>
        <strike val="0"/>
        <condense val="0"/>
        <extend val="0"/>
        <outline val="0"/>
        <shadow val="0"/>
        <u val="none"/>
        <vertAlign val="baseline"/>
        <sz val="8"/>
        <color rgb="FF000000"/>
        <name val="Arial"/>
        <scheme val="none"/>
      </font>
      <fill>
        <patternFill patternType="solid">
          <fgColor indexed="64"/>
          <bgColor theme="8" tint="0.59999389629810485"/>
        </patternFill>
      </fill>
      <alignment horizontal="center" vertical="center" textRotation="0" wrapText="1" relativeIndent="0" justifyLastLine="0" shrinkToFit="0" readingOrder="0"/>
    </dxf>
    <dxf>
      <fill>
        <patternFill>
          <bgColor theme="9" tint="0.59996337778862885"/>
        </patternFill>
      </fill>
    </dxf>
    <dxf>
      <alignment vertical="top" textRotation="0" justifyLastLine="0" shrinkToFit="0" readingOrder="0"/>
    </dxf>
    <dxf>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68" formatCode="_(* #,##0_);_(* \(#,##0\);_(* &quot;-&quot;??_);_(@_)"/>
      <alignment vertical="top" textRotation="0" justifyLastLine="0" shrinkToFit="0" readingOrder="0"/>
    </dxf>
    <dxf>
      <numFmt numFmtId="168" formatCode="_(* #,##0_);_(* \(#,##0\);_(* &quot;-&quot;??_);_(@_)"/>
      <alignment vertical="top" textRotation="0" justifyLastLine="0" shrinkToFit="0" readingOrder="0"/>
      <protection locked="0" hidden="0"/>
    </dxf>
    <dxf>
      <font>
        <b val="0"/>
        <i val="0"/>
        <strike val="0"/>
        <condense val="0"/>
        <extend val="0"/>
        <outline val="0"/>
        <shadow val="0"/>
        <u val="none"/>
        <vertAlign val="baseline"/>
        <sz val="11"/>
        <color theme="1"/>
        <name val="Calibri"/>
        <scheme val="minor"/>
      </font>
      <numFmt numFmtId="168" formatCode="_(* #,##0_);_(* \(#,##0\);_(* &quot;-&quot;??_);_(@_)"/>
      <alignment vertical="top" textRotation="0" justifyLastLine="0" shrinkToFit="0" readingOrder="0"/>
    </dxf>
    <dxf>
      <font>
        <strike val="0"/>
        <outline val="0"/>
        <shadow val="0"/>
        <u val="none"/>
        <vertAlign val="baseline"/>
        <sz val="9"/>
        <color theme="1"/>
        <name val="Calibri"/>
        <scheme val="minor"/>
      </font>
      <numFmt numFmtId="3" formatCode="#,##0"/>
      <alignment vertical="top" textRotation="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vertical="top" textRotation="0" justifyLastLine="0" shrinkToFit="0" readingOrder="0"/>
    </dxf>
    <dxf>
      <font>
        <strike val="0"/>
        <outline val="0"/>
        <shadow val="0"/>
        <u val="none"/>
        <vertAlign val="baseline"/>
        <sz val="9"/>
        <color theme="1"/>
        <name val="Calibri"/>
        <scheme val="minor"/>
      </font>
      <numFmt numFmtId="3" formatCode="#,##0"/>
      <alignment vertical="top" textRotation="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vertical="top" textRotation="0" justifyLastLine="0" shrinkToFit="0" readingOrder="0"/>
    </dxf>
    <dxf>
      <font>
        <strike val="0"/>
        <outline val="0"/>
        <shadow val="0"/>
        <u val="none"/>
        <vertAlign val="baseline"/>
        <sz val="9"/>
        <color theme="1"/>
        <name val="Calibri"/>
        <scheme val="minor"/>
      </font>
      <numFmt numFmtId="3" formatCode="#,##0"/>
      <alignment vertical="top" textRotation="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vertical="top" textRotation="0" justifyLastLine="0" shrinkToFit="0" readingOrder="0"/>
    </dxf>
    <dxf>
      <font>
        <strike val="0"/>
        <outline val="0"/>
        <shadow val="0"/>
        <u val="none"/>
        <vertAlign val="baseline"/>
        <sz val="9"/>
        <color theme="1"/>
        <name val="Calibri"/>
        <scheme val="minor"/>
      </font>
      <numFmt numFmtId="3" formatCode="#,##0"/>
      <alignment vertical="top" textRotation="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vertical="top" textRotation="0" justifyLastLine="0" shrinkToFit="0" readingOrder="0"/>
    </dxf>
    <dxf>
      <font>
        <strike val="0"/>
        <outline val="0"/>
        <shadow val="0"/>
        <u val="none"/>
        <vertAlign val="baseline"/>
        <sz val="9"/>
        <color theme="1"/>
        <name val="Calibri"/>
        <scheme val="minor"/>
      </font>
      <numFmt numFmtId="3" formatCode="#,##0"/>
      <alignment vertical="top" textRotation="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vertical="top" textRotation="0" justifyLastLine="0" shrinkToFit="0" readingOrder="0"/>
    </dxf>
    <dxf>
      <font>
        <strike val="0"/>
        <outline val="0"/>
        <shadow val="0"/>
        <u val="none"/>
        <vertAlign val="baseline"/>
        <sz val="9"/>
        <color theme="1"/>
        <name val="Calibri"/>
        <scheme val="minor"/>
      </font>
      <numFmt numFmtId="3" formatCode="#,##0"/>
      <alignment vertical="top" textRotation="0" justifyLastLine="0" shrinkToFit="0" readingOrder="0"/>
      <protection locked="0" hidden="0"/>
    </dxf>
    <dxf>
      <alignment vertical="top" textRotation="0" justifyLastLine="0" shrinkToFit="0" readingOrder="0"/>
    </dxf>
    <dxf>
      <numFmt numFmtId="30" formatCode="@"/>
      <alignment horizontal="general" vertical="top" textRotation="0" wrapText="1" indent="0" justifyLastLine="0" shrinkToFit="0" readingOrder="0"/>
      <protection locked="0" hidden="0"/>
    </dxf>
    <dxf>
      <alignment vertical="top" textRotation="0" justifyLastLine="0" shrinkToFit="0" readingOrder="0"/>
    </dxf>
    <dxf>
      <border diagonalUp="0" diagonalDown="0">
        <left style="medium">
          <color indexed="64"/>
        </left>
        <right style="medium">
          <color rgb="FF000000"/>
        </right>
        <top style="medium">
          <color indexed="64"/>
        </top>
        <bottom style="double">
          <color theme="6"/>
        </bottom>
      </border>
    </dxf>
    <dxf>
      <alignment vertical="top" textRotation="0" justifyLastLine="0" shrinkToFit="0" readingOrder="0"/>
    </dxf>
    <dxf>
      <border outline="0">
        <bottom style="medium">
          <color rgb="FF000000"/>
        </bottom>
      </border>
    </dxf>
    <dxf>
      <font>
        <b/>
        <i val="0"/>
        <strike val="0"/>
        <condense val="0"/>
        <extend val="0"/>
        <outline val="0"/>
        <shadow val="0"/>
        <u val="none"/>
        <vertAlign val="baseline"/>
        <sz val="8"/>
        <color rgb="FF000000"/>
        <name val="Arial"/>
        <scheme val="none"/>
      </font>
      <fill>
        <patternFill patternType="solid">
          <fgColor indexed="64"/>
          <bgColor theme="8" tint="0.59999389629810485"/>
        </patternFill>
      </fill>
      <alignment horizontal="center" vertical="top" textRotation="0" wrapText="1" relativeIndent="0" justifyLastLine="0" shrinkToFit="0" readingOrder="0"/>
    </dxf>
    <dxf>
      <fill>
        <patternFill>
          <bgColor theme="9" tint="0.59996337778862885"/>
        </patternFill>
      </fill>
    </dxf>
    <dxf>
      <alignment horizontal="general" vertical="top" textRotation="0" indent="0" justifyLastLine="0" shrinkToFit="0" readingOrder="0"/>
    </dxf>
    <dxf>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68" formatCode="_(* #,##0_);_(* \(#,##0\);_(* &quot;-&quot;??_);_(@_)"/>
      <alignment horizontal="general" vertical="top" textRotation="0" indent="0" justifyLastLine="0" shrinkToFit="0" readingOrder="0"/>
    </dxf>
    <dxf>
      <numFmt numFmtId="168" formatCode="_(* #,##0_);_(* \(#,##0\);_(* &quot;-&quot;??_);_(@_)"/>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scheme val="minor"/>
      </font>
      <numFmt numFmtId="168" formatCode="_(* #,##0_);_(* \(#,##0\);_(* &quot;-&quot;??_);_(@_)"/>
      <alignment horizontal="general" vertical="top" textRotation="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alignment horizontal="general" vertical="top" textRotation="0" indent="0" justifyLastLine="0" shrinkToFit="0" readingOrder="0"/>
    </dxf>
    <dxf>
      <numFmt numFmtId="30" formatCode="@"/>
      <alignment horizontal="general" vertical="top" textRotation="0" wrapText="1" indent="0" justifyLastLine="0" shrinkToFit="0" readingOrder="0"/>
      <protection locked="0" hidden="0"/>
    </dxf>
    <dxf>
      <border outline="0">
        <top style="thin">
          <color indexed="64"/>
        </top>
      </border>
    </dxf>
    <dxf>
      <border outline="0">
        <left style="thin">
          <color indexed="64"/>
        </left>
        <right style="thin">
          <color indexed="64"/>
        </right>
        <top style="medium">
          <color indexed="64"/>
        </top>
        <bottom style="thin">
          <color indexed="64"/>
        </bottom>
      </border>
    </dxf>
    <dxf>
      <border outline="0">
        <bottom style="thin">
          <color indexed="64"/>
        </bottom>
      </border>
    </dxf>
    <dxf>
      <font>
        <b/>
        <i val="0"/>
        <strike val="0"/>
        <condense val="0"/>
        <extend val="0"/>
        <outline val="0"/>
        <shadow val="0"/>
        <u val="none"/>
        <vertAlign val="baseline"/>
        <sz val="8"/>
        <color rgb="FF000000"/>
        <name val="Arial"/>
        <scheme val="none"/>
      </font>
      <fill>
        <patternFill patternType="solid">
          <fgColor indexed="64"/>
          <bgColor theme="8" tint="0.59999389629810485"/>
        </patternFill>
      </fill>
      <alignment horizontal="center" vertical="center" textRotation="0" wrapText="1" relativeIndent="0" justifyLastLine="0" shrinkToFit="0" readingOrder="0"/>
      <border diagonalUp="0" diagonalDown="0" outline="0">
        <left style="thin">
          <color indexed="64"/>
        </left>
        <right style="thin">
          <color indexed="64"/>
        </right>
        <top/>
        <bottom/>
      </border>
      <protection locked="1" hidden="0"/>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theme/theme1.xml" Type="http://schemas.openxmlformats.org/officeDocument/2006/relationships/theme"/>
<Relationship Id="rId15" Target="styles.xml" Type="http://schemas.openxmlformats.org/officeDocument/2006/relationships/styles"/>
<Relationship Id="rId16" Target="sharedStrings.xml" Type="http://schemas.openxmlformats.org/officeDocument/2006/relationships/sharedStrings"/>
<Relationship Id="rId17" Target="calcChain.xml" Type="http://schemas.openxmlformats.org/officeDocument/2006/relationships/calcChain"/>
<Relationship Id="rId18" Target="../customXml/item1.xml" Type="http://schemas.openxmlformats.org/officeDocument/2006/relationships/customXml"/>
<Relationship Id="rId19" Target="../customXml/item2.xml" Type="http://schemas.openxmlformats.org/officeDocument/2006/relationships/customXml"/>
<Relationship Id="rId2" Target="worksheets/sheet2.xml" Type="http://schemas.openxmlformats.org/officeDocument/2006/relationships/worksheet"/>
<Relationship Id="rId20" Target="../customXml/item3.xml" Type="http://schemas.openxmlformats.org/officeDocument/2006/relationships/customXml"/>
<Relationship Id="rId21" Target="../customXml/item4.xml" Type="http://schemas.openxmlformats.org/officeDocument/2006/relationships/customXml"/>
<Relationship Id="rId22" Target="../customXml/item5.xml" Type="http://schemas.openxmlformats.org/officeDocument/2006/relationships/customXml"/>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tables/table1.xml><?xml version="1.0" encoding="utf-8"?>
<table xmlns="http://schemas.openxmlformats.org/spreadsheetml/2006/main" id="8" name="tbPersonnel" displayName="tbPersonnel" ref="A3:I31" totalsRowCount="1" headerRowDxfId="194" headerRowBorderDxfId="193" tableBorderDxfId="192" totalsRowBorderDxfId="191" headerRowCellStyle="Normal 2">
  <tableColumns count="9">
    <tableColumn id="1" name="Item of expenditure" totalsRowLabel="Total Personnel" dataDxfId="190" totalsRowDxfId="189"/>
    <tableColumn id="2" name="Year 1" totalsRowFunction="sum" dataDxfId="188" totalsRowDxfId="187"/>
    <tableColumn id="3" name="Year 2" totalsRowFunction="sum" dataDxfId="186" totalsRowDxfId="185"/>
    <tableColumn id="4" name="Year 3" totalsRowFunction="sum" dataDxfId="184" totalsRowDxfId="183"/>
    <tableColumn id="5" name="Year 4" totalsRowFunction="sum" dataDxfId="182" totalsRowDxfId="181"/>
    <tableColumn id="6" name="Year 5" totalsRowFunction="sum" dataDxfId="180" totalsRowDxfId="179"/>
    <tableColumn id="9" name="Year 6" totalsRowFunction="sum" dataDxfId="178" totalsRowDxfId="177"/>
    <tableColumn id="7" name="Total" totalsRowFunction="custom" dataDxfId="176" totalsRowDxfId="175">
      <calculatedColumnFormula>SUM(tbPersonnel[[#This Row],[Year 1]:[Year 6]])</calculatedColumnFormula>
      <totalsRowFormula>SUM(tbPersonnel[[#Totals],[Year 1]:[Year 6]])</totalsRowFormula>
    </tableColumn>
    <tableColumn id="8" name="Budget notes and explanations" dataDxfId="174" totalsRowDxfId="173"/>
  </tableColumns>
  <tableStyleInfo name="TableStyleLight18" showFirstColumn="0" showLastColumn="0" showRowStripes="1" showColumnStripes="0"/>
</table>
</file>

<file path=xl/tables/table2.xml><?xml version="1.0" encoding="utf-8"?>
<table xmlns="http://schemas.openxmlformats.org/spreadsheetml/2006/main" id="1" name="tbConsultants" displayName="tbConsultants" ref="A3:I31" totalsRowCount="1" headerRowDxfId="171" dataDxfId="169" totalsRowDxfId="167" headerRowBorderDxfId="170" tableBorderDxfId="168" headerRowCellStyle="Normal 2">
  <tableColumns count="9">
    <tableColumn id="1" name="Item of expenditure" totalsRowLabel="Totals for Consultants" dataDxfId="166" totalsRowDxfId="165"/>
    <tableColumn id="2" name="Year 1" totalsRowFunction="sum" dataDxfId="164" totalsRowDxfId="163"/>
    <tableColumn id="3" name="Year 2" totalsRowFunction="sum" dataDxfId="162" totalsRowDxfId="161"/>
    <tableColumn id="4" name="Year 3" totalsRowFunction="sum" dataDxfId="160" totalsRowDxfId="159"/>
    <tableColumn id="5" name="Year 4" totalsRowFunction="sum" dataDxfId="158" totalsRowDxfId="157"/>
    <tableColumn id="6" name="Year 5" totalsRowFunction="sum" dataDxfId="156" totalsRowDxfId="155"/>
    <tableColumn id="7" name="Year 6" totalsRowFunction="sum" dataDxfId="154" totalsRowDxfId="153"/>
    <tableColumn id="8" name="Total" totalsRowFunction="custom" dataDxfId="152" totalsRowDxfId="151">
      <calculatedColumnFormula>SUM(tbConsultants[[#This Row],[Year 1]:[Year 6]])</calculatedColumnFormula>
      <totalsRowFormula>SUM(tbConsultants[[#Totals],[Year 1]:[Year 6]])</totalsRowFormula>
    </tableColumn>
    <tableColumn id="9" name="Budget notes and explanations" dataDxfId="150" totalsRowDxfId="149"/>
  </tableColumns>
  <tableStyleInfo name="TableStyleLight18" showFirstColumn="0" showLastColumn="0" showRowStripes="1" showColumnStripes="0"/>
</table>
</file>

<file path=xl/tables/table3.xml><?xml version="1.0" encoding="utf-8"?>
<table xmlns="http://schemas.openxmlformats.org/spreadsheetml/2006/main" id="7" name="tbEvaluation" displayName="tbEvaluation" ref="A3:I22" totalsRowCount="1" headerRowDxfId="147" headerRowBorderDxfId="146" tableBorderDxfId="145" headerRowCellStyle="Normal 2">
  <tableColumns count="9">
    <tableColumn id="1" name="Item of expenditure" totalsRowLabel="Total for Evaluation" dataDxfId="144" totalsRowDxfId="143"/>
    <tableColumn id="2" name="Year 1" totalsRowFunction="sum" dataDxfId="142" totalsRowDxfId="141"/>
    <tableColumn id="3" name="Year 2" totalsRowFunction="sum" dataDxfId="140" totalsRowDxfId="139"/>
    <tableColumn id="4" name="Year 3" totalsRowFunction="sum" dataDxfId="138" totalsRowDxfId="137"/>
    <tableColumn id="5" name="Year 4" totalsRowFunction="sum" dataDxfId="136" totalsRowDxfId="135"/>
    <tableColumn id="6" name="Year 5" totalsRowFunction="sum" dataDxfId="134" totalsRowDxfId="133"/>
    <tableColumn id="7" name="Year 6" totalsRowFunction="sum" dataDxfId="132" totalsRowDxfId="131"/>
    <tableColumn id="8" name="Total" totalsRowFunction="custom" dataDxfId="130" totalsRowDxfId="129">
      <calculatedColumnFormula>SUM(Evaluation!$B4:$G4)</calculatedColumnFormula>
      <totalsRowFormula>SUM(tbEvaluation[[#Totals],[Year 1]:[Year 6]])</totalsRowFormula>
    </tableColumn>
    <tableColumn id="9" name="Budget notes and explanations" dataDxfId="128" totalsRowDxfId="127"/>
  </tableColumns>
  <tableStyleInfo name="TableStyleLight18" showFirstColumn="0" showLastColumn="0" showRowStripes="1" showColumnStripes="0"/>
</table>
</file>

<file path=xl/tables/table4.xml><?xml version="1.0" encoding="utf-8"?>
<table xmlns="http://schemas.openxmlformats.org/spreadsheetml/2006/main" id="2" name="tbEquipment" displayName="tbEquipment" ref="A3:I22" totalsRowCount="1" headerRowDxfId="125" headerRowBorderDxfId="124" tableBorderDxfId="123" headerRowCellStyle="Normal 2">
  <tableColumns count="9">
    <tableColumn id="1" name="Item of expenditure" totalsRowLabel="Total for Equipment" dataDxfId="122" totalsRowDxfId="121"/>
    <tableColumn id="2" name="Year 1" totalsRowFunction="sum" dataDxfId="120" totalsRowDxfId="119"/>
    <tableColumn id="3" name="Year 2" totalsRowFunction="sum" dataDxfId="118" totalsRowDxfId="117"/>
    <tableColumn id="4" name="Year 3" totalsRowFunction="sum" dataDxfId="116" totalsRowDxfId="115"/>
    <tableColumn id="5" name="Year 4" totalsRowFunction="sum" dataDxfId="114" totalsRowDxfId="113"/>
    <tableColumn id="6" name="Year 5" totalsRowFunction="sum" dataDxfId="112" totalsRowDxfId="111"/>
    <tableColumn id="7" name="Year 6" totalsRowFunction="sum" dataDxfId="110" totalsRowDxfId="109"/>
    <tableColumn id="8" name="Total" totalsRowFunction="custom" dataDxfId="108" totalsRowDxfId="107">
      <calculatedColumnFormula>SUM(Equipment!$B4:$G4)</calculatedColumnFormula>
      <totalsRowFormula>SUM(tbEquipment[[#Totals],[Year 1]:[Year 6]])</totalsRowFormula>
    </tableColumn>
    <tableColumn id="9" name="Budget notes and explanations" dataDxfId="106" totalsRowDxfId="105"/>
  </tableColumns>
  <tableStyleInfo name="TableStyleLight18" showFirstColumn="0" showLastColumn="0" showRowStripes="1" showColumnStripes="0"/>
</table>
</file>

<file path=xl/tables/table5.xml><?xml version="1.0" encoding="utf-8"?>
<table xmlns="http://schemas.openxmlformats.org/spreadsheetml/2006/main" id="9" name="tbInternationalTravel" displayName="tbInternationalTravel" ref="A3:I22" totalsRowCount="1" headerRowDxfId="103" headerRowBorderDxfId="102" headerRowCellStyle="Normal 2">
  <tableColumns count="9">
    <tableColumn id="1" name="Item of expenditure" totalsRowLabel="Total for International Travel" dataDxfId="101" totalsRowDxfId="100"/>
    <tableColumn id="2" name="Year 1" totalsRowFunction="sum" dataDxfId="99" totalsRowDxfId="98"/>
    <tableColumn id="3" name="Year 2" totalsRowFunction="sum" dataDxfId="97" totalsRowDxfId="96"/>
    <tableColumn id="4" name="Year 3" totalsRowFunction="sum" dataDxfId="95" totalsRowDxfId="94"/>
    <tableColumn id="5" name="Year 4" totalsRowFunction="sum" dataDxfId="93" totalsRowDxfId="92"/>
    <tableColumn id="6" name="Year 5" totalsRowFunction="sum" dataDxfId="91" totalsRowDxfId="90"/>
    <tableColumn id="7" name="Year 6" totalsRowFunction="sum" dataDxfId="89" totalsRowDxfId="88"/>
    <tableColumn id="8" name="Total" totalsRowFunction="custom" dataDxfId="87" totalsRowDxfId="86">
      <calculatedColumnFormula>SUM(InternationalTravel!$B4:$G4)</calculatedColumnFormula>
      <totalsRowFormula>SUM(tbInternationalTravel[[#Totals],[Year 1]:[Year 6]])</totalsRowFormula>
    </tableColumn>
    <tableColumn id="9" name="Budget notes and explanations" dataDxfId="85" totalsRowDxfId="84"/>
  </tableColumns>
  <tableStyleInfo name="TableStyleLight18" showFirstColumn="0" showLastColumn="0" showRowStripes="1" showColumnStripes="0"/>
</table>
</file>

<file path=xl/tables/table6.xml><?xml version="1.0" encoding="utf-8"?>
<table xmlns="http://schemas.openxmlformats.org/spreadsheetml/2006/main" id="10" name="tbTraining" displayName="tbTraining" ref="A3:I22" totalsRowCount="1" headerRowDxfId="82" headerRowBorderDxfId="81" tableBorderDxfId="80" headerRowCellStyle="Normal 2">
  <tableColumns count="9">
    <tableColumn id="1" name="Item of expenditure" totalsRowLabel="Total for Training" dataDxfId="79" totalsRowDxfId="78"/>
    <tableColumn id="2" name="Year 1" totalsRowFunction="sum" dataDxfId="77" totalsRowDxfId="76"/>
    <tableColumn id="3" name="Year 2" totalsRowFunction="sum" dataDxfId="75" totalsRowDxfId="74"/>
    <tableColumn id="4" name="Year 3" totalsRowFunction="sum" dataDxfId="73" totalsRowDxfId="72"/>
    <tableColumn id="5" name="Year 4" totalsRowFunction="sum" dataDxfId="71" totalsRowDxfId="70"/>
    <tableColumn id="6" name="Year 5" totalsRowFunction="sum" dataDxfId="69" totalsRowDxfId="68"/>
    <tableColumn id="7" name="Year 6" totalsRowFunction="sum" dataDxfId="67" totalsRowDxfId="66"/>
    <tableColumn id="8" name="Total" totalsRowFunction="custom" dataDxfId="65" totalsRowDxfId="64">
      <calculatedColumnFormula>SUM(Training!$B4:$G4)</calculatedColumnFormula>
      <totalsRowFormula>SUM(tbTraining[[#Totals],[Year 1]:[Year 6]])</totalsRowFormula>
    </tableColumn>
    <tableColumn id="9" name="Budget notes and explanations" dataDxfId="63" totalsRowDxfId="62"/>
  </tableColumns>
  <tableStyleInfo name="TableStyleLight18" showFirstColumn="0" showLastColumn="0" showRowStripes="1" showColumnStripes="0"/>
</table>
</file>

<file path=xl/tables/table7.xml><?xml version="1.0" encoding="utf-8"?>
<table xmlns="http://schemas.openxmlformats.org/spreadsheetml/2006/main" id="11" name="tbResearch" displayName="tbResearch" ref="A3:I22" totalsRowCount="1" headerRowDxfId="45" headerRowBorderDxfId="44" tableBorderDxfId="43" headerRowCellStyle="Normal 2">
  <tableColumns count="9">
    <tableColumn id="1" name="Item of expenditure" totalsRowLabel="Total for Research" dataDxfId="42" totalsRowDxfId="41"/>
    <tableColumn id="2" name="Year 1" totalsRowFunction="sum" dataDxfId="40" totalsRowDxfId="39"/>
    <tableColumn id="3" name="Year 2" totalsRowFunction="sum" dataDxfId="38" totalsRowDxfId="37"/>
    <tableColumn id="4" name="Year 3" totalsRowFunction="sum" dataDxfId="36" totalsRowDxfId="35"/>
    <tableColumn id="5" name="Year 4" totalsRowFunction="sum" dataDxfId="34" totalsRowDxfId="33"/>
    <tableColumn id="6" name="Year 5" totalsRowFunction="sum" dataDxfId="32" totalsRowDxfId="31"/>
    <tableColumn id="7" name="Year 6" totalsRowFunction="sum" dataDxfId="30" totalsRowDxfId="29"/>
    <tableColumn id="8" name="Total" totalsRowFunction="custom" dataDxfId="28" totalsRowDxfId="27">
      <calculatedColumnFormula>SUM(Research!$B4:$G4)</calculatedColumnFormula>
      <totalsRowFormula>SUM(tbResearch[[#Totals],[Year 1]:[Year 6]])</totalsRowFormula>
    </tableColumn>
    <tableColumn id="9" name="Budget notes and explanations" dataDxfId="26" totalsRowDxfId="25"/>
  </tableColumns>
  <tableStyleInfo name="TableStyleLight18" showFirstColumn="0" showLastColumn="0" showRowStripes="1" showColumnStripes="0"/>
</table>
</file>

<file path=xl/tables/table8.xml><?xml version="1.0" encoding="utf-8"?>
<table xmlns="http://schemas.openxmlformats.org/spreadsheetml/2006/main" id="12" name="tbIndirectCosts" displayName="tbIndirectCosts" ref="A3:I22" totalsRowCount="1" headerRowDxfId="23" headerRowBorderDxfId="22" tableBorderDxfId="21" headerRowCellStyle="Normal 2">
  <tableColumns count="9">
    <tableColumn id="1" name="Item of expenditure" totalsRowLabel="Total for Indirect Costs" dataDxfId="20" totalsRowDxfId="19"/>
    <tableColumn id="2" name="Year 1" totalsRowFunction="sum" dataDxfId="18" totalsRowDxfId="17"/>
    <tableColumn id="3" name="Year 2" totalsRowFunction="sum" dataDxfId="16"/>
    <tableColumn id="4" name="Year 3" totalsRowFunction="sum" dataDxfId="15"/>
    <tableColumn id="5" name="Year 4" totalsRowFunction="sum" dataDxfId="14" totalsRowDxfId="13"/>
    <tableColumn id="6" name="Year 5" totalsRowFunction="sum" dataDxfId="12" totalsRowDxfId="11"/>
    <tableColumn id="7" name="Year 6" totalsRowFunction="sum" dataDxfId="10" totalsRowDxfId="9"/>
    <tableColumn id="8" name="Total" totalsRowFunction="custom" dataDxfId="8" totalsRowDxfId="7">
      <calculatedColumnFormula>SUM('Indirect Costs'!$B4:$G4)</calculatedColumnFormula>
      <totalsRowFormula>SUM(tbIndirectCosts[[#Totals],[Year 1]:[Year 6]])</totalsRowFormula>
    </tableColumn>
    <tableColumn id="9" name="Budget notes and explanations" dataDxfId="6" totalsRowDxfId="5"/>
  </tableColumns>
  <tableStyleInfo name="TableStyleLight1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10.xml.rels><?xml version="1.0" encoding="UTF-8" standalone="no"?>
<Relationships xmlns="http://schemas.openxmlformats.org/package/2006/relationships">
<Relationship Id="rId1" Target="../printerSettings/printerSettings10.bin" Type="http://schemas.openxmlformats.org/officeDocument/2006/relationships/printerSettings"/>
</Relationships>

</file>

<file path=xl/worksheets/_rels/sheet11.xml.rels><?xml version="1.0" encoding="UTF-8" standalone="no"?>
<Relationships xmlns="http://schemas.openxmlformats.org/package/2006/relationships">
<Relationship Id="rId1" Target="../printerSettings/printerSettings11.bin" Type="http://schemas.openxmlformats.org/officeDocument/2006/relationships/printerSettings"/>
</Relationships>

</file>

<file path=xl/worksheets/_rels/sheet12.xml.rels><?xml version="1.0" encoding="UTF-8" standalone="no"?>
<Relationships xmlns="http://schemas.openxmlformats.org/package/2006/relationships">
<Relationship Id="rId1" Target="../printerSettings/printerSettings12.bin" Type="http://schemas.openxmlformats.org/officeDocument/2006/relationships/printerSettings"/>
</Relationships>

</file>

<file path=xl/worksheets/_rels/sheet13.xml.rels><?xml version="1.0" encoding="UTF-8" standalone="no"?>
<Relationships xmlns="http://schemas.openxmlformats.org/package/2006/relationships">
<Relationship Id="rId1" Target="../printerSettings/printerSettings13.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tables/table1.xml" Type="http://schemas.openxmlformats.org/officeDocument/2006/relationships/table"/>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tables/table2.xml" Type="http://schemas.openxmlformats.org/officeDocument/2006/relationships/table"/>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tables/table3.xml" Type="http://schemas.openxmlformats.org/officeDocument/2006/relationships/table"/>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tables/table4.xml" Type="http://schemas.openxmlformats.org/officeDocument/2006/relationships/table"/>
</Relationships>

</file>

<file path=xl/worksheets/_rels/sheet6.xml.rels><?xml version="1.0" encoding="UTF-8" standalone="no"?>
<Relationships xmlns="http://schemas.openxmlformats.org/package/2006/relationships">
<Relationship Id="rId1" Target="http://www.idrc.ca/EN/AboutUs/Accountability/Pages/Perdiems.aspx" TargetMode="External" Type="http://schemas.openxmlformats.org/officeDocument/2006/relationships/hyperlink"/>
<Relationship Id="rId2" Target="../printerSettings/printerSettings6.bin" Type="http://schemas.openxmlformats.org/officeDocument/2006/relationships/printerSettings"/>
<Relationship Id="rId3" Target="../tables/table5.xml" Type="http://schemas.openxmlformats.org/officeDocument/2006/relationships/table"/>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 Id="rId2" Target="../tables/table6.xml" Type="http://schemas.openxmlformats.org/officeDocument/2006/relationships/table"/>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 Id="rId2" Target="../tables/table7.xml" Type="http://schemas.openxmlformats.org/officeDocument/2006/relationships/table"/>
</Relationships>

</file>

<file path=xl/worksheets/_rels/sheet9.xml.rels><?xml version="1.0" encoding="UTF-8" standalone="no"?>
<Relationships xmlns="http://schemas.openxmlformats.org/package/2006/relationships">
<Relationship Id="rId1" Target="../printerSettings/printerSettings9.bin" Type="http://schemas.openxmlformats.org/officeDocument/2006/relationships/printerSettings"/>
<Relationship Id="rId2" Target="../tables/table8.xml" Type="http://schemas.openxmlformats.org/officeDocument/2006/relationships/table"/>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ummary">
    <pageSetUpPr fitToPage="1"/>
  </sheetPr>
  <dimension ref="A1:I26"/>
  <sheetViews>
    <sheetView zoomScaleNormal="100" workbookViewId="0">
      <selection activeCell="A23" sqref="A23:B23"/>
    </sheetView>
  </sheetViews>
  <sheetFormatPr baseColWidth="10" defaultColWidth="9.140625" defaultRowHeight="15"/>
  <cols>
    <col min="1" max="1" width="23.28515625" customWidth="1"/>
    <col min="2" max="6" width="14.7109375" customWidth="1"/>
    <col min="7" max="7" width="14.7109375" hidden="1" customWidth="1"/>
    <col min="8" max="8" width="16.140625" customWidth="1"/>
    <col min="9" max="9" width="11.28515625" style="33" customWidth="1"/>
  </cols>
  <sheetData>
    <row r="1" spans="1:9" ht="20.100000000000001" customHeight="1" thickBot="1">
      <c r="A1" s="166" t="s">
        <v>64</v>
      </c>
      <c r="B1" s="167"/>
      <c r="C1" s="167"/>
      <c r="D1" s="167"/>
      <c r="E1" s="167"/>
      <c r="F1" s="167"/>
      <c r="G1" s="167"/>
      <c r="H1" s="167"/>
      <c r="I1" s="168"/>
    </row>
    <row r="2" spans="1:9" s="39" customFormat="1" ht="35.1" customHeight="1" thickBot="1">
      <c r="A2" s="85" t="s">
        <v>75</v>
      </c>
      <c r="B2" s="191"/>
      <c r="C2" s="192"/>
      <c r="D2" s="192"/>
      <c r="E2" s="192"/>
      <c r="F2" s="192"/>
      <c r="G2" s="192"/>
      <c r="H2" s="192"/>
      <c r="I2" s="193"/>
    </row>
    <row r="3" spans="1:9" ht="35.1" customHeight="1" thickBot="1">
      <c r="A3" s="86" t="s">
        <v>76</v>
      </c>
      <c r="B3" s="191"/>
      <c r="C3" s="192"/>
      <c r="D3" s="192"/>
      <c r="E3" s="192"/>
      <c r="F3" s="192"/>
      <c r="G3" s="192"/>
      <c r="H3" s="192"/>
      <c r="I3" s="193"/>
    </row>
    <row r="4" spans="1:9" ht="15.75" hidden="1" thickBot="1">
      <c r="A4" s="198" t="s">
        <v>64</v>
      </c>
      <c r="B4" s="199"/>
      <c r="C4" s="199"/>
      <c r="D4" s="199"/>
      <c r="E4" s="200"/>
      <c r="F4" s="200"/>
      <c r="G4" s="200"/>
      <c r="H4" s="201"/>
      <c r="I4" s="94"/>
    </row>
    <row r="5" spans="1:9" ht="30" customHeight="1" thickBot="1">
      <c r="A5" s="202" t="s">
        <v>88</v>
      </c>
      <c r="B5" s="203"/>
      <c r="C5" s="203"/>
      <c r="D5" s="203"/>
      <c r="E5" s="169"/>
      <c r="F5" s="206"/>
      <c r="G5" s="206"/>
      <c r="H5" s="206"/>
      <c r="I5" s="138" t="str">
        <f>IF(E5="","",VLOOKUP(E5,Currencies_Table,2,FALSE))</f>
        <v/>
      </c>
    </row>
    <row r="6" spans="1:9" ht="30" customHeight="1" thickBot="1">
      <c r="A6" s="204" t="s">
        <v>65</v>
      </c>
      <c r="B6" s="205"/>
      <c r="C6" s="205"/>
      <c r="D6" s="205"/>
      <c r="E6" s="169"/>
      <c r="F6" s="170"/>
      <c r="G6" s="170"/>
      <c r="H6" s="170"/>
      <c r="I6" s="171"/>
    </row>
    <row r="7" spans="1:9" ht="15.95" customHeight="1" thickBot="1">
      <c r="A7" s="195" t="s">
        <v>66</v>
      </c>
      <c r="B7" s="196"/>
      <c r="C7" s="196"/>
      <c r="D7" s="196"/>
      <c r="E7" s="196"/>
      <c r="F7" s="196"/>
      <c r="G7" s="196"/>
      <c r="H7" s="196"/>
      <c r="I7" s="197"/>
    </row>
    <row r="8" spans="1:9" ht="15.95" customHeight="1" thickBot="1">
      <c r="A8" s="34" t="s">
        <v>54</v>
      </c>
      <c r="B8" s="34" t="s">
        <v>7</v>
      </c>
      <c r="C8" s="34" t="s">
        <v>6</v>
      </c>
      <c r="D8" s="34" t="s">
        <v>5</v>
      </c>
      <c r="E8" s="34" t="s">
        <v>4</v>
      </c>
      <c r="F8" s="34" t="s">
        <v>3</v>
      </c>
      <c r="G8" s="34" t="s">
        <v>53</v>
      </c>
      <c r="H8" s="34" t="s">
        <v>2</v>
      </c>
      <c r="I8" s="34" t="s">
        <v>63</v>
      </c>
    </row>
    <row r="9" spans="1:9">
      <c r="A9" s="87" t="s">
        <v>41</v>
      </c>
      <c r="B9" s="89">
        <f>tbPersonnel[[#Totals],[Year 1]]</f>
        <v>0</v>
      </c>
      <c r="C9" s="89">
        <f>tbPersonnel[[#Totals],[Year 2]]</f>
        <v>0</v>
      </c>
      <c r="D9" s="89">
        <f>tbPersonnel[[#Totals],[Year 3]]</f>
        <v>0</v>
      </c>
      <c r="E9" s="89">
        <f>tbPersonnel[[#Totals],[Year 4]]</f>
        <v>0</v>
      </c>
      <c r="F9" s="89">
        <f>tbPersonnel[[#Totals],[Year 5]]</f>
        <v>0</v>
      </c>
      <c r="G9" s="89">
        <f>tbPersonnel[[#Totals],[Year 6]]</f>
        <v>0</v>
      </c>
      <c r="H9" s="89">
        <f>SUM(B9:G9)</f>
        <v>0</v>
      </c>
      <c r="I9" s="90">
        <f>IF(($H$18=0),0,H9/$H$18)</f>
        <v>0</v>
      </c>
    </row>
    <row r="10" spans="1:9">
      <c r="A10" s="35" t="s">
        <v>42</v>
      </c>
      <c r="B10" s="88">
        <f>tbConsultants[[#Totals],[Year 1]]</f>
        <v>0</v>
      </c>
      <c r="C10" s="88">
        <f>tbConsultants[[#Totals],[Year 2]]</f>
        <v>0</v>
      </c>
      <c r="D10" s="88">
        <f>tbConsultants[[#Totals],[Year 3]]</f>
        <v>0</v>
      </c>
      <c r="E10" s="88">
        <f>tbConsultants[[#Totals],[Year 4]]</f>
        <v>0</v>
      </c>
      <c r="F10" s="88">
        <f>tbConsultants[[#Totals],[Year 5]]</f>
        <v>0</v>
      </c>
      <c r="G10" s="88">
        <f>tbConsultants[[#Totals],[Year 6]]</f>
        <v>0</v>
      </c>
      <c r="H10" s="88">
        <f t="shared" ref="H10:H17" si="0">SUM(B10:G10)</f>
        <v>0</v>
      </c>
      <c r="I10" s="91">
        <f>IF(($H$18=0),0,H10/$H$18)</f>
        <v>0</v>
      </c>
    </row>
    <row r="11" spans="1:9">
      <c r="A11" s="35" t="s">
        <v>43</v>
      </c>
      <c r="B11" s="88">
        <f>tbEvaluation[[#Totals],[Year 1]]</f>
        <v>0</v>
      </c>
      <c r="C11" s="88">
        <f>tbEvaluation[[#Totals],[Year 2]]</f>
        <v>0</v>
      </c>
      <c r="D11" s="88">
        <f>tbEvaluation[[#Totals],[Year 3]]</f>
        <v>0</v>
      </c>
      <c r="E11" s="88">
        <f>tbEvaluation[[#Totals],[Year 4]]</f>
        <v>0</v>
      </c>
      <c r="F11" s="88">
        <f>tbEvaluation[[#Totals],[Year 5]]</f>
        <v>0</v>
      </c>
      <c r="G11" s="88">
        <f>tbEvaluation[[#Totals],[Year 6]]</f>
        <v>0</v>
      </c>
      <c r="H11" s="88">
        <f t="shared" si="0"/>
        <v>0</v>
      </c>
      <c r="I11" s="91">
        <f t="shared" ref="I11:I15" si="1">IF(($H$18=0),0,H11/$H$18)</f>
        <v>0</v>
      </c>
    </row>
    <row r="12" spans="1:9">
      <c r="A12" s="35" t="s">
        <v>44</v>
      </c>
      <c r="B12" s="88">
        <f>tbEquipment[[#Totals],[Year 1]]</f>
        <v>0</v>
      </c>
      <c r="C12" s="88">
        <f>tbEquipment[[#Totals],[Year 2]]</f>
        <v>0</v>
      </c>
      <c r="D12" s="88">
        <f>tbEquipment[[#Totals],[Year 3]]</f>
        <v>0</v>
      </c>
      <c r="E12" s="88">
        <f>tbEquipment[[#Totals],[Year 4]]</f>
        <v>0</v>
      </c>
      <c r="F12" s="88">
        <f>tbEquipment[[#Totals],[Year 5]]</f>
        <v>0</v>
      </c>
      <c r="G12" s="88">
        <f>tbEquipment[[#Totals],[Year 6]]</f>
        <v>0</v>
      </c>
      <c r="H12" s="88">
        <f t="shared" si="0"/>
        <v>0</v>
      </c>
      <c r="I12" s="91">
        <f t="shared" si="1"/>
        <v>0</v>
      </c>
    </row>
    <row r="13" spans="1:9">
      <c r="A13" s="35" t="s">
        <v>55</v>
      </c>
      <c r="B13" s="88">
        <f>tbInternationalTravel[[#Totals],[Year 1]]</f>
        <v>0</v>
      </c>
      <c r="C13" s="88">
        <f>tbInternationalTravel[[#Totals],[Year 2]]</f>
        <v>0</v>
      </c>
      <c r="D13" s="88">
        <f>tbInternationalTravel[[#Totals],[Year 3]]</f>
        <v>0</v>
      </c>
      <c r="E13" s="88">
        <f>tbInternationalTravel[[#Totals],[Year 4]]</f>
        <v>0</v>
      </c>
      <c r="F13" s="88">
        <f>tbInternationalTravel[[#Totals],[Year 5]]</f>
        <v>0</v>
      </c>
      <c r="G13" s="88">
        <f>tbInternationalTravel[[#Totals],[Year 6]]</f>
        <v>0</v>
      </c>
      <c r="H13" s="88">
        <f t="shared" si="0"/>
        <v>0</v>
      </c>
      <c r="I13" s="91">
        <f t="shared" si="1"/>
        <v>0</v>
      </c>
    </row>
    <row r="14" spans="1:9">
      <c r="A14" s="35" t="s">
        <v>46</v>
      </c>
      <c r="B14" s="88">
        <f>tbTraining[[#Totals],[Year 1]]</f>
        <v>0</v>
      </c>
      <c r="C14" s="88">
        <f>tbTraining[[#Totals],[Year 2]]</f>
        <v>0</v>
      </c>
      <c r="D14" s="88">
        <f>tbTraining[[#Totals],[Year 3]]</f>
        <v>0</v>
      </c>
      <c r="E14" s="88">
        <f>tbTraining[[#Totals],[Year 4]]</f>
        <v>0</v>
      </c>
      <c r="F14" s="88">
        <f>tbTraining[[#Totals],[Year 5]]</f>
        <v>0</v>
      </c>
      <c r="G14" s="88">
        <f>tbTraining[[#Totals],[Year 6]]</f>
        <v>0</v>
      </c>
      <c r="H14" s="88">
        <f t="shared" si="0"/>
        <v>0</v>
      </c>
      <c r="I14" s="91">
        <f t="shared" si="1"/>
        <v>0</v>
      </c>
    </row>
    <row r="15" spans="1:9" ht="15.75" thickBot="1">
      <c r="A15" s="135" t="s">
        <v>56</v>
      </c>
      <c r="B15" s="136">
        <f>tbResearch[[#Totals],[Year 1]]</f>
        <v>0</v>
      </c>
      <c r="C15" s="136">
        <f>tbResearch[[#Totals],[Year 2]]</f>
        <v>0</v>
      </c>
      <c r="D15" s="136">
        <f>tbResearch[[#Totals],[Year 3]]</f>
        <v>0</v>
      </c>
      <c r="E15" s="136">
        <f>tbResearch[[#Totals],[Year 4]]</f>
        <v>0</v>
      </c>
      <c r="F15" s="136">
        <f>tbResearch[[#Totals],[Year 5]]</f>
        <v>0</v>
      </c>
      <c r="G15" s="136">
        <f>tbResearch[[#Totals],[Year 6]]</f>
        <v>0</v>
      </c>
      <c r="H15" s="136">
        <f t="shared" si="0"/>
        <v>0</v>
      </c>
      <c r="I15" s="137">
        <f t="shared" si="1"/>
        <v>0</v>
      </c>
    </row>
    <row r="16" spans="1:9" ht="16.5" customHeight="1" thickTop="1">
      <c r="A16" s="132" t="s">
        <v>78</v>
      </c>
      <c r="B16" s="133">
        <f>SUM(B9:B15)</f>
        <v>0</v>
      </c>
      <c r="C16" s="133">
        <f t="shared" ref="C16:G16" si="2">SUM(C9:C15)</f>
        <v>0</v>
      </c>
      <c r="D16" s="133">
        <f t="shared" si="2"/>
        <v>0</v>
      </c>
      <c r="E16" s="133">
        <f t="shared" si="2"/>
        <v>0</v>
      </c>
      <c r="F16" s="133">
        <f t="shared" si="2"/>
        <v>0</v>
      </c>
      <c r="G16" s="133">
        <f t="shared" si="2"/>
        <v>0</v>
      </c>
      <c r="H16" s="133">
        <f>SUM(H9:H15)</f>
        <v>0</v>
      </c>
      <c r="I16" s="134"/>
    </row>
    <row r="17" spans="1:9" ht="15.75" thickBot="1">
      <c r="A17" s="129" t="s">
        <v>57</v>
      </c>
      <c r="B17" s="130">
        <f>tbIndirectCosts[[#Totals],[Year 1]]</f>
        <v>0</v>
      </c>
      <c r="C17" s="130">
        <f>tbIndirectCosts[[#Totals],[Year 2]]</f>
        <v>0</v>
      </c>
      <c r="D17" s="130">
        <f>tbIndirectCosts[[#Totals],[Year 3]]</f>
        <v>0</v>
      </c>
      <c r="E17" s="130">
        <f>tbIndirectCosts[[#Totals],[Year 4]]</f>
        <v>0</v>
      </c>
      <c r="F17" s="130">
        <f>tbIndirectCosts[[#Totals],[Year 5]]</f>
        <v>0</v>
      </c>
      <c r="G17" s="130">
        <f>tbIndirectCosts[[#Totals],[Year 6]]</f>
        <v>0</v>
      </c>
      <c r="H17" s="130">
        <f t="shared" si="0"/>
        <v>0</v>
      </c>
      <c r="I17" s="131">
        <f>IF(($H$16=0),0,H17/$H$16)</f>
        <v>0</v>
      </c>
    </row>
    <row r="18" spans="1:9" ht="16.5" thickTop="1" thickBot="1">
      <c r="A18" s="82" t="s">
        <v>2</v>
      </c>
      <c r="B18" s="92">
        <f>SUM(B16:B17)</f>
        <v>0</v>
      </c>
      <c r="C18" s="92">
        <f t="shared" ref="C18:G18" si="3">SUM(C16:C17)</f>
        <v>0</v>
      </c>
      <c r="D18" s="92">
        <f t="shared" si="3"/>
        <v>0</v>
      </c>
      <c r="E18" s="92">
        <f t="shared" si="3"/>
        <v>0</v>
      </c>
      <c r="F18" s="92">
        <f t="shared" si="3"/>
        <v>0</v>
      </c>
      <c r="G18" s="92">
        <f t="shared" si="3"/>
        <v>0</v>
      </c>
      <c r="H18" s="92">
        <f>SUM(H16:H17)</f>
        <v>0</v>
      </c>
      <c r="I18" s="93"/>
    </row>
    <row r="19" spans="1:9" ht="9.9499999999999993" customHeight="1" thickBot="1">
      <c r="A19" s="194"/>
      <c r="B19" s="194"/>
      <c r="C19" s="194"/>
      <c r="D19" s="194"/>
      <c r="E19" s="194"/>
      <c r="F19" s="194"/>
      <c r="G19" s="194"/>
      <c r="H19" s="194"/>
      <c r="I19" s="38"/>
    </row>
    <row r="20" spans="1:9" ht="20.100000000000001" customHeight="1" thickBot="1">
      <c r="A20" s="166" t="s">
        <v>77</v>
      </c>
      <c r="B20" s="167"/>
      <c r="C20" s="167"/>
      <c r="D20" s="167"/>
      <c r="E20" s="167"/>
      <c r="F20" s="167"/>
      <c r="G20" s="167"/>
      <c r="H20" s="167"/>
      <c r="I20" s="168"/>
    </row>
    <row r="21" spans="1:9" ht="60" customHeight="1" thickBot="1">
      <c r="A21" s="177" t="s">
        <v>453</v>
      </c>
      <c r="B21" s="178"/>
      <c r="C21" s="178"/>
      <c r="D21" s="178"/>
      <c r="E21" s="178"/>
      <c r="F21" s="178"/>
      <c r="G21" s="178"/>
      <c r="H21" s="178"/>
      <c r="I21" s="179"/>
    </row>
    <row r="22" spans="1:9" ht="15.95" customHeight="1" thickBot="1">
      <c r="A22" s="83" t="s">
        <v>67</v>
      </c>
      <c r="B22" s="81"/>
      <c r="C22" s="182" t="s">
        <v>68</v>
      </c>
      <c r="D22" s="183"/>
      <c r="E22" s="182" t="s">
        <v>72</v>
      </c>
      <c r="F22" s="185"/>
      <c r="G22" s="185"/>
      <c r="H22" s="185"/>
      <c r="I22" s="183"/>
    </row>
    <row r="23" spans="1:9" ht="45" customHeight="1" thickBot="1">
      <c r="A23" s="172"/>
      <c r="B23" s="173"/>
      <c r="C23" s="172"/>
      <c r="D23" s="173"/>
      <c r="E23" s="186"/>
      <c r="F23" s="187"/>
      <c r="G23" s="187"/>
      <c r="H23" s="187"/>
      <c r="I23" s="188"/>
    </row>
    <row r="24" spans="1:9" s="36" customFormat="1" ht="30" customHeight="1" thickBot="1">
      <c r="A24" s="189" t="s">
        <v>69</v>
      </c>
      <c r="B24" s="190"/>
      <c r="C24" s="180" t="s">
        <v>68</v>
      </c>
      <c r="D24" s="181"/>
      <c r="E24" s="180" t="s">
        <v>72</v>
      </c>
      <c r="F24" s="184"/>
      <c r="G24" s="184"/>
      <c r="H24" s="184"/>
      <c r="I24" s="181"/>
    </row>
    <row r="25" spans="1:9" ht="45" customHeight="1" thickBot="1">
      <c r="A25" s="172"/>
      <c r="B25" s="173"/>
      <c r="C25" s="172"/>
      <c r="D25" s="173"/>
      <c r="E25" s="174"/>
      <c r="F25" s="175"/>
      <c r="G25" s="175"/>
      <c r="H25" s="175"/>
      <c r="I25" s="176"/>
    </row>
    <row r="26" spans="1:9" ht="18" customHeight="1" thickBot="1">
      <c r="A26" s="84" t="s">
        <v>70</v>
      </c>
      <c r="B26" s="164"/>
      <c r="C26" s="165"/>
      <c r="D26" s="37"/>
      <c r="E26" s="40" t="s">
        <v>71</v>
      </c>
      <c r="F26" s="37"/>
      <c r="G26" s="37"/>
      <c r="H26" s="37"/>
      <c r="I26" s="107" t="str">
        <f>"Template Revision: "&amp;Version_Code</f>
        <v>Template Revision: 5</v>
      </c>
    </row>
  </sheetData>
  <sheetProtection sheet="1" objects="1" scenarios="1" selectLockedCells="1"/>
  <mergeCells count="24">
    <mergeCell ref="B2:I2"/>
    <mergeCell ref="B3:I3"/>
    <mergeCell ref="A19:H19"/>
    <mergeCell ref="A7:I7"/>
    <mergeCell ref="A4:H4"/>
    <mergeCell ref="A5:D5"/>
    <mergeCell ref="A6:D6"/>
    <mergeCell ref="E5:H5"/>
    <mergeCell ref="B26:C26"/>
    <mergeCell ref="A1:I1"/>
    <mergeCell ref="E6:I6"/>
    <mergeCell ref="A25:B25"/>
    <mergeCell ref="C25:D25"/>
    <mergeCell ref="E25:I25"/>
    <mergeCell ref="A20:I20"/>
    <mergeCell ref="A21:I21"/>
    <mergeCell ref="C24:D24"/>
    <mergeCell ref="C22:D22"/>
    <mergeCell ref="E24:I24"/>
    <mergeCell ref="E22:I22"/>
    <mergeCell ref="A23:B23"/>
    <mergeCell ref="C23:D23"/>
    <mergeCell ref="E23:I23"/>
    <mergeCell ref="A24:B24"/>
  </mergeCells>
  <conditionalFormatting sqref="A1:I26">
    <cfRule type="expression" dxfId="196" priority="1">
      <formula>AND(CELL("protect",A1),Check_Locked)</formula>
    </cfRule>
  </conditionalFormatting>
  <dataValidations count="1">
    <dataValidation type="list" allowBlank="1" showInputMessage="1" showErrorMessage="1" sqref="E5">
      <formula1>Currency</formula1>
    </dataValidation>
  </dataValidations>
  <printOptions horizontalCentered="1"/>
  <pageMargins left="0.3" right="0.3" top="0.3" bottom="0.3" header="0.3" footer="0.3"/>
  <pageSetup orientation="landscape" r:id="rId1"/>
  <ignoredErrors>
    <ignoredError sqref="H16" formula="1"/>
  </ignoredError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onorContributions">
    <tabColor theme="6" tint="0.39997558519241921"/>
    <pageSetUpPr fitToPage="1"/>
  </sheetPr>
  <dimension ref="A1:AC16"/>
  <sheetViews>
    <sheetView zoomScaleNormal="100" workbookViewId="0">
      <selection activeCell="E23" sqref="E23"/>
    </sheetView>
  </sheetViews>
  <sheetFormatPr baseColWidth="10" defaultColWidth="8.85546875" defaultRowHeight="15"/>
  <cols>
    <col min="1" max="1" width="12.28515625" style="1" customWidth="1"/>
    <col min="2" max="2" width="8.85546875" style="1"/>
    <col min="3" max="3" width="13" style="1" customWidth="1"/>
    <col min="4" max="4" width="8.85546875" style="1"/>
    <col min="5" max="5" width="35.42578125" style="1" customWidth="1"/>
    <col min="6" max="6" width="35.28515625" style="1" customWidth="1"/>
    <col min="7" max="16384" width="8.85546875" style="1"/>
  </cols>
  <sheetData>
    <row r="1" spans="1:29" ht="15.75" customHeight="1" thickBot="1">
      <c r="A1" s="207" t="s">
        <v>19</v>
      </c>
      <c r="B1" s="208"/>
      <c r="C1" s="208"/>
      <c r="D1" s="208"/>
      <c r="E1" s="208"/>
      <c r="F1" s="209"/>
    </row>
    <row r="2" spans="1:29" ht="15" customHeight="1" thickBot="1">
      <c r="A2" s="65" t="s">
        <v>20</v>
      </c>
      <c r="B2" s="66"/>
      <c r="C2" s="66"/>
      <c r="D2" s="66"/>
      <c r="E2" s="66"/>
      <c r="F2" s="67"/>
    </row>
    <row r="3" spans="1:29" ht="24.6" customHeight="1" thickBot="1">
      <c r="A3" s="232" t="s">
        <v>21</v>
      </c>
      <c r="B3" s="236" t="s">
        <v>85</v>
      </c>
      <c r="C3" s="234" t="s">
        <v>22</v>
      </c>
      <c r="D3" s="235"/>
      <c r="E3" s="60" t="s">
        <v>23</v>
      </c>
      <c r="F3" s="61" t="s">
        <v>24</v>
      </c>
    </row>
    <row r="4" spans="1:29">
      <c r="A4" s="233"/>
      <c r="B4" s="237"/>
      <c r="C4" s="62" t="s">
        <v>25</v>
      </c>
      <c r="D4" s="63" t="s">
        <v>26</v>
      </c>
      <c r="E4" s="63" t="s">
        <v>27</v>
      </c>
      <c r="F4" s="64" t="s">
        <v>28</v>
      </c>
    </row>
    <row r="5" spans="1:29">
      <c r="A5" s="4"/>
      <c r="B5" s="5"/>
      <c r="C5" s="5"/>
      <c r="D5" s="6"/>
      <c r="E5" s="7"/>
      <c r="F5" s="7"/>
    </row>
    <row r="6" spans="1:29">
      <c r="A6" s="4"/>
      <c r="B6" s="5"/>
      <c r="C6" s="5"/>
      <c r="D6" s="8"/>
      <c r="E6" s="7"/>
      <c r="F6" s="7"/>
    </row>
    <row r="7" spans="1:29">
      <c r="A7" s="9"/>
      <c r="B7" s="7"/>
      <c r="C7" s="10"/>
      <c r="D7" s="8"/>
      <c r="E7" s="7"/>
      <c r="F7" s="7"/>
    </row>
    <row r="8" spans="1:29">
      <c r="A8" s="9"/>
      <c r="B8" s="7"/>
      <c r="C8" s="10"/>
      <c r="D8" s="8"/>
      <c r="E8" s="7"/>
      <c r="F8" s="7"/>
    </row>
    <row r="9" spans="1:29">
      <c r="A9" s="9"/>
      <c r="B9" s="7"/>
      <c r="C9" s="10"/>
      <c r="D9" s="8"/>
      <c r="E9" s="7"/>
      <c r="F9" s="7"/>
    </row>
    <row r="10" spans="1:29">
      <c r="A10" s="9"/>
      <c r="B10" s="7"/>
      <c r="C10" s="10"/>
      <c r="D10" s="8"/>
      <c r="E10" s="7"/>
      <c r="F10" s="7"/>
    </row>
    <row r="11" spans="1:29">
      <c r="A11" s="9"/>
      <c r="B11" s="7"/>
      <c r="C11" s="10"/>
      <c r="D11" s="8"/>
      <c r="E11" s="7"/>
      <c r="F11" s="7"/>
    </row>
    <row r="12" spans="1:29">
      <c r="A12" s="9"/>
      <c r="B12" s="7"/>
      <c r="C12" s="10"/>
      <c r="D12" s="8"/>
      <c r="E12" s="7"/>
      <c r="F12" s="7"/>
    </row>
    <row r="13" spans="1:29">
      <c r="A13" s="9"/>
      <c r="B13" s="7"/>
      <c r="C13" s="10"/>
      <c r="D13" s="8"/>
      <c r="E13" s="7"/>
      <c r="F13" s="7"/>
    </row>
    <row r="16" spans="1:29">
      <c r="C16" s="2"/>
      <c r="AC16" s="2"/>
    </row>
  </sheetData>
  <sheetProtection formatCells="0" insertRows="0"/>
  <dataConsolidate/>
  <mergeCells count="4">
    <mergeCell ref="A1:F1"/>
    <mergeCell ref="A3:A4"/>
    <mergeCell ref="C3:D3"/>
    <mergeCell ref="B3:B4"/>
  </mergeCells>
  <conditionalFormatting sqref="A5:F13">
    <cfRule type="expression" dxfId="4" priority="2" stopIfTrue="1">
      <formula>MOD(ROW(),2)=0</formula>
    </cfRule>
  </conditionalFormatting>
  <conditionalFormatting sqref="A1:F13">
    <cfRule type="expression" dxfId="3" priority="1">
      <formula>AND(CELL("protect",A1),Check_Locked)</formula>
    </cfRule>
  </conditionalFormatting>
  <pageMargins left="0.3" right="0.3" top="0.3" bottom="0.3" header="0.3" footer="0.3"/>
  <pageSetup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ocalContributions">
    <tabColor theme="6" tint="0.39997558519241921"/>
    <pageSetUpPr fitToPage="1"/>
  </sheetPr>
  <dimension ref="A1:AC18"/>
  <sheetViews>
    <sheetView zoomScaleNormal="100" workbookViewId="0">
      <selection activeCell="B4" sqref="B4"/>
    </sheetView>
  </sheetViews>
  <sheetFormatPr baseColWidth="10" defaultColWidth="8.85546875" defaultRowHeight="15"/>
  <cols>
    <col min="1" max="1" width="15.85546875" style="1" customWidth="1"/>
    <col min="2" max="2" width="16.85546875" style="1" customWidth="1"/>
    <col min="3" max="3" width="8.85546875" style="1"/>
    <col min="4" max="4" width="0.140625" style="1" customWidth="1"/>
    <col min="5" max="5" width="8.85546875" style="1"/>
    <col min="6" max="6" width="30.7109375" style="1" customWidth="1"/>
    <col min="7" max="16384" width="8.85546875" style="1"/>
  </cols>
  <sheetData>
    <row r="1" spans="1:14" ht="18" customHeight="1" thickBot="1">
      <c r="A1" s="238" t="s">
        <v>29</v>
      </c>
      <c r="B1" s="239"/>
      <c r="C1" s="239"/>
      <c r="D1" s="239"/>
      <c r="E1" s="239"/>
      <c r="F1" s="240"/>
    </row>
    <row r="2" spans="1:14" ht="63.75" customHeight="1" thickBot="1">
      <c r="A2" s="241" t="s">
        <v>73</v>
      </c>
      <c r="B2" s="242"/>
      <c r="C2" s="242"/>
      <c r="D2" s="242"/>
      <c r="E2" s="242"/>
      <c r="F2" s="243"/>
      <c r="H2" s="11"/>
    </row>
    <row r="3" spans="1:14" ht="22.5" customHeight="1">
      <c r="A3" s="95" t="s">
        <v>74</v>
      </c>
      <c r="B3" s="96" t="s">
        <v>30</v>
      </c>
      <c r="C3" s="97" t="s">
        <v>26</v>
      </c>
      <c r="D3" s="68"/>
      <c r="E3" s="249" t="s">
        <v>86</v>
      </c>
      <c r="F3" s="250"/>
    </row>
    <row r="4" spans="1:14" ht="17.100000000000001" customHeight="1">
      <c r="A4" s="98" t="s">
        <v>7</v>
      </c>
      <c r="B4" s="69"/>
      <c r="C4" s="99"/>
      <c r="D4" s="13"/>
      <c r="E4" s="245"/>
      <c r="F4" s="246"/>
    </row>
    <row r="5" spans="1:14" ht="17.100000000000001" customHeight="1">
      <c r="A5" s="100" t="s">
        <v>6</v>
      </c>
      <c r="B5" s="70"/>
      <c r="C5" s="101"/>
      <c r="D5" s="13"/>
      <c r="E5" s="245"/>
      <c r="F5" s="246"/>
      <c r="I5" s="244"/>
      <c r="J5" s="244"/>
      <c r="K5" s="244"/>
      <c r="L5" s="244"/>
      <c r="M5" s="244"/>
      <c r="N5" s="244"/>
    </row>
    <row r="6" spans="1:14" ht="17.100000000000001" customHeight="1">
      <c r="A6" s="98" t="s">
        <v>5</v>
      </c>
      <c r="B6" s="69"/>
      <c r="C6" s="99"/>
      <c r="D6" s="13"/>
      <c r="E6" s="245"/>
      <c r="F6" s="246"/>
    </row>
    <row r="7" spans="1:14" ht="17.100000000000001" customHeight="1">
      <c r="A7" s="100" t="s">
        <v>4</v>
      </c>
      <c r="B7" s="70"/>
      <c r="C7" s="101"/>
      <c r="D7" s="13"/>
      <c r="E7" s="245"/>
      <c r="F7" s="246"/>
    </row>
    <row r="8" spans="1:14" ht="17.100000000000001" customHeight="1">
      <c r="A8" s="98" t="s">
        <v>3</v>
      </c>
      <c r="B8" s="69"/>
      <c r="C8" s="99"/>
      <c r="D8" s="13"/>
      <c r="E8" s="245"/>
      <c r="F8" s="246"/>
    </row>
    <row r="9" spans="1:14" ht="17.100000000000001" hidden="1" customHeight="1" thickBot="1">
      <c r="A9" s="102" t="s">
        <v>53</v>
      </c>
      <c r="B9" s="71"/>
      <c r="C9" s="103"/>
      <c r="D9" s="13"/>
      <c r="E9" s="245"/>
      <c r="F9" s="246"/>
    </row>
    <row r="10" spans="1:14" ht="20.100000000000001" customHeight="1" thickBot="1">
      <c r="A10" s="104" t="s">
        <v>31</v>
      </c>
      <c r="B10" s="105">
        <f>SUM(B4:B8)</f>
        <v>0</v>
      </c>
      <c r="C10" s="106"/>
      <c r="D10" s="13"/>
      <c r="E10" s="247"/>
      <c r="F10" s="248"/>
    </row>
    <row r="18" spans="3:29">
      <c r="C18" s="2"/>
      <c r="AC18" s="2"/>
    </row>
  </sheetData>
  <sheetProtection sheet="1" objects="1" scenarios="1" formatCells="0" selectLockedCells="1"/>
  <dataConsolidate/>
  <mergeCells count="5">
    <mergeCell ref="A1:F1"/>
    <mergeCell ref="A2:F2"/>
    <mergeCell ref="I5:N5"/>
    <mergeCell ref="E4:F10"/>
    <mergeCell ref="E3:F3"/>
  </mergeCells>
  <conditionalFormatting sqref="A1:F10">
    <cfRule type="expression" dxfId="2" priority="1">
      <formula>AND(CELL("protect",A1),Check_Locked)</formula>
    </cfRule>
  </conditionalFormatting>
  <pageMargins left="0.3" right="0.3" top="0.3" bottom="0.3" header="0.3" footer="0.3"/>
  <pageSetup scale="8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Consolidated">
    <tabColor theme="6" tint="0.39997558519241921"/>
    <pageSetUpPr fitToPage="1"/>
  </sheetPr>
  <dimension ref="A1:AC19"/>
  <sheetViews>
    <sheetView zoomScaleNormal="100" workbookViewId="0">
      <selection activeCell="B4" sqref="B4"/>
    </sheetView>
  </sheetViews>
  <sheetFormatPr baseColWidth="10" defaultColWidth="8.85546875" defaultRowHeight="15"/>
  <cols>
    <col min="1" max="1" width="19.42578125" style="1" customWidth="1"/>
    <col min="2" max="4" width="24.42578125" style="1" customWidth="1"/>
    <col min="5" max="5" width="13.5703125" style="1" customWidth="1"/>
    <col min="6" max="16384" width="8.85546875" style="1"/>
  </cols>
  <sheetData>
    <row r="1" spans="1:5" ht="15" customHeight="1" thickBot="1">
      <c r="A1" s="207" t="s">
        <v>32</v>
      </c>
      <c r="B1" s="208"/>
      <c r="C1" s="208"/>
      <c r="D1" s="208"/>
      <c r="E1" s="209"/>
    </row>
    <row r="2" spans="1:5" ht="40.15" customHeight="1" thickBot="1">
      <c r="A2" s="222" t="s">
        <v>33</v>
      </c>
      <c r="B2" s="220"/>
      <c r="C2" s="220"/>
      <c r="D2" s="220"/>
      <c r="E2" s="223"/>
    </row>
    <row r="3" spans="1:5" ht="15.75" thickBot="1">
      <c r="A3" s="73" t="s">
        <v>34</v>
      </c>
      <c r="B3" s="74" t="s">
        <v>35</v>
      </c>
      <c r="C3" s="74" t="s">
        <v>36</v>
      </c>
      <c r="D3" s="75" t="s">
        <v>37</v>
      </c>
      <c r="E3" s="108" t="b">
        <f>AND(OR(B5=C5,C5=""),OR(C5=D5,D5=""))</f>
        <v>1</v>
      </c>
    </row>
    <row r="4" spans="1:5" ht="18" customHeight="1" thickBot="1">
      <c r="A4" s="76" t="s">
        <v>38</v>
      </c>
      <c r="B4" s="15"/>
      <c r="C4" s="16"/>
      <c r="D4" s="72"/>
      <c r="E4" s="17"/>
    </row>
    <row r="5" spans="1:5" ht="18" customHeight="1" thickBot="1">
      <c r="A5" s="77" t="s">
        <v>39</v>
      </c>
      <c r="B5" s="18"/>
      <c r="C5" s="18"/>
      <c r="D5" s="19"/>
      <c r="E5" s="20" t="s">
        <v>40</v>
      </c>
    </row>
    <row r="6" spans="1:5" ht="16.5" thickTop="1" thickBot="1">
      <c r="A6" s="21" t="s">
        <v>41</v>
      </c>
      <c r="B6" s="22"/>
      <c r="C6" s="22"/>
      <c r="D6" s="23"/>
      <c r="E6" s="24">
        <f>IF(E$3,SUM(B6:D6),"N/A")</f>
        <v>0</v>
      </c>
    </row>
    <row r="7" spans="1:5" ht="15.75" thickBot="1">
      <c r="A7" s="21" t="s">
        <v>42</v>
      </c>
      <c r="B7" s="22"/>
      <c r="C7" s="22"/>
      <c r="D7" s="23"/>
      <c r="E7" s="24">
        <f t="shared" ref="E7:E14" si="0">IF(E$3,SUM(B7:D7),"N/A")</f>
        <v>0</v>
      </c>
    </row>
    <row r="8" spans="1:5" ht="15.75" thickBot="1">
      <c r="A8" s="21" t="s">
        <v>43</v>
      </c>
      <c r="B8" s="22"/>
      <c r="C8" s="22"/>
      <c r="D8" s="23"/>
      <c r="E8" s="24">
        <f t="shared" si="0"/>
        <v>0</v>
      </c>
    </row>
    <row r="9" spans="1:5" ht="15.75" thickBot="1">
      <c r="A9" s="21" t="s">
        <v>44</v>
      </c>
      <c r="B9" s="22"/>
      <c r="C9" s="22"/>
      <c r="D9" s="23"/>
      <c r="E9" s="24">
        <f t="shared" si="0"/>
        <v>0</v>
      </c>
    </row>
    <row r="10" spans="1:5" ht="15.75" thickBot="1">
      <c r="A10" s="21" t="s">
        <v>45</v>
      </c>
      <c r="B10" s="22"/>
      <c r="C10" s="22"/>
      <c r="D10" s="23"/>
      <c r="E10" s="24">
        <f t="shared" si="0"/>
        <v>0</v>
      </c>
    </row>
    <row r="11" spans="1:5" ht="15.75" thickBot="1">
      <c r="A11" s="21" t="s">
        <v>46</v>
      </c>
      <c r="B11" s="22"/>
      <c r="C11" s="22"/>
      <c r="D11" s="23"/>
      <c r="E11" s="24">
        <f t="shared" si="0"/>
        <v>0</v>
      </c>
    </row>
    <row r="12" spans="1:5" ht="15.75" thickBot="1">
      <c r="A12" s="21" t="s">
        <v>47</v>
      </c>
      <c r="B12" s="22"/>
      <c r="C12" s="22"/>
      <c r="D12" s="23"/>
      <c r="E12" s="24">
        <f t="shared" si="0"/>
        <v>0</v>
      </c>
    </row>
    <row r="13" spans="1:5" ht="15.75" thickBot="1">
      <c r="A13" s="25" t="s">
        <v>48</v>
      </c>
      <c r="B13" s="26"/>
      <c r="C13" s="26"/>
      <c r="D13" s="27"/>
      <c r="E13" s="24">
        <f t="shared" si="0"/>
        <v>0</v>
      </c>
    </row>
    <row r="14" spans="1:5" ht="24" thickTop="1" thickBot="1">
      <c r="A14" s="78" t="s">
        <v>49</v>
      </c>
      <c r="B14" s="79">
        <f>SUM(B$6:B$13)</f>
        <v>0</v>
      </c>
      <c r="C14" s="79">
        <f>SUM(C$6:C$13)</f>
        <v>0</v>
      </c>
      <c r="D14" s="79">
        <f>SUM(D$6:D$13)</f>
        <v>0</v>
      </c>
      <c r="E14" s="80">
        <f t="shared" si="0"/>
        <v>0</v>
      </c>
    </row>
    <row r="15" spans="1:5" ht="18" customHeight="1">
      <c r="A15" s="28" t="s">
        <v>50</v>
      </c>
      <c r="B15" s="14"/>
      <c r="C15" s="14"/>
      <c r="D15" s="14"/>
      <c r="E15" s="14"/>
    </row>
    <row r="16" spans="1:5" ht="18" customHeight="1">
      <c r="A16" s="29" t="s">
        <v>51</v>
      </c>
      <c r="C16" s="30"/>
      <c r="D16" s="30"/>
      <c r="E16" s="14"/>
    </row>
    <row r="17" spans="2:29">
      <c r="B17" s="251" t="s">
        <v>52</v>
      </c>
      <c r="C17" s="251"/>
      <c r="D17" s="251"/>
    </row>
    <row r="19" spans="2:29">
      <c r="C19" s="2"/>
      <c r="AC19" s="2"/>
    </row>
  </sheetData>
  <sheetProtection sheet="1" objects="1" scenarios="1" formatCells="0" selectLockedCells="1"/>
  <dataConsolidate/>
  <mergeCells count="3">
    <mergeCell ref="A1:E1"/>
    <mergeCell ref="A2:E2"/>
    <mergeCell ref="B17:D17"/>
  </mergeCells>
  <conditionalFormatting sqref="A6:E13">
    <cfRule type="expression" dxfId="1" priority="2">
      <formula>MOD(ROW(),2)=0</formula>
    </cfRule>
  </conditionalFormatting>
  <conditionalFormatting sqref="A1:E17">
    <cfRule type="expression" dxfId="0" priority="1">
      <formula>AND(CELL("protect",A1),Check_Locked)</formula>
    </cfRule>
  </conditionalFormatting>
  <pageMargins left="0.3" right="0.3" top="0.3" bottom="0.3" header="0.3" footer="0.3"/>
  <pageSetup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002060"/>
  </sheetPr>
  <dimension ref="A1:K196"/>
  <sheetViews>
    <sheetView zoomScaleNormal="100" workbookViewId="0">
      <selection activeCell="F14" sqref="F14"/>
    </sheetView>
  </sheetViews>
  <sheetFormatPr baseColWidth="10" defaultColWidth="9.140625" defaultRowHeight="12.75"/>
  <cols>
    <col min="1" max="1" width="23.7109375" style="112" customWidth="1"/>
    <col min="2" max="2" width="9.140625" style="112"/>
    <col min="3" max="3" width="9.140625" style="126"/>
    <col min="4" max="4" width="17.85546875" style="112" customWidth="1"/>
    <col min="5" max="5" width="14.7109375" style="112" customWidth="1"/>
    <col min="6" max="9" width="9.140625" style="112"/>
    <col min="10" max="10" width="17.5703125" style="112" customWidth="1"/>
    <col min="11" max="16384" width="9.140625" style="112"/>
  </cols>
  <sheetData>
    <row r="1" spans="1:11" ht="15">
      <c r="A1" s="109" t="s">
        <v>89</v>
      </c>
      <c r="B1" s="109"/>
      <c r="C1" s="110"/>
      <c r="D1" s="109"/>
      <c r="E1"/>
      <c r="F1"/>
      <c r="G1" s="109" t="s">
        <v>90</v>
      </c>
      <c r="H1" s="109"/>
      <c r="I1" s="109"/>
      <c r="J1" s="111"/>
      <c r="K1" s="109"/>
    </row>
    <row r="2" spans="1:11" ht="15">
      <c r="A2" s="113" t="s">
        <v>91</v>
      </c>
      <c r="B2" s="114" t="s">
        <v>92</v>
      </c>
      <c r="C2" s="110"/>
      <c r="E2"/>
      <c r="F2"/>
      <c r="G2" s="115" t="s">
        <v>93</v>
      </c>
      <c r="H2" s="115">
        <v>1</v>
      </c>
      <c r="I2" s="116"/>
      <c r="J2" s="109"/>
      <c r="K2" s="109"/>
    </row>
    <row r="3" spans="1:11" ht="15">
      <c r="A3" s="113" t="s">
        <v>94</v>
      </c>
      <c r="B3" s="114" t="s">
        <v>95</v>
      </c>
      <c r="C3" s="110"/>
      <c r="E3"/>
      <c r="F3"/>
      <c r="G3" s="115" t="s">
        <v>96</v>
      </c>
      <c r="H3" s="115">
        <v>0</v>
      </c>
      <c r="I3" s="109"/>
      <c r="J3" s="109"/>
      <c r="K3" s="109"/>
    </row>
    <row r="4" spans="1:11" ht="15">
      <c r="A4" s="113" t="s">
        <v>97</v>
      </c>
      <c r="B4" s="114" t="s">
        <v>98</v>
      </c>
      <c r="C4" s="110"/>
      <c r="E4"/>
      <c r="F4"/>
      <c r="G4" s="116"/>
      <c r="H4" s="116"/>
      <c r="I4" s="109"/>
      <c r="J4" s="109"/>
      <c r="K4" s="109"/>
    </row>
    <row r="5" spans="1:11" ht="15">
      <c r="A5" s="113" t="s">
        <v>99</v>
      </c>
      <c r="B5" s="114" t="s">
        <v>100</v>
      </c>
      <c r="C5" s="110"/>
      <c r="E5"/>
      <c r="F5"/>
      <c r="I5" s="109"/>
      <c r="J5" s="109"/>
      <c r="K5" s="109"/>
    </row>
    <row r="6" spans="1:11" ht="15">
      <c r="A6" s="113" t="s">
        <v>101</v>
      </c>
      <c r="B6" s="114" t="s">
        <v>102</v>
      </c>
      <c r="C6" s="110"/>
      <c r="E6"/>
      <c r="F6"/>
      <c r="I6" s="109"/>
      <c r="J6" s="109"/>
      <c r="K6" s="109"/>
    </row>
    <row r="7" spans="1:11" ht="15">
      <c r="A7" s="113" t="s">
        <v>103</v>
      </c>
      <c r="B7" s="114" t="s">
        <v>104</v>
      </c>
      <c r="C7" s="110"/>
      <c r="E7"/>
      <c r="F7"/>
      <c r="G7" s="109"/>
      <c r="H7" s="109"/>
      <c r="I7" s="109"/>
      <c r="J7" s="109"/>
      <c r="K7" s="109"/>
    </row>
    <row r="8" spans="1:11" ht="15">
      <c r="A8" s="113" t="s">
        <v>105</v>
      </c>
      <c r="B8" s="114" t="s">
        <v>106</v>
      </c>
      <c r="C8" s="110"/>
      <c r="E8"/>
      <c r="F8"/>
      <c r="G8" s="109"/>
      <c r="H8" s="109"/>
      <c r="I8" s="109"/>
      <c r="J8" s="109"/>
      <c r="K8" s="109"/>
    </row>
    <row r="9" spans="1:11" ht="15">
      <c r="A9" s="113" t="s">
        <v>107</v>
      </c>
      <c r="B9" s="114" t="s">
        <v>108</v>
      </c>
      <c r="C9" s="110"/>
      <c r="E9"/>
      <c r="F9"/>
      <c r="G9" s="109"/>
      <c r="H9" s="109"/>
      <c r="I9" s="109"/>
      <c r="J9" s="109"/>
      <c r="K9" s="109"/>
    </row>
    <row r="10" spans="1:11" ht="15">
      <c r="A10" s="113" t="s">
        <v>109</v>
      </c>
      <c r="B10" s="114"/>
      <c r="C10" s="110"/>
      <c r="E10"/>
      <c r="F10"/>
      <c r="G10" s="109"/>
      <c r="H10" s="109"/>
      <c r="I10" s="109"/>
      <c r="J10" s="109"/>
      <c r="K10" s="109"/>
    </row>
    <row r="11" spans="1:11" ht="15">
      <c r="A11" s="113" t="s">
        <v>110</v>
      </c>
      <c r="B11" s="114" t="s">
        <v>111</v>
      </c>
      <c r="C11" s="110"/>
      <c r="E11"/>
      <c r="F11"/>
      <c r="G11" s="109"/>
      <c r="H11" s="109"/>
      <c r="I11" s="116"/>
      <c r="J11" s="109"/>
      <c r="K11" s="109"/>
    </row>
    <row r="12" spans="1:11" ht="15">
      <c r="A12" s="113" t="s">
        <v>112</v>
      </c>
      <c r="B12" s="114" t="s">
        <v>113</v>
      </c>
      <c r="C12" s="110"/>
      <c r="E12"/>
      <c r="F12"/>
      <c r="G12" s="109"/>
      <c r="H12" s="109"/>
      <c r="I12" s="116"/>
      <c r="J12" s="109"/>
      <c r="K12" s="109"/>
    </row>
    <row r="13" spans="1:11">
      <c r="A13" s="113" t="s">
        <v>114</v>
      </c>
      <c r="B13" s="114" t="s">
        <v>115</v>
      </c>
      <c r="C13" s="110"/>
      <c r="E13" s="117"/>
      <c r="F13" s="118"/>
      <c r="G13" s="109"/>
      <c r="H13" s="109"/>
      <c r="I13" s="116"/>
      <c r="J13" s="109"/>
      <c r="K13" s="109"/>
    </row>
    <row r="14" spans="1:11">
      <c r="A14" s="113" t="s">
        <v>116</v>
      </c>
      <c r="B14" s="114" t="s">
        <v>117</v>
      </c>
      <c r="C14" s="110"/>
      <c r="E14" s="116" t="s">
        <v>450</v>
      </c>
      <c r="F14" s="119" t="s">
        <v>452</v>
      </c>
      <c r="G14" s="109"/>
      <c r="H14" s="109"/>
      <c r="I14" s="116"/>
      <c r="J14" s="109"/>
      <c r="K14" s="109"/>
    </row>
    <row r="15" spans="1:11">
      <c r="A15" s="113" t="s">
        <v>118</v>
      </c>
      <c r="B15" s="114" t="s">
        <v>119</v>
      </c>
      <c r="C15" s="110"/>
      <c r="E15" s="120" t="s">
        <v>451</v>
      </c>
      <c r="F15" s="128" t="b">
        <v>0</v>
      </c>
      <c r="G15" s="116"/>
      <c r="H15" s="116"/>
      <c r="I15" s="116"/>
      <c r="J15" s="109"/>
      <c r="K15" s="109"/>
    </row>
    <row r="16" spans="1:11">
      <c r="A16" s="113" t="s">
        <v>120</v>
      </c>
      <c r="B16" s="114" t="s">
        <v>121</v>
      </c>
      <c r="C16" s="110"/>
      <c r="E16" s="121"/>
      <c r="F16" s="109"/>
      <c r="G16" s="116"/>
      <c r="H16" s="116"/>
      <c r="I16" s="116"/>
      <c r="J16" s="109"/>
      <c r="K16" s="109"/>
    </row>
    <row r="17" spans="1:11">
      <c r="A17" s="113" t="s">
        <v>122</v>
      </c>
      <c r="B17" s="114" t="s">
        <v>123</v>
      </c>
      <c r="C17" s="110"/>
      <c r="E17" s="121"/>
      <c r="F17" s="109"/>
      <c r="G17" s="116"/>
      <c r="H17" s="116"/>
      <c r="I17" s="116"/>
      <c r="J17" s="109"/>
      <c r="K17" s="109"/>
    </row>
    <row r="18" spans="1:11">
      <c r="A18" s="113" t="s">
        <v>124</v>
      </c>
      <c r="B18" s="114" t="s">
        <v>125</v>
      </c>
      <c r="C18" s="110"/>
      <c r="D18" s="122"/>
      <c r="E18" s="121"/>
      <c r="F18" s="109"/>
      <c r="G18" s="116"/>
      <c r="H18" s="116"/>
      <c r="I18" s="116"/>
      <c r="J18" s="109"/>
      <c r="K18" s="109"/>
    </row>
    <row r="19" spans="1:11">
      <c r="A19" s="113" t="s">
        <v>126</v>
      </c>
      <c r="B19" s="114" t="s">
        <v>127</v>
      </c>
      <c r="C19" s="110"/>
      <c r="D19" s="122"/>
      <c r="E19" s="121"/>
      <c r="F19" s="109"/>
      <c r="G19" s="116"/>
      <c r="H19" s="116"/>
      <c r="I19" s="116"/>
      <c r="J19" s="109"/>
      <c r="K19" s="109"/>
    </row>
    <row r="20" spans="1:11">
      <c r="A20" s="113" t="s">
        <v>128</v>
      </c>
      <c r="B20" s="114" t="s">
        <v>129</v>
      </c>
      <c r="C20" s="110"/>
      <c r="D20" s="122"/>
      <c r="E20" s="121"/>
      <c r="F20" s="109"/>
      <c r="G20" s="116"/>
      <c r="H20" s="116"/>
      <c r="I20" s="116"/>
      <c r="J20" s="109"/>
      <c r="K20" s="109"/>
    </row>
    <row r="21" spans="1:11">
      <c r="A21" s="113" t="s">
        <v>130</v>
      </c>
      <c r="B21" s="114" t="s">
        <v>131</v>
      </c>
      <c r="C21" s="110"/>
      <c r="D21" s="122"/>
      <c r="E21" s="121"/>
      <c r="F21" s="109"/>
      <c r="G21" s="116"/>
      <c r="H21" s="116"/>
      <c r="I21" s="116"/>
      <c r="J21" s="109"/>
      <c r="K21" s="109"/>
    </row>
    <row r="22" spans="1:11">
      <c r="A22" s="113" t="s">
        <v>132</v>
      </c>
      <c r="B22" s="114" t="s">
        <v>133</v>
      </c>
      <c r="C22" s="110"/>
      <c r="D22" s="122"/>
      <c r="E22" s="121"/>
      <c r="F22" s="109"/>
      <c r="G22" s="116"/>
      <c r="H22" s="116"/>
      <c r="I22" s="116"/>
      <c r="J22" s="109"/>
      <c r="K22" s="109"/>
    </row>
    <row r="23" spans="1:11">
      <c r="A23" s="113" t="s">
        <v>134</v>
      </c>
      <c r="B23" s="114" t="s">
        <v>135</v>
      </c>
      <c r="C23" s="110"/>
      <c r="D23" s="122"/>
      <c r="E23" s="121"/>
      <c r="F23" s="109"/>
      <c r="G23" s="116"/>
      <c r="H23" s="116"/>
      <c r="I23" s="116"/>
      <c r="J23" s="109"/>
      <c r="K23" s="109"/>
    </row>
    <row r="24" spans="1:11">
      <c r="A24" s="113" t="s">
        <v>136</v>
      </c>
      <c r="B24" s="114" t="s">
        <v>137</v>
      </c>
      <c r="C24" s="110"/>
      <c r="D24" s="122"/>
      <c r="E24" s="121"/>
      <c r="F24" s="109"/>
      <c r="G24" s="116"/>
      <c r="H24" s="116"/>
      <c r="I24" s="116"/>
      <c r="J24" s="109"/>
      <c r="K24" s="109"/>
    </row>
    <row r="25" spans="1:11">
      <c r="A25" s="113" t="s">
        <v>138</v>
      </c>
      <c r="B25" s="114" t="s">
        <v>139</v>
      </c>
      <c r="C25" s="110"/>
      <c r="D25" s="122"/>
      <c r="E25" s="121"/>
      <c r="F25" s="109"/>
      <c r="G25" s="116"/>
      <c r="H25" s="116"/>
      <c r="I25" s="116"/>
      <c r="J25" s="109"/>
      <c r="K25" s="109"/>
    </row>
    <row r="26" spans="1:11">
      <c r="A26" s="113" t="s">
        <v>140</v>
      </c>
      <c r="B26" s="114" t="s">
        <v>127</v>
      </c>
      <c r="C26" s="110"/>
      <c r="D26" s="122"/>
      <c r="E26" s="121"/>
      <c r="F26" s="109"/>
      <c r="G26" s="116"/>
      <c r="H26" s="116"/>
      <c r="I26" s="116"/>
      <c r="J26" s="109"/>
      <c r="K26" s="109"/>
    </row>
    <row r="27" spans="1:11">
      <c r="A27" s="113" t="s">
        <v>141</v>
      </c>
      <c r="B27" s="114" t="s">
        <v>142</v>
      </c>
      <c r="C27" s="110"/>
      <c r="D27" s="122"/>
      <c r="E27" s="121"/>
      <c r="F27" s="109"/>
      <c r="G27" s="116"/>
      <c r="H27" s="116"/>
      <c r="I27" s="116"/>
      <c r="J27" s="109"/>
      <c r="K27" s="109"/>
    </row>
    <row r="28" spans="1:11">
      <c r="A28" s="113" t="s">
        <v>143</v>
      </c>
      <c r="B28" s="114" t="s">
        <v>144</v>
      </c>
      <c r="C28" s="110"/>
      <c r="D28" s="122"/>
      <c r="E28" s="121"/>
      <c r="F28" s="109"/>
      <c r="G28" s="116"/>
      <c r="H28" s="116"/>
      <c r="I28" s="116"/>
      <c r="J28" s="109"/>
      <c r="K28" s="109"/>
    </row>
    <row r="29" spans="1:11">
      <c r="A29" s="113" t="s">
        <v>145</v>
      </c>
      <c r="B29" s="114" t="s">
        <v>146</v>
      </c>
      <c r="C29" s="110"/>
      <c r="D29" s="122"/>
      <c r="E29" s="121"/>
      <c r="F29" s="109"/>
      <c r="G29" s="116"/>
      <c r="H29" s="116"/>
      <c r="I29" s="116"/>
      <c r="J29" s="109"/>
      <c r="K29" s="109"/>
    </row>
    <row r="30" spans="1:11">
      <c r="A30" s="113" t="s">
        <v>147</v>
      </c>
      <c r="B30" s="114" t="s">
        <v>148</v>
      </c>
      <c r="C30" s="110"/>
      <c r="D30" s="122"/>
      <c r="E30" s="121"/>
      <c r="F30" s="109"/>
      <c r="G30" s="116"/>
      <c r="H30" s="116"/>
      <c r="I30" s="116"/>
      <c r="J30" s="109"/>
      <c r="K30" s="109"/>
    </row>
    <row r="31" spans="1:11">
      <c r="A31" s="113" t="s">
        <v>149</v>
      </c>
      <c r="B31" s="114" t="s">
        <v>150</v>
      </c>
      <c r="C31" s="110"/>
      <c r="D31" s="123"/>
      <c r="E31" s="121"/>
      <c r="F31" s="109"/>
      <c r="G31" s="116"/>
      <c r="H31" s="116"/>
      <c r="I31" s="116"/>
      <c r="J31" s="109"/>
      <c r="K31" s="109"/>
    </row>
    <row r="32" spans="1:11">
      <c r="A32" s="124" t="s">
        <v>151</v>
      </c>
      <c r="B32" s="114" t="s">
        <v>152</v>
      </c>
      <c r="C32" s="110"/>
      <c r="D32" s="122"/>
      <c r="E32" s="121"/>
      <c r="F32" s="109"/>
      <c r="G32" s="116"/>
      <c r="H32" s="116"/>
      <c r="I32" s="116"/>
      <c r="J32" s="109"/>
      <c r="K32" s="109"/>
    </row>
    <row r="33" spans="1:11">
      <c r="A33" s="113" t="s">
        <v>153</v>
      </c>
      <c r="B33" s="114" t="s">
        <v>154</v>
      </c>
      <c r="C33" s="110"/>
      <c r="D33" s="122"/>
      <c r="E33" s="121"/>
      <c r="F33" s="109"/>
      <c r="G33" s="116"/>
      <c r="H33" s="116"/>
      <c r="I33" s="116"/>
      <c r="J33" s="109"/>
      <c r="K33" s="109"/>
    </row>
    <row r="34" spans="1:11">
      <c r="A34" s="113" t="s">
        <v>155</v>
      </c>
      <c r="B34" s="114" t="s">
        <v>156</v>
      </c>
      <c r="C34" s="110"/>
      <c r="D34" s="122"/>
      <c r="E34" s="121"/>
      <c r="F34" s="109"/>
      <c r="G34" s="116"/>
      <c r="H34" s="116"/>
      <c r="I34" s="116"/>
      <c r="J34" s="109"/>
      <c r="K34" s="109"/>
    </row>
    <row r="35" spans="1:11">
      <c r="A35" s="113" t="s">
        <v>157</v>
      </c>
      <c r="B35" s="114" t="s">
        <v>158</v>
      </c>
      <c r="C35" s="110"/>
      <c r="D35" s="122"/>
      <c r="E35" s="121"/>
      <c r="F35" s="109"/>
      <c r="G35" s="116"/>
      <c r="H35" s="116"/>
      <c r="I35" s="116"/>
      <c r="J35" s="109"/>
      <c r="K35" s="109"/>
    </row>
    <row r="36" spans="1:11">
      <c r="A36" s="113" t="s">
        <v>159</v>
      </c>
      <c r="B36" s="114" t="s">
        <v>160</v>
      </c>
      <c r="C36" s="110"/>
      <c r="D36" s="122"/>
      <c r="E36" s="121"/>
      <c r="F36" s="109"/>
      <c r="G36" s="116"/>
      <c r="H36" s="116"/>
      <c r="I36" s="116"/>
      <c r="J36" s="109"/>
      <c r="K36" s="109"/>
    </row>
    <row r="37" spans="1:11">
      <c r="A37" s="113" t="s">
        <v>161</v>
      </c>
      <c r="B37" s="114" t="s">
        <v>162</v>
      </c>
      <c r="C37" s="110"/>
      <c r="D37" s="122"/>
      <c r="E37" s="121"/>
      <c r="F37" s="109"/>
      <c r="G37" s="116"/>
      <c r="H37" s="116"/>
      <c r="I37" s="116"/>
      <c r="J37" s="109"/>
      <c r="K37" s="109"/>
    </row>
    <row r="38" spans="1:11">
      <c r="A38" s="113" t="s">
        <v>163</v>
      </c>
      <c r="B38" s="114" t="s">
        <v>164</v>
      </c>
      <c r="C38" s="110"/>
      <c r="D38" s="122"/>
      <c r="E38" s="121"/>
      <c r="F38" s="109"/>
      <c r="G38" s="116"/>
      <c r="H38" s="116"/>
      <c r="I38" s="116"/>
      <c r="J38" s="109"/>
      <c r="K38" s="109"/>
    </row>
    <row r="39" spans="1:11">
      <c r="A39" s="113" t="s">
        <v>91</v>
      </c>
      <c r="B39" s="114" t="s">
        <v>92</v>
      </c>
      <c r="C39" s="110"/>
      <c r="D39" s="123"/>
      <c r="E39" s="121"/>
      <c r="F39" s="109"/>
      <c r="G39" s="116"/>
      <c r="H39" s="116"/>
      <c r="I39" s="116"/>
      <c r="J39" s="109"/>
      <c r="K39" s="109"/>
    </row>
    <row r="40" spans="1:11">
      <c r="A40" s="113" t="s">
        <v>165</v>
      </c>
      <c r="B40" s="114" t="s">
        <v>166</v>
      </c>
      <c r="C40" s="110"/>
      <c r="D40" s="110"/>
      <c r="E40" s="121"/>
      <c r="F40" s="109"/>
      <c r="G40" s="116"/>
      <c r="H40" s="116"/>
      <c r="I40" s="116"/>
      <c r="J40" s="109"/>
      <c r="K40" s="109"/>
    </row>
    <row r="41" spans="1:11">
      <c r="A41" s="113" t="s">
        <v>167</v>
      </c>
      <c r="B41" s="114" t="s">
        <v>168</v>
      </c>
      <c r="C41" s="110"/>
      <c r="D41" s="110"/>
      <c r="E41" s="121"/>
      <c r="F41" s="109"/>
      <c r="G41" s="116"/>
      <c r="H41" s="116"/>
      <c r="I41" s="116"/>
      <c r="J41" s="109"/>
      <c r="K41" s="109"/>
    </row>
    <row r="42" spans="1:11">
      <c r="A42" s="113" t="s">
        <v>169</v>
      </c>
      <c r="B42" s="114" t="s">
        <v>98</v>
      </c>
      <c r="C42" s="110"/>
      <c r="D42" s="110"/>
      <c r="E42" s="121"/>
      <c r="F42" s="109"/>
      <c r="G42" s="116"/>
      <c r="H42" s="116"/>
      <c r="I42" s="116"/>
      <c r="J42" s="109"/>
      <c r="K42" s="109"/>
    </row>
    <row r="43" spans="1:11">
      <c r="A43" s="113" t="s">
        <v>170</v>
      </c>
      <c r="B43" s="114" t="s">
        <v>171</v>
      </c>
      <c r="C43" s="110"/>
      <c r="D43" s="110"/>
      <c r="E43" s="121"/>
      <c r="F43" s="109"/>
      <c r="G43" s="116"/>
      <c r="H43" s="116"/>
      <c r="I43" s="116"/>
      <c r="J43" s="109"/>
      <c r="K43" s="109"/>
    </row>
    <row r="44" spans="1:11">
      <c r="A44" s="113" t="s">
        <v>172</v>
      </c>
      <c r="B44" s="114" t="s">
        <v>173</v>
      </c>
      <c r="C44" s="110"/>
      <c r="D44" s="110"/>
      <c r="E44" s="121"/>
      <c r="F44" s="109"/>
      <c r="G44" s="116"/>
      <c r="H44" s="116"/>
      <c r="I44" s="116"/>
      <c r="J44" s="109"/>
      <c r="K44" s="109"/>
    </row>
    <row r="45" spans="1:11">
      <c r="A45" s="113" t="s">
        <v>174</v>
      </c>
      <c r="B45" s="114" t="s">
        <v>175</v>
      </c>
      <c r="C45" s="110"/>
      <c r="D45" s="110"/>
      <c r="E45" s="121"/>
      <c r="F45" s="109"/>
      <c r="G45" s="116"/>
      <c r="H45" s="116"/>
      <c r="I45" s="116"/>
      <c r="J45" s="109"/>
      <c r="K45" s="109"/>
    </row>
    <row r="46" spans="1:11">
      <c r="A46" s="113" t="s">
        <v>176</v>
      </c>
      <c r="B46" s="114" t="s">
        <v>177</v>
      </c>
      <c r="C46" s="110"/>
      <c r="D46" s="110"/>
      <c r="E46" s="121"/>
      <c r="F46" s="109"/>
      <c r="G46" s="116"/>
      <c r="H46" s="116"/>
      <c r="I46" s="116"/>
      <c r="J46" s="109"/>
      <c r="K46" s="109"/>
    </row>
    <row r="47" spans="1:11">
      <c r="A47" s="113" t="s">
        <v>178</v>
      </c>
      <c r="B47" s="114" t="s">
        <v>179</v>
      </c>
      <c r="C47" s="110"/>
      <c r="D47" s="110"/>
      <c r="E47" s="121"/>
      <c r="F47" s="109"/>
      <c r="G47" s="116"/>
      <c r="H47" s="116"/>
      <c r="I47" s="116"/>
      <c r="J47" s="109"/>
      <c r="K47" s="109"/>
    </row>
    <row r="48" spans="1:11">
      <c r="A48" s="113" t="s">
        <v>180</v>
      </c>
      <c r="B48" s="114" t="s">
        <v>181</v>
      </c>
      <c r="C48" s="110"/>
      <c r="D48" s="110"/>
      <c r="E48" s="121"/>
      <c r="F48" s="109"/>
      <c r="G48" s="116"/>
      <c r="H48" s="116"/>
      <c r="I48" s="116"/>
      <c r="J48" s="109"/>
      <c r="K48" s="109"/>
    </row>
    <row r="49" spans="1:11">
      <c r="A49" s="113" t="s">
        <v>182</v>
      </c>
      <c r="B49" s="114" t="s">
        <v>183</v>
      </c>
      <c r="C49" s="110"/>
      <c r="E49" s="121"/>
      <c r="F49" s="109"/>
      <c r="G49" s="116"/>
      <c r="H49" s="116"/>
      <c r="I49" s="116"/>
      <c r="J49" s="109"/>
      <c r="K49" s="109"/>
    </row>
    <row r="50" spans="1:11">
      <c r="A50" s="113" t="s">
        <v>184</v>
      </c>
      <c r="B50" s="114" t="s">
        <v>185</v>
      </c>
      <c r="C50" s="110"/>
      <c r="E50" s="121"/>
      <c r="F50" s="109"/>
      <c r="G50" s="116"/>
      <c r="H50" s="116"/>
      <c r="I50" s="116"/>
      <c r="J50" s="109"/>
      <c r="K50" s="109"/>
    </row>
    <row r="51" spans="1:11">
      <c r="A51" s="113" t="s">
        <v>186</v>
      </c>
      <c r="B51" s="114" t="s">
        <v>187</v>
      </c>
      <c r="C51" s="110"/>
      <c r="E51" s="121"/>
      <c r="F51" s="109"/>
      <c r="G51" s="116"/>
      <c r="H51" s="116"/>
      <c r="I51" s="116"/>
      <c r="J51" s="109"/>
      <c r="K51" s="109"/>
    </row>
    <row r="52" spans="1:11">
      <c r="A52" s="113" t="s">
        <v>188</v>
      </c>
      <c r="B52" s="114" t="s">
        <v>189</v>
      </c>
      <c r="C52" s="110"/>
      <c r="E52" s="121"/>
      <c r="F52" s="109"/>
      <c r="G52" s="116"/>
      <c r="H52" s="116"/>
      <c r="I52" s="116"/>
      <c r="J52" s="109"/>
      <c r="K52" s="109"/>
    </row>
    <row r="53" spans="1:11">
      <c r="A53" s="113" t="s">
        <v>190</v>
      </c>
      <c r="B53" s="114" t="s">
        <v>191</v>
      </c>
      <c r="C53" s="110"/>
      <c r="E53" s="121"/>
      <c r="F53" s="109"/>
      <c r="G53" s="116"/>
      <c r="H53" s="116"/>
      <c r="I53" s="116"/>
      <c r="J53" s="109"/>
      <c r="K53" s="109"/>
    </row>
    <row r="54" spans="1:11">
      <c r="A54" s="113" t="s">
        <v>192</v>
      </c>
      <c r="B54" s="114" t="s">
        <v>127</v>
      </c>
      <c r="C54" s="110"/>
      <c r="E54" s="121"/>
      <c r="F54" s="109"/>
      <c r="G54" s="116"/>
      <c r="H54" s="116"/>
      <c r="I54" s="116"/>
      <c r="J54" s="109"/>
      <c r="K54" s="109"/>
    </row>
    <row r="55" spans="1:11">
      <c r="A55" s="113" t="s">
        <v>193</v>
      </c>
      <c r="B55" s="114" t="s">
        <v>194</v>
      </c>
      <c r="C55" s="110"/>
      <c r="E55" s="121"/>
      <c r="F55" s="109"/>
      <c r="G55" s="116"/>
      <c r="H55" s="116"/>
      <c r="I55" s="116"/>
      <c r="J55" s="109"/>
      <c r="K55" s="109"/>
    </row>
    <row r="56" spans="1:11">
      <c r="A56" s="113" t="s">
        <v>195</v>
      </c>
      <c r="B56" s="114" t="s">
        <v>196</v>
      </c>
      <c r="C56" s="110"/>
      <c r="E56" s="121"/>
      <c r="F56" s="109"/>
      <c r="G56" s="116"/>
      <c r="H56" s="116"/>
      <c r="I56" s="116"/>
      <c r="J56" s="109"/>
      <c r="K56" s="109"/>
    </row>
    <row r="57" spans="1:11">
      <c r="A57" s="113" t="s">
        <v>197</v>
      </c>
      <c r="B57" s="114" t="s">
        <v>198</v>
      </c>
      <c r="C57" s="110"/>
      <c r="E57" s="121"/>
      <c r="F57" s="109"/>
      <c r="G57" s="116"/>
      <c r="H57" s="116"/>
      <c r="I57" s="116"/>
      <c r="J57" s="109"/>
      <c r="K57" s="109"/>
    </row>
    <row r="58" spans="1:11">
      <c r="A58" s="113" t="s">
        <v>199</v>
      </c>
      <c r="B58" s="114" t="s">
        <v>200</v>
      </c>
      <c r="C58" s="110"/>
      <c r="E58" s="121"/>
      <c r="F58" s="109"/>
      <c r="G58" s="116"/>
      <c r="H58" s="116"/>
      <c r="I58" s="116"/>
      <c r="J58" s="109"/>
      <c r="K58" s="109"/>
    </row>
    <row r="59" spans="1:11">
      <c r="A59" s="113" t="s">
        <v>201</v>
      </c>
      <c r="B59" s="114" t="s">
        <v>202</v>
      </c>
      <c r="C59" s="110"/>
      <c r="E59" s="121"/>
      <c r="F59" s="109"/>
      <c r="G59" s="116"/>
      <c r="H59" s="116"/>
      <c r="I59" s="116"/>
      <c r="J59" s="109"/>
      <c r="K59" s="109"/>
    </row>
    <row r="60" spans="1:11">
      <c r="A60" s="113" t="s">
        <v>203</v>
      </c>
      <c r="B60" s="114" t="s">
        <v>204</v>
      </c>
      <c r="C60" s="110"/>
      <c r="E60" s="121"/>
      <c r="F60" s="109"/>
      <c r="G60" s="116"/>
      <c r="H60" s="116"/>
      <c r="I60" s="116"/>
      <c r="J60" s="109"/>
      <c r="K60" s="109"/>
    </row>
    <row r="61" spans="1:11">
      <c r="A61" s="113" t="s">
        <v>99</v>
      </c>
      <c r="B61" s="114" t="s">
        <v>100</v>
      </c>
      <c r="C61" s="110"/>
      <c r="E61" s="121"/>
      <c r="F61" s="109"/>
      <c r="G61" s="116"/>
      <c r="H61" s="116"/>
      <c r="I61" s="116"/>
      <c r="J61" s="109"/>
      <c r="K61" s="109"/>
    </row>
    <row r="62" spans="1:11">
      <c r="A62" s="113" t="s">
        <v>205</v>
      </c>
      <c r="B62" s="114" t="s">
        <v>206</v>
      </c>
      <c r="C62" s="110"/>
      <c r="E62" s="121"/>
      <c r="F62" s="109"/>
      <c r="G62" s="116"/>
      <c r="H62" s="116"/>
      <c r="I62" s="116"/>
      <c r="J62" s="109"/>
      <c r="K62" s="109"/>
    </row>
    <row r="63" spans="1:11">
      <c r="A63" s="125" t="s">
        <v>207</v>
      </c>
      <c r="B63" s="114" t="s">
        <v>208</v>
      </c>
      <c r="C63" s="110"/>
      <c r="E63" s="121"/>
      <c r="F63" s="109"/>
      <c r="G63" s="116"/>
      <c r="H63" s="116"/>
      <c r="I63" s="116"/>
      <c r="J63" s="109"/>
      <c r="K63" s="109"/>
    </row>
    <row r="64" spans="1:11">
      <c r="A64" s="113" t="s">
        <v>209</v>
      </c>
      <c r="B64" s="114" t="s">
        <v>210</v>
      </c>
      <c r="C64" s="110"/>
      <c r="D64" s="110"/>
      <c r="E64" s="121"/>
      <c r="F64" s="109"/>
      <c r="G64" s="116"/>
      <c r="H64" s="116"/>
      <c r="I64" s="116"/>
      <c r="J64" s="109"/>
      <c r="K64" s="109"/>
    </row>
    <row r="65" spans="1:11">
      <c r="A65" s="124" t="s">
        <v>211</v>
      </c>
      <c r="B65" s="114" t="s">
        <v>212</v>
      </c>
      <c r="C65" s="110"/>
      <c r="D65" s="110"/>
      <c r="E65" s="121"/>
      <c r="F65" s="109"/>
      <c r="G65" s="116"/>
      <c r="H65" s="116"/>
      <c r="I65" s="116"/>
      <c r="J65" s="109"/>
      <c r="K65" s="109"/>
    </row>
    <row r="66" spans="1:11">
      <c r="A66" s="113" t="s">
        <v>213</v>
      </c>
      <c r="B66" s="114" t="s">
        <v>127</v>
      </c>
      <c r="C66" s="110"/>
      <c r="D66" s="110"/>
      <c r="E66" s="121"/>
      <c r="F66" s="109"/>
      <c r="G66" s="116"/>
      <c r="H66" s="116"/>
      <c r="I66" s="116"/>
      <c r="J66" s="109"/>
      <c r="K66" s="109"/>
    </row>
    <row r="67" spans="1:11">
      <c r="A67" s="113" t="s">
        <v>214</v>
      </c>
      <c r="B67" s="114" t="s">
        <v>215</v>
      </c>
      <c r="C67" s="110"/>
      <c r="D67" s="110"/>
      <c r="E67" s="121"/>
      <c r="F67" s="109"/>
      <c r="G67" s="116"/>
      <c r="H67" s="116"/>
      <c r="I67" s="116"/>
      <c r="J67" s="109"/>
      <c r="K67" s="109"/>
    </row>
    <row r="68" spans="1:11">
      <c r="A68" s="113" t="s">
        <v>216</v>
      </c>
      <c r="B68" s="114" t="s">
        <v>217</v>
      </c>
      <c r="C68" s="110"/>
      <c r="D68" s="110"/>
      <c r="E68" s="121"/>
      <c r="F68" s="109"/>
      <c r="G68" s="116"/>
      <c r="H68" s="116"/>
      <c r="I68" s="116"/>
      <c r="J68" s="109"/>
      <c r="K68" s="109"/>
    </row>
    <row r="69" spans="1:11">
      <c r="A69" s="113" t="s">
        <v>218</v>
      </c>
      <c r="B69" s="114" t="s">
        <v>127</v>
      </c>
      <c r="C69" s="110"/>
      <c r="D69" s="110"/>
      <c r="E69" s="121"/>
      <c r="F69" s="109"/>
      <c r="G69" s="116"/>
      <c r="H69" s="116"/>
      <c r="I69" s="116"/>
      <c r="J69" s="109"/>
      <c r="K69" s="109"/>
    </row>
    <row r="70" spans="1:11">
      <c r="A70" s="113" t="s">
        <v>219</v>
      </c>
      <c r="B70" s="114" t="s">
        <v>127</v>
      </c>
      <c r="C70" s="110"/>
      <c r="D70" s="110"/>
      <c r="E70" s="121"/>
      <c r="F70" s="109"/>
      <c r="G70" s="116"/>
      <c r="H70" s="116"/>
      <c r="I70" s="116"/>
      <c r="J70" s="109"/>
      <c r="K70" s="109"/>
    </row>
    <row r="71" spans="1:11">
      <c r="A71" s="113" t="s">
        <v>220</v>
      </c>
      <c r="B71" s="114" t="s">
        <v>221</v>
      </c>
      <c r="C71" s="110"/>
      <c r="D71" s="110"/>
      <c r="E71" s="121"/>
      <c r="F71" s="109"/>
      <c r="G71" s="116"/>
      <c r="H71" s="116"/>
      <c r="I71" s="116"/>
      <c r="J71" s="109"/>
      <c r="K71" s="109"/>
    </row>
    <row r="72" spans="1:11">
      <c r="A72" s="113" t="s">
        <v>222</v>
      </c>
      <c r="B72" s="114" t="s">
        <v>127</v>
      </c>
      <c r="C72" s="110"/>
      <c r="D72" s="110"/>
      <c r="E72" s="121"/>
      <c r="F72" s="109"/>
      <c r="G72" s="116"/>
      <c r="H72" s="116"/>
      <c r="I72" s="116"/>
      <c r="J72" s="109"/>
      <c r="K72" s="109"/>
    </row>
    <row r="73" spans="1:11">
      <c r="A73" s="113" t="s">
        <v>223</v>
      </c>
      <c r="B73" s="114" t="s">
        <v>224</v>
      </c>
      <c r="C73" s="110"/>
      <c r="D73" s="110"/>
      <c r="E73" s="121"/>
      <c r="F73" s="109"/>
      <c r="G73" s="116"/>
      <c r="H73" s="116"/>
      <c r="I73" s="116"/>
      <c r="J73" s="109"/>
      <c r="K73" s="109"/>
    </row>
    <row r="74" spans="1:11">
      <c r="A74" s="113" t="s">
        <v>225</v>
      </c>
      <c r="B74" s="114" t="s">
        <v>226</v>
      </c>
      <c r="C74" s="110"/>
      <c r="D74" s="110"/>
      <c r="E74" s="121"/>
      <c r="F74" s="109"/>
      <c r="G74" s="116"/>
      <c r="H74" s="116"/>
      <c r="I74" s="116"/>
      <c r="J74" s="109"/>
      <c r="K74" s="109"/>
    </row>
    <row r="75" spans="1:11">
      <c r="A75" s="113" t="s">
        <v>227</v>
      </c>
      <c r="B75" s="114" t="s">
        <v>127</v>
      </c>
      <c r="C75" s="110"/>
      <c r="D75" s="110"/>
      <c r="E75" s="121"/>
      <c r="F75" s="109"/>
      <c r="G75" s="116"/>
      <c r="H75" s="116"/>
      <c r="I75" s="116"/>
      <c r="J75" s="109"/>
      <c r="K75" s="109"/>
    </row>
    <row r="76" spans="1:11">
      <c r="A76" s="113" t="s">
        <v>228</v>
      </c>
      <c r="B76" s="114" t="s">
        <v>229</v>
      </c>
      <c r="C76" s="110"/>
      <c r="D76" s="110"/>
      <c r="E76" s="121"/>
      <c r="F76" s="109"/>
      <c r="G76" s="116"/>
      <c r="H76" s="116"/>
      <c r="I76" s="116"/>
      <c r="J76" s="109"/>
      <c r="K76" s="109"/>
    </row>
    <row r="77" spans="1:11">
      <c r="A77" s="113" t="s">
        <v>230</v>
      </c>
      <c r="B77" s="114" t="s">
        <v>231</v>
      </c>
      <c r="C77" s="110"/>
      <c r="D77" s="110"/>
      <c r="E77" s="121"/>
      <c r="F77" s="109"/>
      <c r="G77" s="116"/>
      <c r="H77" s="116"/>
      <c r="I77" s="116"/>
      <c r="J77" s="109"/>
      <c r="K77" s="109"/>
    </row>
    <row r="78" spans="1:11">
      <c r="A78" s="113" t="s">
        <v>232</v>
      </c>
      <c r="B78" s="114" t="s">
        <v>233</v>
      </c>
      <c r="C78" s="110"/>
      <c r="D78" s="110"/>
      <c r="E78" s="121"/>
      <c r="F78" s="109"/>
      <c r="G78" s="116"/>
      <c r="H78" s="116"/>
      <c r="I78" s="116"/>
      <c r="J78" s="109"/>
      <c r="K78" s="109"/>
    </row>
    <row r="79" spans="1:11">
      <c r="A79" s="113" t="s">
        <v>234</v>
      </c>
      <c r="B79" s="114" t="s">
        <v>235</v>
      </c>
      <c r="C79" s="110"/>
      <c r="D79" s="110"/>
      <c r="E79" s="121"/>
      <c r="F79" s="109"/>
      <c r="G79" s="116"/>
      <c r="H79" s="116"/>
      <c r="I79" s="116"/>
      <c r="J79" s="109"/>
      <c r="K79" s="109"/>
    </row>
    <row r="80" spans="1:11">
      <c r="A80" s="113" t="s">
        <v>236</v>
      </c>
      <c r="B80" s="114" t="s">
        <v>237</v>
      </c>
      <c r="C80" s="110"/>
      <c r="E80" s="121"/>
      <c r="F80" s="109"/>
      <c r="G80" s="116"/>
      <c r="H80" s="116"/>
      <c r="I80" s="116"/>
      <c r="J80" s="109"/>
      <c r="K80" s="109"/>
    </row>
    <row r="81" spans="1:11">
      <c r="A81" s="113" t="s">
        <v>238</v>
      </c>
      <c r="B81" s="114" t="s">
        <v>239</v>
      </c>
      <c r="C81" s="110"/>
      <c r="E81" s="121"/>
      <c r="F81" s="109"/>
      <c r="G81" s="116"/>
      <c r="H81" s="116"/>
      <c r="I81" s="116"/>
      <c r="J81" s="109"/>
      <c r="K81" s="109"/>
    </row>
    <row r="82" spans="1:11">
      <c r="A82" s="113" t="s">
        <v>240</v>
      </c>
      <c r="B82" s="114" t="s">
        <v>241</v>
      </c>
      <c r="C82" s="110"/>
      <c r="E82" s="121"/>
      <c r="F82" s="109"/>
      <c r="G82" s="116"/>
      <c r="H82" s="116"/>
      <c r="I82" s="116"/>
      <c r="J82" s="109"/>
      <c r="K82" s="109"/>
    </row>
    <row r="83" spans="1:11">
      <c r="A83" s="113" t="s">
        <v>242</v>
      </c>
      <c r="B83" s="114" t="s">
        <v>243</v>
      </c>
      <c r="C83" s="110"/>
      <c r="E83" s="121"/>
      <c r="F83" s="109"/>
      <c r="G83" s="116"/>
      <c r="H83" s="116"/>
      <c r="I83" s="116"/>
      <c r="J83" s="109"/>
      <c r="K83" s="109"/>
    </row>
    <row r="84" spans="1:11">
      <c r="A84" s="113" t="s">
        <v>244</v>
      </c>
      <c r="B84" s="114" t="s">
        <v>245</v>
      </c>
      <c r="C84" s="110"/>
      <c r="E84" s="121"/>
      <c r="F84" s="109"/>
      <c r="G84" s="116"/>
      <c r="H84" s="116"/>
      <c r="I84" s="116"/>
      <c r="J84" s="109"/>
      <c r="K84" s="109"/>
    </row>
    <row r="85" spans="1:11">
      <c r="A85" s="113" t="s">
        <v>103</v>
      </c>
      <c r="B85" s="114" t="s">
        <v>104</v>
      </c>
      <c r="C85" s="110"/>
      <c r="E85" s="121"/>
      <c r="F85" s="109"/>
      <c r="G85" s="116"/>
      <c r="H85" s="116"/>
      <c r="I85" s="116"/>
      <c r="J85" s="109"/>
      <c r="K85" s="109"/>
    </row>
    <row r="86" spans="1:11">
      <c r="A86" s="113" t="s">
        <v>246</v>
      </c>
      <c r="B86" s="114" t="s">
        <v>247</v>
      </c>
      <c r="C86" s="110"/>
      <c r="E86" s="121"/>
      <c r="F86" s="109"/>
      <c r="G86" s="116"/>
      <c r="H86" s="116"/>
      <c r="I86" s="116"/>
      <c r="J86" s="109"/>
      <c r="K86" s="109"/>
    </row>
    <row r="87" spans="1:11">
      <c r="A87" s="113" t="s">
        <v>248</v>
      </c>
      <c r="B87" s="114" t="s">
        <v>249</v>
      </c>
      <c r="C87" s="110"/>
      <c r="E87" s="121"/>
      <c r="F87" s="109"/>
      <c r="G87" s="116"/>
      <c r="H87" s="116"/>
      <c r="I87" s="116"/>
      <c r="J87" s="109"/>
      <c r="K87" s="109"/>
    </row>
    <row r="88" spans="1:11">
      <c r="A88" s="113" t="s">
        <v>250</v>
      </c>
      <c r="B88" s="114" t="s">
        <v>251</v>
      </c>
      <c r="C88" s="110"/>
      <c r="E88" s="121"/>
      <c r="F88" s="109"/>
      <c r="G88" s="116"/>
      <c r="H88" s="116"/>
      <c r="I88" s="116"/>
      <c r="J88" s="109"/>
      <c r="K88" s="109"/>
    </row>
    <row r="89" spans="1:11">
      <c r="A89" s="113" t="s">
        <v>252</v>
      </c>
      <c r="B89" s="114" t="s">
        <v>127</v>
      </c>
      <c r="C89" s="110"/>
      <c r="E89" s="121"/>
      <c r="F89" s="109"/>
      <c r="G89" s="116"/>
      <c r="H89" s="116"/>
      <c r="I89" s="116"/>
      <c r="J89" s="109"/>
      <c r="K89" s="109"/>
    </row>
    <row r="90" spans="1:11">
      <c r="A90" s="113" t="s">
        <v>253</v>
      </c>
      <c r="B90" s="114" t="s">
        <v>254</v>
      </c>
      <c r="C90" s="110"/>
      <c r="E90" s="121"/>
      <c r="F90" s="109"/>
      <c r="G90" s="116"/>
      <c r="H90" s="116"/>
      <c r="I90" s="116"/>
      <c r="J90" s="109"/>
      <c r="K90" s="109"/>
    </row>
    <row r="91" spans="1:11">
      <c r="A91" s="113" t="s">
        <v>255</v>
      </c>
      <c r="B91" s="114" t="s">
        <v>127</v>
      </c>
      <c r="C91" s="110"/>
      <c r="E91" s="121"/>
      <c r="F91" s="109"/>
      <c r="G91" s="116"/>
      <c r="H91" s="116"/>
      <c r="I91" s="116"/>
      <c r="J91" s="109"/>
      <c r="K91" s="109"/>
    </row>
    <row r="92" spans="1:11">
      <c r="A92" s="113" t="s">
        <v>256</v>
      </c>
      <c r="B92" s="114" t="s">
        <v>257</v>
      </c>
      <c r="C92" s="110"/>
      <c r="E92" s="121"/>
      <c r="F92" s="109"/>
      <c r="G92" s="116"/>
      <c r="H92" s="116"/>
      <c r="I92" s="116"/>
      <c r="J92" s="109"/>
      <c r="K92" s="109"/>
    </row>
    <row r="93" spans="1:11">
      <c r="A93" s="113" t="s">
        <v>258</v>
      </c>
      <c r="B93" s="114" t="s">
        <v>259</v>
      </c>
      <c r="C93" s="110"/>
      <c r="E93" s="121"/>
      <c r="F93" s="109"/>
      <c r="G93" s="116"/>
      <c r="H93" s="116"/>
      <c r="I93" s="116"/>
      <c r="J93" s="109"/>
      <c r="K93" s="109"/>
    </row>
    <row r="94" spans="1:11">
      <c r="A94" s="113" t="s">
        <v>260</v>
      </c>
      <c r="B94" s="114" t="s">
        <v>261</v>
      </c>
      <c r="C94" s="110"/>
      <c r="E94" s="121"/>
      <c r="F94" s="109"/>
      <c r="G94" s="116"/>
      <c r="H94" s="116"/>
      <c r="I94" s="116"/>
      <c r="J94" s="109"/>
      <c r="K94" s="109"/>
    </row>
    <row r="95" spans="1:11">
      <c r="A95" s="113" t="s">
        <v>262</v>
      </c>
      <c r="B95" s="114" t="s">
        <v>263</v>
      </c>
      <c r="C95" s="110"/>
      <c r="E95" s="121"/>
      <c r="F95" s="109"/>
      <c r="G95" s="116"/>
      <c r="H95" s="116"/>
      <c r="I95" s="116"/>
      <c r="J95" s="109"/>
      <c r="K95" s="109"/>
    </row>
    <row r="96" spans="1:11">
      <c r="A96" s="113" t="s">
        <v>101</v>
      </c>
      <c r="B96" s="114" t="s">
        <v>102</v>
      </c>
      <c r="C96" s="110"/>
      <c r="D96" s="110"/>
      <c r="E96" s="121"/>
      <c r="F96" s="109"/>
      <c r="G96" s="116"/>
      <c r="H96" s="116"/>
      <c r="I96" s="116"/>
      <c r="J96" s="109"/>
      <c r="K96" s="109"/>
    </row>
    <row r="97" spans="1:11">
      <c r="A97" s="113" t="s">
        <v>264</v>
      </c>
      <c r="B97" s="114" t="s">
        <v>127</v>
      </c>
      <c r="C97" s="110"/>
      <c r="D97" s="110"/>
      <c r="E97" s="121"/>
      <c r="F97" s="109"/>
      <c r="G97" s="116"/>
      <c r="H97" s="116"/>
      <c r="I97" s="116"/>
      <c r="J97" s="109"/>
      <c r="K97" s="109"/>
    </row>
    <row r="98" spans="1:11">
      <c r="A98" s="113" t="s">
        <v>265</v>
      </c>
      <c r="B98" s="114" t="s">
        <v>266</v>
      </c>
      <c r="C98" s="110"/>
      <c r="D98" s="110"/>
      <c r="E98" s="121"/>
      <c r="F98" s="109"/>
      <c r="G98" s="116"/>
      <c r="H98" s="116"/>
      <c r="I98" s="116"/>
      <c r="J98" s="109"/>
      <c r="K98" s="109"/>
    </row>
    <row r="99" spans="1:11">
      <c r="A99" s="124" t="s">
        <v>267</v>
      </c>
      <c r="B99" s="114" t="s">
        <v>268</v>
      </c>
      <c r="C99" s="110"/>
      <c r="D99" s="110"/>
      <c r="E99" s="121"/>
      <c r="F99" s="109"/>
      <c r="G99" s="116"/>
      <c r="H99" s="116"/>
      <c r="I99" s="116"/>
      <c r="J99" s="109"/>
      <c r="K99" s="109"/>
    </row>
    <row r="100" spans="1:11">
      <c r="A100" s="113" t="s">
        <v>269</v>
      </c>
      <c r="B100" s="114" t="s">
        <v>270</v>
      </c>
      <c r="C100" s="110"/>
      <c r="D100" s="110"/>
      <c r="E100" s="121"/>
      <c r="F100" s="109"/>
      <c r="G100" s="116"/>
      <c r="H100" s="116"/>
      <c r="I100" s="116"/>
      <c r="J100" s="109"/>
      <c r="K100" s="109"/>
    </row>
    <row r="101" spans="1:11">
      <c r="A101" s="113" t="s">
        <v>271</v>
      </c>
      <c r="B101" s="114" t="s">
        <v>272</v>
      </c>
      <c r="C101" s="110"/>
      <c r="D101" s="110"/>
      <c r="E101" s="121"/>
      <c r="F101" s="109"/>
      <c r="G101" s="116"/>
      <c r="H101" s="116"/>
      <c r="I101" s="116"/>
      <c r="J101" s="109"/>
      <c r="K101" s="109"/>
    </row>
    <row r="102" spans="1:11">
      <c r="A102" s="113" t="s">
        <v>273</v>
      </c>
      <c r="B102" s="114" t="s">
        <v>274</v>
      </c>
      <c r="C102" s="110"/>
      <c r="D102" s="110"/>
      <c r="E102" s="121"/>
      <c r="F102" s="109"/>
      <c r="G102" s="116"/>
      <c r="H102" s="116"/>
      <c r="I102" s="116"/>
      <c r="J102" s="109"/>
      <c r="K102" s="109"/>
    </row>
    <row r="103" spans="1:11">
      <c r="A103" s="113" t="s">
        <v>275</v>
      </c>
      <c r="B103" s="114" t="s">
        <v>276</v>
      </c>
      <c r="C103" s="110"/>
      <c r="D103" s="110"/>
      <c r="E103" s="121"/>
      <c r="F103" s="109"/>
      <c r="G103" s="116"/>
      <c r="H103" s="116"/>
      <c r="I103" s="116"/>
      <c r="J103" s="109"/>
      <c r="K103" s="109"/>
    </row>
    <row r="104" spans="1:11">
      <c r="A104" s="113" t="s">
        <v>277</v>
      </c>
      <c r="B104" s="114" t="s">
        <v>278</v>
      </c>
      <c r="C104" s="110"/>
      <c r="D104" s="110"/>
      <c r="E104" s="121"/>
      <c r="F104" s="109"/>
      <c r="G104" s="116"/>
      <c r="H104" s="116"/>
      <c r="I104" s="116"/>
      <c r="J104" s="109"/>
      <c r="K104" s="109"/>
    </row>
    <row r="105" spans="1:11">
      <c r="A105" s="113" t="s">
        <v>279</v>
      </c>
      <c r="B105" s="114" t="s">
        <v>280</v>
      </c>
      <c r="C105" s="110"/>
      <c r="D105" s="110"/>
      <c r="E105" s="121"/>
      <c r="F105" s="109"/>
      <c r="G105" s="116"/>
      <c r="H105" s="116"/>
      <c r="I105" s="116"/>
      <c r="J105" s="109"/>
      <c r="K105" s="109"/>
    </row>
    <row r="106" spans="1:11">
      <c r="A106" s="113" t="s">
        <v>281</v>
      </c>
      <c r="B106" s="114" t="s">
        <v>282</v>
      </c>
      <c r="C106" s="110"/>
      <c r="D106" s="110"/>
      <c r="E106" s="121"/>
      <c r="F106" s="109"/>
      <c r="G106" s="116"/>
      <c r="H106" s="116"/>
      <c r="I106" s="116"/>
      <c r="J106" s="109"/>
      <c r="K106" s="109"/>
    </row>
    <row r="107" spans="1:11">
      <c r="A107" s="113" t="s">
        <v>283</v>
      </c>
      <c r="B107" s="114" t="s">
        <v>127</v>
      </c>
      <c r="C107" s="110"/>
      <c r="D107" s="110"/>
      <c r="E107" s="121"/>
      <c r="F107" s="109"/>
      <c r="G107" s="116"/>
      <c r="H107" s="116"/>
      <c r="I107" s="116"/>
      <c r="J107" s="109"/>
      <c r="K107" s="109"/>
    </row>
    <row r="108" spans="1:11">
      <c r="A108" s="113" t="s">
        <v>284</v>
      </c>
      <c r="B108" s="114" t="s">
        <v>285</v>
      </c>
      <c r="C108" s="110"/>
      <c r="D108" s="110"/>
      <c r="E108" s="121"/>
      <c r="F108" s="109"/>
      <c r="G108" s="116"/>
      <c r="H108" s="116"/>
      <c r="I108" s="116"/>
      <c r="J108" s="109"/>
      <c r="K108" s="109"/>
    </row>
    <row r="109" spans="1:11" s="126" customFormat="1" ht="12">
      <c r="A109" s="113" t="s">
        <v>286</v>
      </c>
      <c r="B109" s="114" t="s">
        <v>287</v>
      </c>
      <c r="C109" s="110"/>
      <c r="D109" s="110"/>
      <c r="E109" s="110"/>
      <c r="F109" s="110"/>
      <c r="G109" s="110"/>
      <c r="H109" s="110"/>
      <c r="I109" s="110"/>
      <c r="J109" s="110"/>
      <c r="K109" s="110"/>
    </row>
    <row r="110" spans="1:11">
      <c r="A110" s="124" t="s">
        <v>288</v>
      </c>
      <c r="B110" s="114" t="s">
        <v>289</v>
      </c>
      <c r="C110" s="110"/>
      <c r="D110" s="110"/>
      <c r="E110" s="121"/>
      <c r="F110" s="109"/>
      <c r="G110" s="116"/>
      <c r="H110" s="116"/>
      <c r="I110" s="116"/>
      <c r="J110" s="109"/>
      <c r="K110" s="109"/>
    </row>
    <row r="111" spans="1:11">
      <c r="A111" s="113" t="s">
        <v>290</v>
      </c>
      <c r="B111" s="114" t="s">
        <v>291</v>
      </c>
      <c r="C111" s="110"/>
      <c r="D111" s="110"/>
      <c r="E111" s="121"/>
      <c r="F111" s="109"/>
      <c r="G111" s="116"/>
      <c r="H111" s="116"/>
      <c r="I111" s="116"/>
      <c r="J111" s="109"/>
      <c r="K111" s="109"/>
    </row>
    <row r="112" spans="1:11">
      <c r="A112" s="113" t="s">
        <v>292</v>
      </c>
      <c r="B112" s="114" t="s">
        <v>293</v>
      </c>
      <c r="C112" s="110"/>
      <c r="D112" s="110"/>
      <c r="E112" s="121"/>
      <c r="F112" s="109"/>
      <c r="G112" s="116"/>
      <c r="H112" s="116"/>
      <c r="I112" s="116"/>
      <c r="J112" s="109"/>
      <c r="K112" s="109"/>
    </row>
    <row r="113" spans="1:11">
      <c r="A113" s="113" t="s">
        <v>294</v>
      </c>
      <c r="B113" s="114" t="s">
        <v>295</v>
      </c>
      <c r="C113" s="110"/>
      <c r="E113" s="121"/>
      <c r="F113" s="109"/>
      <c r="G113" s="116"/>
      <c r="H113" s="116"/>
      <c r="I113" s="116"/>
      <c r="J113" s="109"/>
      <c r="K113" s="109"/>
    </row>
    <row r="114" spans="1:11">
      <c r="A114" s="113" t="s">
        <v>296</v>
      </c>
      <c r="B114" s="113" t="s">
        <v>297</v>
      </c>
      <c r="C114" s="110"/>
      <c r="E114" s="121"/>
      <c r="F114" s="109"/>
      <c r="G114" s="116"/>
      <c r="H114" s="116"/>
      <c r="I114" s="116"/>
      <c r="J114" s="109"/>
      <c r="K114" s="109"/>
    </row>
    <row r="115" spans="1:11">
      <c r="A115" s="113" t="s">
        <v>298</v>
      </c>
      <c r="B115" s="114" t="s">
        <v>127</v>
      </c>
      <c r="C115" s="110"/>
      <c r="E115" s="121"/>
      <c r="F115" s="109"/>
      <c r="G115" s="116"/>
      <c r="H115" s="116"/>
      <c r="I115" s="116"/>
      <c r="J115" s="109"/>
      <c r="K115" s="109"/>
    </row>
    <row r="116" spans="1:11">
      <c r="A116" s="113" t="s">
        <v>299</v>
      </c>
      <c r="B116" s="114" t="s">
        <v>300</v>
      </c>
      <c r="C116" s="110"/>
      <c r="E116" s="121"/>
      <c r="F116" s="109"/>
      <c r="G116" s="116"/>
      <c r="H116" s="116"/>
      <c r="I116" s="116"/>
      <c r="J116" s="109"/>
      <c r="K116" s="109"/>
    </row>
    <row r="117" spans="1:11">
      <c r="A117" s="113" t="s">
        <v>301</v>
      </c>
      <c r="B117" s="114" t="s">
        <v>302</v>
      </c>
      <c r="C117" s="110"/>
      <c r="E117" s="121"/>
      <c r="F117" s="109"/>
      <c r="G117" s="116"/>
      <c r="H117" s="116"/>
      <c r="I117" s="116"/>
      <c r="J117" s="109"/>
      <c r="K117" s="109"/>
    </row>
    <row r="118" spans="1:11">
      <c r="A118" s="113" t="s">
        <v>303</v>
      </c>
      <c r="B118" s="114" t="s">
        <v>304</v>
      </c>
      <c r="C118" s="110"/>
      <c r="E118" s="121"/>
      <c r="F118" s="109"/>
      <c r="G118" s="116"/>
      <c r="H118" s="116"/>
      <c r="I118" s="116"/>
      <c r="J118" s="109"/>
      <c r="K118" s="109"/>
    </row>
    <row r="119" spans="1:11">
      <c r="A119" s="113" t="s">
        <v>305</v>
      </c>
      <c r="B119" s="114" t="s">
        <v>306</v>
      </c>
      <c r="C119" s="110"/>
      <c r="E119" s="121"/>
      <c r="F119" s="109"/>
      <c r="G119" s="116"/>
      <c r="H119" s="116"/>
      <c r="I119" s="116"/>
      <c r="J119" s="109"/>
      <c r="K119" s="109"/>
    </row>
    <row r="120" spans="1:11">
      <c r="A120" s="113" t="s">
        <v>307</v>
      </c>
      <c r="B120" s="114" t="s">
        <v>308</v>
      </c>
      <c r="C120" s="110"/>
      <c r="E120" s="121"/>
      <c r="F120" s="109"/>
      <c r="G120" s="116"/>
      <c r="H120" s="116"/>
      <c r="I120" s="116"/>
      <c r="J120" s="109"/>
      <c r="K120" s="109"/>
    </row>
    <row r="121" spans="1:11">
      <c r="A121" s="113" t="s">
        <v>309</v>
      </c>
      <c r="B121" s="114" t="s">
        <v>310</v>
      </c>
      <c r="C121" s="110"/>
      <c r="E121" s="121"/>
      <c r="F121" s="109"/>
      <c r="G121" s="116"/>
      <c r="H121" s="116"/>
      <c r="I121" s="116"/>
      <c r="J121" s="109"/>
      <c r="K121" s="109"/>
    </row>
    <row r="122" spans="1:11">
      <c r="A122" s="113" t="s">
        <v>311</v>
      </c>
      <c r="B122" s="114" t="s">
        <v>312</v>
      </c>
      <c r="C122" s="110"/>
      <c r="E122" s="121"/>
      <c r="F122" s="109"/>
      <c r="G122" s="116"/>
      <c r="H122" s="116"/>
      <c r="I122" s="116"/>
      <c r="J122" s="109"/>
      <c r="K122" s="109"/>
    </row>
    <row r="123" spans="1:11">
      <c r="A123" s="113" t="s">
        <v>313</v>
      </c>
      <c r="B123" s="114" t="s">
        <v>314</v>
      </c>
      <c r="C123" s="110"/>
      <c r="E123" s="121"/>
      <c r="F123" s="109"/>
      <c r="G123" s="116"/>
      <c r="H123" s="116"/>
      <c r="I123" s="116"/>
      <c r="J123" s="109"/>
      <c r="K123" s="109"/>
    </row>
    <row r="124" spans="1:11">
      <c r="A124" s="113" t="s">
        <v>315</v>
      </c>
      <c r="B124" s="114" t="s">
        <v>316</v>
      </c>
      <c r="C124" s="110"/>
      <c r="E124" s="121"/>
      <c r="F124" s="109"/>
      <c r="G124" s="116"/>
      <c r="H124" s="116"/>
      <c r="I124" s="116"/>
      <c r="J124" s="109"/>
      <c r="K124" s="109"/>
    </row>
    <row r="125" spans="1:11">
      <c r="A125" s="113" t="s">
        <v>317</v>
      </c>
      <c r="B125" s="114" t="s">
        <v>318</v>
      </c>
      <c r="C125" s="110"/>
      <c r="E125" s="121"/>
      <c r="F125" s="109"/>
      <c r="G125" s="116"/>
      <c r="H125" s="116"/>
      <c r="I125" s="116"/>
      <c r="J125" s="109"/>
      <c r="K125" s="109"/>
    </row>
    <row r="126" spans="1:11">
      <c r="A126" s="113" t="s">
        <v>319</v>
      </c>
      <c r="B126" s="114" t="s">
        <v>320</v>
      </c>
      <c r="C126" s="110"/>
      <c r="E126" s="121"/>
      <c r="F126" s="109"/>
      <c r="G126" s="116"/>
      <c r="H126" s="116"/>
      <c r="I126" s="116"/>
      <c r="J126" s="109"/>
      <c r="K126" s="109"/>
    </row>
    <row r="127" spans="1:11">
      <c r="A127" s="113" t="s">
        <v>321</v>
      </c>
      <c r="B127" s="114" t="s">
        <v>127</v>
      </c>
      <c r="C127" s="110"/>
      <c r="E127" s="121"/>
      <c r="F127" s="109"/>
      <c r="G127" s="116"/>
      <c r="H127" s="116"/>
      <c r="I127" s="116"/>
      <c r="J127" s="109"/>
      <c r="K127" s="109"/>
    </row>
    <row r="128" spans="1:11">
      <c r="A128" s="113" t="s">
        <v>322</v>
      </c>
      <c r="B128" s="114" t="s">
        <v>323</v>
      </c>
      <c r="C128" s="110"/>
      <c r="E128" s="121"/>
      <c r="F128" s="109"/>
      <c r="G128" s="116"/>
      <c r="H128" s="116"/>
      <c r="I128" s="116"/>
      <c r="J128" s="109"/>
      <c r="K128" s="109"/>
    </row>
    <row r="129" spans="1:11">
      <c r="A129" s="113" t="s">
        <v>324</v>
      </c>
      <c r="B129" s="114" t="s">
        <v>325</v>
      </c>
      <c r="C129" s="110"/>
      <c r="E129" s="121"/>
      <c r="F129" s="109"/>
      <c r="G129" s="116"/>
      <c r="H129" s="116"/>
      <c r="I129" s="116"/>
      <c r="J129" s="109"/>
      <c r="K129" s="109"/>
    </row>
    <row r="130" spans="1:11">
      <c r="A130" s="113" t="s">
        <v>326</v>
      </c>
      <c r="B130" s="114" t="s">
        <v>327</v>
      </c>
      <c r="C130" s="110"/>
      <c r="E130" s="121"/>
      <c r="F130" s="109"/>
      <c r="G130" s="116"/>
      <c r="H130" s="116"/>
      <c r="I130" s="116"/>
      <c r="J130" s="109"/>
      <c r="K130" s="109"/>
    </row>
    <row r="131" spans="1:11">
      <c r="A131" s="113" t="s">
        <v>328</v>
      </c>
      <c r="B131" s="114" t="s">
        <v>329</v>
      </c>
      <c r="C131" s="110"/>
      <c r="E131" s="121"/>
      <c r="F131" s="109"/>
      <c r="G131" s="116"/>
      <c r="H131" s="116"/>
      <c r="I131" s="116"/>
      <c r="J131" s="109"/>
      <c r="K131" s="109"/>
    </row>
    <row r="132" spans="1:11">
      <c r="A132" s="113" t="s">
        <v>330</v>
      </c>
      <c r="B132" s="114" t="s">
        <v>331</v>
      </c>
      <c r="C132" s="110"/>
      <c r="E132" s="121"/>
      <c r="F132" s="109"/>
      <c r="G132" s="116"/>
      <c r="H132" s="116"/>
      <c r="I132" s="116"/>
      <c r="J132" s="109"/>
      <c r="K132" s="109"/>
    </row>
    <row r="133" spans="1:11">
      <c r="A133" s="113" t="s">
        <v>332</v>
      </c>
      <c r="B133" s="114" t="s">
        <v>333</v>
      </c>
      <c r="C133" s="110"/>
      <c r="E133" s="121"/>
      <c r="F133" s="109"/>
      <c r="G133" s="116"/>
      <c r="H133" s="116"/>
      <c r="I133" s="116"/>
      <c r="J133" s="109"/>
      <c r="K133" s="109"/>
    </row>
    <row r="134" spans="1:11">
      <c r="A134" s="113" t="s">
        <v>334</v>
      </c>
      <c r="B134" s="114" t="s">
        <v>335</v>
      </c>
      <c r="C134" s="110"/>
      <c r="E134" s="121"/>
      <c r="F134" s="109"/>
      <c r="G134" s="116"/>
      <c r="H134" s="116"/>
      <c r="I134" s="116"/>
      <c r="J134" s="109"/>
      <c r="K134" s="109"/>
    </row>
    <row r="135" spans="1:11">
      <c r="A135" s="113" t="s">
        <v>336</v>
      </c>
      <c r="B135" s="114" t="s">
        <v>337</v>
      </c>
      <c r="C135" s="110"/>
      <c r="E135" s="121"/>
      <c r="F135" s="109"/>
      <c r="G135" s="116"/>
      <c r="H135" s="116"/>
      <c r="I135" s="116"/>
      <c r="J135" s="109"/>
      <c r="K135" s="109"/>
    </row>
    <row r="136" spans="1:11">
      <c r="A136" s="113" t="s">
        <v>338</v>
      </c>
      <c r="B136" s="114" t="s">
        <v>339</v>
      </c>
      <c r="C136" s="110"/>
      <c r="E136" s="121"/>
      <c r="F136" s="109"/>
      <c r="G136" s="116"/>
      <c r="H136" s="116"/>
      <c r="I136" s="116"/>
      <c r="J136" s="109"/>
      <c r="K136" s="109"/>
    </row>
    <row r="137" spans="1:11">
      <c r="A137" s="113" t="s">
        <v>340</v>
      </c>
      <c r="B137" s="114" t="s">
        <v>341</v>
      </c>
      <c r="C137" s="110"/>
      <c r="E137" s="121"/>
      <c r="F137" s="109"/>
      <c r="G137" s="116"/>
      <c r="H137" s="116"/>
      <c r="I137" s="116"/>
      <c r="J137" s="109"/>
      <c r="K137" s="109"/>
    </row>
    <row r="138" spans="1:11">
      <c r="A138" s="113" t="s">
        <v>342</v>
      </c>
      <c r="B138" s="114" t="s">
        <v>343</v>
      </c>
      <c r="C138" s="110"/>
      <c r="E138" s="121"/>
      <c r="F138" s="109"/>
      <c r="G138" s="116"/>
      <c r="H138" s="116"/>
      <c r="I138" s="116"/>
      <c r="J138" s="109"/>
      <c r="K138" s="109"/>
    </row>
    <row r="139" spans="1:11">
      <c r="A139" s="113" t="s">
        <v>344</v>
      </c>
      <c r="B139" s="114" t="s">
        <v>345</v>
      </c>
      <c r="C139" s="110"/>
      <c r="E139" s="121"/>
      <c r="F139" s="109"/>
      <c r="G139" s="116"/>
      <c r="H139" s="116"/>
      <c r="I139" s="116"/>
      <c r="J139" s="109"/>
      <c r="K139" s="109"/>
    </row>
    <row r="140" spans="1:11">
      <c r="A140" s="113" t="s">
        <v>346</v>
      </c>
      <c r="B140" s="114" t="s">
        <v>347</v>
      </c>
      <c r="C140" s="110"/>
      <c r="E140" s="121"/>
      <c r="F140" s="109"/>
      <c r="G140" s="116"/>
      <c r="H140" s="116"/>
      <c r="I140" s="116"/>
      <c r="J140" s="109"/>
      <c r="K140" s="109"/>
    </row>
    <row r="141" spans="1:11">
      <c r="A141" s="113" t="s">
        <v>348</v>
      </c>
      <c r="B141" s="114" t="s">
        <v>127</v>
      </c>
      <c r="C141" s="110"/>
      <c r="E141" s="121"/>
      <c r="F141" s="109"/>
      <c r="G141" s="116"/>
      <c r="H141" s="116"/>
      <c r="I141" s="116"/>
      <c r="J141" s="109"/>
      <c r="K141" s="109"/>
    </row>
    <row r="142" spans="1:11">
      <c r="A142" s="113" t="s">
        <v>349</v>
      </c>
      <c r="B142" s="114" t="s">
        <v>350</v>
      </c>
      <c r="C142" s="110"/>
      <c r="E142" s="121"/>
      <c r="F142" s="109"/>
      <c r="G142" s="116"/>
      <c r="H142" s="116"/>
      <c r="I142" s="116"/>
      <c r="J142" s="109"/>
      <c r="K142" s="109"/>
    </row>
    <row r="143" spans="1:11">
      <c r="A143" s="113" t="s">
        <v>351</v>
      </c>
      <c r="B143" s="114" t="s">
        <v>352</v>
      </c>
      <c r="C143" s="110"/>
      <c r="E143" s="121"/>
      <c r="F143" s="109"/>
      <c r="G143" s="116"/>
      <c r="H143" s="116"/>
      <c r="I143" s="116"/>
      <c r="J143" s="109"/>
      <c r="K143" s="109"/>
    </row>
    <row r="144" spans="1:11">
      <c r="A144" s="113" t="s">
        <v>353</v>
      </c>
      <c r="B144" s="114" t="s">
        <v>354</v>
      </c>
      <c r="C144" s="110"/>
      <c r="E144" s="121"/>
      <c r="F144" s="109"/>
      <c r="G144" s="116"/>
      <c r="H144" s="116"/>
      <c r="I144" s="116"/>
      <c r="J144" s="109"/>
      <c r="K144" s="109"/>
    </row>
    <row r="145" spans="1:11">
      <c r="A145" s="113" t="s">
        <v>355</v>
      </c>
      <c r="B145" s="114" t="s">
        <v>356</v>
      </c>
      <c r="C145" s="110"/>
      <c r="E145" s="121"/>
      <c r="F145" s="109"/>
      <c r="G145" s="116"/>
      <c r="H145" s="116"/>
      <c r="I145" s="116"/>
      <c r="J145" s="109"/>
      <c r="K145" s="109"/>
    </row>
    <row r="146" spans="1:11">
      <c r="A146" s="113" t="s">
        <v>357</v>
      </c>
      <c r="B146" s="114" t="s">
        <v>358</v>
      </c>
      <c r="C146" s="110"/>
      <c r="E146" s="121"/>
      <c r="F146" s="109"/>
      <c r="G146" s="116"/>
      <c r="H146" s="116"/>
      <c r="I146" s="116"/>
      <c r="J146" s="109"/>
      <c r="K146" s="109"/>
    </row>
    <row r="147" spans="1:11">
      <c r="A147" s="113" t="s">
        <v>359</v>
      </c>
      <c r="B147" s="114" t="s">
        <v>360</v>
      </c>
      <c r="C147" s="110"/>
      <c r="E147" s="121"/>
      <c r="F147" s="109"/>
      <c r="G147" s="116"/>
      <c r="H147" s="116"/>
      <c r="I147" s="116"/>
      <c r="J147" s="109"/>
      <c r="K147" s="109"/>
    </row>
    <row r="148" spans="1:11">
      <c r="A148" s="113" t="s">
        <v>361</v>
      </c>
      <c r="B148" s="114" t="s">
        <v>362</v>
      </c>
      <c r="C148" s="110"/>
      <c r="E148" s="121"/>
      <c r="F148" s="109"/>
      <c r="G148" s="116"/>
      <c r="H148" s="116"/>
      <c r="I148" s="116"/>
      <c r="J148" s="109"/>
      <c r="K148" s="109"/>
    </row>
    <row r="149" spans="1:11">
      <c r="A149" s="113" t="s">
        <v>363</v>
      </c>
      <c r="B149" s="114" t="s">
        <v>364</v>
      </c>
      <c r="C149" s="110"/>
      <c r="E149" s="121"/>
      <c r="F149" s="109"/>
      <c r="G149" s="116"/>
      <c r="H149" s="116"/>
      <c r="I149" s="116"/>
      <c r="J149" s="109"/>
      <c r="K149" s="109"/>
    </row>
    <row r="150" spans="1:11">
      <c r="A150" s="113" t="s">
        <v>365</v>
      </c>
      <c r="B150" s="114" t="s">
        <v>366</v>
      </c>
      <c r="C150" s="110"/>
      <c r="E150" s="121"/>
      <c r="F150" s="109"/>
      <c r="G150" s="116"/>
      <c r="H150" s="116"/>
      <c r="I150" s="116"/>
      <c r="J150" s="109"/>
      <c r="K150" s="109"/>
    </row>
    <row r="151" spans="1:11">
      <c r="A151" s="113" t="s">
        <v>367</v>
      </c>
      <c r="B151" s="114" t="s">
        <v>368</v>
      </c>
      <c r="C151" s="110"/>
      <c r="E151" s="121"/>
      <c r="F151" s="109"/>
      <c r="G151" s="116"/>
      <c r="H151" s="116"/>
      <c r="I151" s="116"/>
      <c r="J151" s="109"/>
      <c r="K151" s="109"/>
    </row>
    <row r="152" spans="1:11">
      <c r="A152" s="113" t="s">
        <v>105</v>
      </c>
      <c r="B152" s="114" t="s">
        <v>106</v>
      </c>
      <c r="C152" s="110"/>
      <c r="E152" s="121"/>
      <c r="F152" s="109"/>
      <c r="G152" s="116"/>
      <c r="H152" s="116"/>
      <c r="I152" s="116"/>
      <c r="J152" s="109"/>
      <c r="K152" s="109"/>
    </row>
    <row r="153" spans="1:11">
      <c r="A153" s="113" t="s">
        <v>369</v>
      </c>
      <c r="B153" s="114" t="s">
        <v>127</v>
      </c>
      <c r="C153" s="110"/>
      <c r="E153" s="121"/>
      <c r="F153" s="109"/>
      <c r="G153" s="116"/>
      <c r="H153" s="116"/>
      <c r="I153" s="116"/>
      <c r="J153" s="109"/>
      <c r="K153" s="109"/>
    </row>
    <row r="154" spans="1:11">
      <c r="A154" s="113" t="s">
        <v>370</v>
      </c>
      <c r="B154" s="114" t="s">
        <v>127</v>
      </c>
      <c r="C154" s="110"/>
      <c r="E154" s="121"/>
      <c r="F154" s="109"/>
      <c r="G154" s="116"/>
      <c r="H154" s="116"/>
      <c r="I154" s="116"/>
      <c r="J154" s="109"/>
      <c r="K154" s="109"/>
    </row>
    <row r="155" spans="1:11">
      <c r="A155" s="113" t="s">
        <v>371</v>
      </c>
      <c r="B155" s="114" t="s">
        <v>372</v>
      </c>
      <c r="C155" s="110"/>
      <c r="E155" s="121"/>
      <c r="F155" s="109"/>
      <c r="G155" s="116"/>
      <c r="H155" s="116"/>
      <c r="I155" s="116"/>
      <c r="J155" s="109"/>
      <c r="K155" s="109"/>
    </row>
    <row r="156" spans="1:11">
      <c r="A156" s="113" t="s">
        <v>373</v>
      </c>
      <c r="B156" s="114" t="s">
        <v>374</v>
      </c>
      <c r="C156" s="110"/>
      <c r="E156" s="121"/>
      <c r="F156" s="109"/>
      <c r="G156" s="116"/>
      <c r="H156" s="116"/>
      <c r="I156" s="116"/>
      <c r="J156" s="109"/>
      <c r="K156" s="109"/>
    </row>
    <row r="157" spans="1:11">
      <c r="A157" s="113" t="s">
        <v>375</v>
      </c>
      <c r="B157" s="114" t="s">
        <v>376</v>
      </c>
      <c r="C157" s="110"/>
      <c r="E157" s="121"/>
      <c r="F157" s="109"/>
      <c r="G157" s="116"/>
      <c r="H157" s="116"/>
      <c r="I157" s="116"/>
      <c r="J157" s="109"/>
      <c r="K157" s="109"/>
    </row>
    <row r="158" spans="1:11">
      <c r="A158" s="113" t="s">
        <v>377</v>
      </c>
      <c r="B158" s="114" t="s">
        <v>378</v>
      </c>
      <c r="C158" s="110"/>
      <c r="E158" s="121"/>
      <c r="F158" s="109"/>
      <c r="G158" s="116"/>
      <c r="H158" s="116"/>
      <c r="I158" s="116"/>
      <c r="J158" s="109"/>
      <c r="K158" s="109"/>
    </row>
    <row r="159" spans="1:11">
      <c r="A159" s="113" t="s">
        <v>379</v>
      </c>
      <c r="B159" s="114" t="s">
        <v>380</v>
      </c>
      <c r="C159" s="110"/>
      <c r="E159" s="121"/>
      <c r="F159" s="109"/>
      <c r="G159" s="116"/>
      <c r="H159" s="116"/>
      <c r="I159" s="116"/>
      <c r="J159" s="109"/>
      <c r="K159" s="109"/>
    </row>
    <row r="160" spans="1:11">
      <c r="A160" s="113" t="s">
        <v>381</v>
      </c>
      <c r="B160" s="114" t="s">
        <v>127</v>
      </c>
      <c r="C160" s="110"/>
      <c r="E160" s="121"/>
      <c r="F160" s="109"/>
      <c r="G160" s="116"/>
      <c r="H160" s="116"/>
      <c r="I160" s="116"/>
      <c r="J160" s="109"/>
      <c r="K160" s="109"/>
    </row>
    <row r="161" spans="1:11">
      <c r="A161" s="113" t="s">
        <v>382</v>
      </c>
      <c r="B161" s="114" t="s">
        <v>383</v>
      </c>
      <c r="C161" s="110"/>
      <c r="D161" s="110"/>
      <c r="E161" s="121"/>
      <c r="F161" s="109"/>
      <c r="G161" s="116"/>
      <c r="H161" s="116"/>
      <c r="I161" s="116"/>
      <c r="J161" s="109"/>
      <c r="K161" s="109"/>
    </row>
    <row r="162" spans="1:11">
      <c r="A162" s="113" t="s">
        <v>384</v>
      </c>
      <c r="B162" s="114" t="s">
        <v>385</v>
      </c>
      <c r="C162" s="110"/>
      <c r="D162" s="110"/>
      <c r="E162" s="121"/>
      <c r="F162" s="109"/>
      <c r="G162" s="116"/>
      <c r="H162" s="116"/>
      <c r="I162" s="116"/>
      <c r="J162" s="109"/>
      <c r="K162" s="109"/>
    </row>
    <row r="163" spans="1:11">
      <c r="A163" s="113" t="s">
        <v>386</v>
      </c>
      <c r="B163" s="114" t="s">
        <v>387</v>
      </c>
      <c r="C163" s="110"/>
      <c r="D163" s="110"/>
      <c r="E163" s="121"/>
      <c r="F163" s="109"/>
      <c r="G163" s="116"/>
      <c r="H163" s="116"/>
      <c r="I163" s="116"/>
      <c r="J163" s="109"/>
      <c r="K163" s="109"/>
    </row>
    <row r="164" spans="1:11">
      <c r="A164" s="113" t="s">
        <v>388</v>
      </c>
      <c r="B164" s="114" t="s">
        <v>389</v>
      </c>
      <c r="C164" s="110"/>
      <c r="D164" s="110"/>
      <c r="E164" s="121"/>
      <c r="F164" s="109"/>
      <c r="G164" s="116"/>
      <c r="H164" s="116"/>
      <c r="I164" s="116"/>
      <c r="J164" s="109"/>
      <c r="K164" s="109"/>
    </row>
    <row r="165" spans="1:11">
      <c r="A165" s="127" t="s">
        <v>390</v>
      </c>
      <c r="B165" s="114" t="s">
        <v>391</v>
      </c>
      <c r="C165" s="110"/>
      <c r="D165" s="110"/>
      <c r="E165" s="121"/>
      <c r="F165" s="109"/>
      <c r="G165" s="116"/>
      <c r="H165" s="116"/>
      <c r="I165" s="116"/>
      <c r="J165" s="109"/>
      <c r="K165" s="109"/>
    </row>
    <row r="166" spans="1:11">
      <c r="A166" s="124" t="s">
        <v>392</v>
      </c>
      <c r="B166" s="114" t="s">
        <v>393</v>
      </c>
      <c r="C166" s="110"/>
      <c r="D166" s="110"/>
      <c r="E166" s="121"/>
      <c r="F166" s="109"/>
      <c r="G166" s="116"/>
      <c r="H166" s="116"/>
      <c r="I166" s="116"/>
      <c r="J166" s="109"/>
      <c r="K166" s="109"/>
    </row>
    <row r="167" spans="1:11">
      <c r="A167" s="113" t="s">
        <v>394</v>
      </c>
      <c r="B167" s="114" t="s">
        <v>395</v>
      </c>
      <c r="C167" s="110"/>
      <c r="D167" s="110"/>
      <c r="E167" s="121"/>
      <c r="F167" s="109"/>
      <c r="G167" s="116"/>
      <c r="H167" s="116"/>
      <c r="I167" s="116"/>
      <c r="J167" s="109"/>
      <c r="K167" s="109"/>
    </row>
    <row r="168" spans="1:11">
      <c r="A168" s="113" t="s">
        <v>396</v>
      </c>
      <c r="B168" s="114" t="s">
        <v>397</v>
      </c>
      <c r="C168" s="110"/>
      <c r="D168" s="110"/>
      <c r="E168" s="121"/>
      <c r="F168" s="109"/>
      <c r="G168" s="116"/>
      <c r="H168" s="116"/>
      <c r="I168" s="116"/>
      <c r="J168" s="109"/>
      <c r="K168" s="109"/>
    </row>
    <row r="169" spans="1:11">
      <c r="A169" s="113" t="s">
        <v>398</v>
      </c>
      <c r="B169" s="114" t="s">
        <v>399</v>
      </c>
      <c r="C169" s="110"/>
      <c r="D169" s="110"/>
      <c r="E169" s="121"/>
      <c r="F169" s="109"/>
      <c r="G169" s="116"/>
      <c r="H169" s="116"/>
      <c r="I169" s="116"/>
      <c r="J169" s="109"/>
      <c r="K169" s="109"/>
    </row>
    <row r="170" spans="1:11">
      <c r="A170" s="113" t="s">
        <v>400</v>
      </c>
      <c r="B170" s="114" t="s">
        <v>401</v>
      </c>
      <c r="C170" s="110"/>
      <c r="D170" s="110"/>
      <c r="E170" s="121"/>
      <c r="F170" s="109"/>
      <c r="G170" s="116"/>
      <c r="H170" s="116"/>
      <c r="I170" s="116"/>
      <c r="J170" s="109"/>
      <c r="K170" s="109"/>
    </row>
    <row r="171" spans="1:11">
      <c r="A171" s="113" t="s">
        <v>402</v>
      </c>
      <c r="B171" s="114" t="s">
        <v>403</v>
      </c>
      <c r="C171" s="110"/>
      <c r="D171" s="110"/>
      <c r="E171" s="121"/>
      <c r="F171" s="109"/>
      <c r="G171" s="116"/>
      <c r="H171" s="116"/>
      <c r="I171" s="116"/>
      <c r="J171" s="109"/>
      <c r="K171" s="109"/>
    </row>
    <row r="172" spans="1:11">
      <c r="A172" s="113" t="s">
        <v>404</v>
      </c>
      <c r="B172" s="114" t="s">
        <v>405</v>
      </c>
      <c r="C172" s="110"/>
      <c r="D172" s="110"/>
      <c r="E172" s="121"/>
      <c r="F172" s="109"/>
      <c r="G172" s="116"/>
      <c r="H172" s="116"/>
      <c r="I172" s="116"/>
      <c r="J172" s="109"/>
      <c r="K172" s="109"/>
    </row>
    <row r="173" spans="1:11">
      <c r="A173" s="113" t="s">
        <v>406</v>
      </c>
      <c r="B173" s="114" t="s">
        <v>407</v>
      </c>
      <c r="C173" s="110"/>
      <c r="D173" s="110"/>
      <c r="E173" s="121"/>
      <c r="F173" s="109"/>
      <c r="G173" s="116"/>
      <c r="H173" s="116"/>
      <c r="I173" s="116"/>
      <c r="J173" s="109"/>
      <c r="K173" s="109"/>
    </row>
    <row r="174" spans="1:11">
      <c r="A174" s="113" t="s">
        <v>408</v>
      </c>
      <c r="B174" s="114" t="s">
        <v>409</v>
      </c>
      <c r="C174" s="110"/>
      <c r="D174" s="110"/>
      <c r="E174" s="121"/>
      <c r="F174" s="109"/>
      <c r="G174" s="116"/>
      <c r="H174" s="116"/>
      <c r="I174" s="116"/>
      <c r="J174" s="109"/>
      <c r="K174" s="109"/>
    </row>
    <row r="175" spans="1:11">
      <c r="A175" s="113" t="s">
        <v>410</v>
      </c>
      <c r="B175" s="114" t="s">
        <v>411</v>
      </c>
      <c r="C175" s="110"/>
      <c r="D175" s="110"/>
      <c r="E175" s="121"/>
      <c r="F175" s="109"/>
      <c r="G175" s="116"/>
      <c r="H175" s="116"/>
      <c r="I175" s="116"/>
      <c r="J175" s="109"/>
      <c r="K175" s="109"/>
    </row>
    <row r="176" spans="1:11">
      <c r="A176" s="113" t="s">
        <v>412</v>
      </c>
      <c r="B176" s="114" t="s">
        <v>413</v>
      </c>
      <c r="C176" s="110"/>
      <c r="D176" s="110"/>
      <c r="E176" s="121"/>
      <c r="F176" s="109"/>
      <c r="G176" s="116"/>
      <c r="H176" s="116"/>
      <c r="I176" s="116"/>
      <c r="J176" s="109"/>
      <c r="K176" s="109"/>
    </row>
    <row r="177" spans="1:11">
      <c r="A177" s="113" t="s">
        <v>414</v>
      </c>
      <c r="B177" s="114" t="s">
        <v>415</v>
      </c>
      <c r="C177" s="110"/>
      <c r="D177" s="110"/>
      <c r="E177" s="121"/>
      <c r="F177" s="109"/>
      <c r="G177" s="116"/>
      <c r="H177" s="116"/>
      <c r="I177" s="116"/>
      <c r="J177" s="109"/>
      <c r="K177" s="109"/>
    </row>
    <row r="178" spans="1:11">
      <c r="A178" s="113" t="s">
        <v>416</v>
      </c>
      <c r="B178" s="114" t="s">
        <v>417</v>
      </c>
      <c r="C178" s="110"/>
      <c r="D178" s="110"/>
      <c r="E178" s="121"/>
      <c r="F178" s="109"/>
      <c r="G178" s="116"/>
      <c r="H178" s="116"/>
      <c r="I178" s="116"/>
      <c r="J178" s="109"/>
      <c r="K178" s="109"/>
    </row>
    <row r="179" spans="1:11">
      <c r="A179" s="113" t="s">
        <v>418</v>
      </c>
      <c r="B179" s="114" t="s">
        <v>419</v>
      </c>
      <c r="C179" s="110"/>
      <c r="D179" s="110"/>
      <c r="E179" s="121"/>
      <c r="F179" s="109"/>
      <c r="G179" s="116"/>
      <c r="H179" s="116"/>
      <c r="I179" s="116"/>
      <c r="J179" s="109"/>
      <c r="K179" s="109"/>
    </row>
    <row r="180" spans="1:11">
      <c r="A180" s="113" t="s">
        <v>420</v>
      </c>
      <c r="B180" s="114" t="s">
        <v>421</v>
      </c>
      <c r="C180" s="110"/>
      <c r="D180" s="110"/>
      <c r="E180" s="121"/>
      <c r="F180" s="109"/>
      <c r="G180" s="116"/>
      <c r="H180" s="116"/>
      <c r="I180" s="116"/>
      <c r="J180" s="109"/>
      <c r="K180" s="109"/>
    </row>
    <row r="181" spans="1:11">
      <c r="A181" s="113" t="s">
        <v>422</v>
      </c>
      <c r="B181" s="114" t="s">
        <v>423</v>
      </c>
      <c r="C181" s="110"/>
      <c r="D181" s="110"/>
      <c r="E181" s="121"/>
      <c r="F181" s="109"/>
      <c r="G181" s="116"/>
      <c r="H181" s="116"/>
      <c r="I181" s="116"/>
      <c r="J181" s="109"/>
      <c r="K181" s="109"/>
    </row>
    <row r="182" spans="1:11">
      <c r="A182" s="113" t="s">
        <v>424</v>
      </c>
      <c r="B182" s="114" t="s">
        <v>425</v>
      </c>
      <c r="C182" s="110"/>
      <c r="D182" s="110"/>
      <c r="E182" s="121"/>
      <c r="F182" s="109"/>
      <c r="G182" s="116"/>
      <c r="H182" s="116"/>
      <c r="I182" s="116"/>
      <c r="J182" s="109"/>
      <c r="K182" s="109"/>
    </row>
    <row r="183" spans="1:11">
      <c r="A183" s="113" t="s">
        <v>426</v>
      </c>
      <c r="B183" s="114" t="s">
        <v>427</v>
      </c>
      <c r="C183" s="110"/>
      <c r="D183" s="110"/>
      <c r="E183" s="121"/>
      <c r="F183" s="109"/>
      <c r="G183" s="116"/>
      <c r="H183" s="116"/>
      <c r="I183" s="116"/>
      <c r="J183" s="109"/>
      <c r="K183" s="109"/>
    </row>
    <row r="184" spans="1:11">
      <c r="A184" s="113" t="s">
        <v>428</v>
      </c>
      <c r="B184" s="114" t="s">
        <v>429</v>
      </c>
      <c r="C184" s="110"/>
      <c r="D184" s="110"/>
      <c r="E184" s="121"/>
      <c r="F184" s="109"/>
      <c r="G184" s="116"/>
      <c r="H184" s="116"/>
      <c r="I184" s="116"/>
      <c r="J184" s="109"/>
      <c r="K184" s="109"/>
    </row>
    <row r="185" spans="1:11">
      <c r="A185" s="113" t="s">
        <v>430</v>
      </c>
      <c r="B185" s="114" t="s">
        <v>431</v>
      </c>
      <c r="C185" s="110"/>
      <c r="D185" s="110"/>
      <c r="E185" s="121"/>
      <c r="F185" s="109"/>
      <c r="G185" s="116"/>
      <c r="H185" s="116"/>
      <c r="I185" s="116"/>
      <c r="J185" s="109"/>
      <c r="K185" s="109"/>
    </row>
    <row r="186" spans="1:11">
      <c r="A186" s="113" t="s">
        <v>107</v>
      </c>
      <c r="B186" s="114" t="s">
        <v>108</v>
      </c>
      <c r="C186" s="110"/>
      <c r="D186" s="110"/>
      <c r="E186" s="121"/>
      <c r="F186" s="109"/>
      <c r="G186" s="116"/>
      <c r="H186" s="116"/>
      <c r="I186" s="116"/>
      <c r="J186" s="109"/>
      <c r="K186" s="109"/>
    </row>
    <row r="187" spans="1:11">
      <c r="A187" s="113" t="s">
        <v>94</v>
      </c>
      <c r="B187" s="114" t="s">
        <v>95</v>
      </c>
      <c r="C187" s="110"/>
      <c r="D187" s="110"/>
      <c r="E187" s="121"/>
      <c r="F187" s="109"/>
      <c r="G187" s="116"/>
      <c r="H187" s="116"/>
      <c r="I187" s="116"/>
      <c r="J187" s="109"/>
      <c r="K187" s="109"/>
    </row>
    <row r="188" spans="1:11">
      <c r="A188" s="113" t="s">
        <v>432</v>
      </c>
      <c r="B188" s="114" t="s">
        <v>433</v>
      </c>
      <c r="C188" s="110"/>
      <c r="D188" s="110"/>
      <c r="E188" s="121"/>
      <c r="F188" s="109"/>
      <c r="G188" s="116"/>
      <c r="H188" s="116"/>
      <c r="I188" s="116"/>
      <c r="J188" s="109"/>
      <c r="K188" s="109"/>
    </row>
    <row r="189" spans="1:11">
      <c r="A189" s="113" t="s">
        <v>434</v>
      </c>
      <c r="B189" s="114" t="s">
        <v>435</v>
      </c>
      <c r="C189" s="110"/>
      <c r="D189" s="110"/>
      <c r="E189" s="121"/>
      <c r="F189" s="109"/>
      <c r="G189" s="109"/>
      <c r="H189" s="109"/>
      <c r="I189" s="109"/>
      <c r="J189" s="109"/>
      <c r="K189" s="109"/>
    </row>
    <row r="190" spans="1:11">
      <c r="A190" s="113" t="s">
        <v>436</v>
      </c>
      <c r="B190" s="114" t="s">
        <v>437</v>
      </c>
      <c r="C190" s="110"/>
      <c r="D190" s="110"/>
      <c r="E190" s="121"/>
      <c r="F190" s="109"/>
      <c r="G190" s="109"/>
      <c r="H190" s="109"/>
      <c r="I190" s="109"/>
      <c r="J190" s="109"/>
      <c r="K190" s="109"/>
    </row>
    <row r="191" spans="1:11">
      <c r="A191" s="113" t="s">
        <v>438</v>
      </c>
      <c r="B191" s="114" t="s">
        <v>439</v>
      </c>
      <c r="C191" s="110"/>
    </row>
    <row r="192" spans="1:11">
      <c r="A192" s="113" t="s">
        <v>440</v>
      </c>
      <c r="B192" s="114" t="s">
        <v>441</v>
      </c>
      <c r="C192" s="110"/>
    </row>
    <row r="193" spans="1:3">
      <c r="A193" s="113" t="s">
        <v>442</v>
      </c>
      <c r="B193" s="114" t="s">
        <v>443</v>
      </c>
      <c r="C193" s="110"/>
    </row>
    <row r="194" spans="1:3">
      <c r="A194" s="113" t="s">
        <v>444</v>
      </c>
      <c r="B194" s="114" t="s">
        <v>445</v>
      </c>
      <c r="C194" s="110"/>
    </row>
    <row r="195" spans="1:3">
      <c r="A195" s="113" t="s">
        <v>446</v>
      </c>
      <c r="B195" s="114" t="s">
        <v>447</v>
      </c>
      <c r="C195" s="110"/>
    </row>
    <row r="196" spans="1:3">
      <c r="A196" s="113" t="s">
        <v>448</v>
      </c>
      <c r="B196" s="114" t="s">
        <v>449</v>
      </c>
      <c r="C196" s="110"/>
    </row>
  </sheetData>
  <sheetProtection formatCells="0" selectLockedCells="1"/>
  <dataValidations count="1">
    <dataValidation type="list" allowBlank="1" showInputMessage="1" showErrorMessage="1" sqref="F15">
      <formula1>"TRUE,FALSE"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ersonnel">
    <tabColor theme="6" tint="0.39997558519241921"/>
    <pageSetUpPr fitToPage="1"/>
  </sheetPr>
  <dimension ref="A1:I31"/>
  <sheetViews>
    <sheetView zoomScaleNormal="100" workbookViewId="0">
      <selection activeCell="A4" sqref="A4"/>
    </sheetView>
  </sheetViews>
  <sheetFormatPr baseColWidth="10" defaultColWidth="8.85546875" defaultRowHeight="15"/>
  <cols>
    <col min="1" max="1" width="22.7109375" style="1" customWidth="1"/>
    <col min="2" max="6" width="12.5703125" style="1" customWidth="1"/>
    <col min="7" max="7" width="9.85546875" style="1" hidden="1" customWidth="1"/>
    <col min="8" max="8" width="15.28515625" style="1" customWidth="1"/>
    <col min="9" max="9" width="60.7109375" style="1" customWidth="1"/>
    <col min="10" max="16384" width="8.85546875" style="1"/>
  </cols>
  <sheetData>
    <row r="1" spans="1:9" ht="15" customHeight="1" thickBot="1">
      <c r="A1" s="207" t="s">
        <v>58</v>
      </c>
      <c r="B1" s="208"/>
      <c r="C1" s="208"/>
      <c r="D1" s="208"/>
      <c r="E1" s="208"/>
      <c r="F1" s="208"/>
      <c r="G1" s="208"/>
      <c r="H1" s="208"/>
      <c r="I1" s="209"/>
    </row>
    <row r="2" spans="1:9" ht="36.6" customHeight="1">
      <c r="A2" s="210" t="s">
        <v>59</v>
      </c>
      <c r="B2" s="211"/>
      <c r="C2" s="211"/>
      <c r="D2" s="211"/>
      <c r="E2" s="211"/>
      <c r="F2" s="211"/>
      <c r="G2" s="211"/>
      <c r="H2" s="211"/>
      <c r="I2" s="212"/>
    </row>
    <row r="3" spans="1:9">
      <c r="A3" s="41" t="s">
        <v>8</v>
      </c>
      <c r="B3" s="42" t="s">
        <v>7</v>
      </c>
      <c r="C3" s="42" t="s">
        <v>6</v>
      </c>
      <c r="D3" s="42" t="s">
        <v>5</v>
      </c>
      <c r="E3" s="42" t="s">
        <v>4</v>
      </c>
      <c r="F3" s="42" t="s">
        <v>3</v>
      </c>
      <c r="G3" s="42" t="s">
        <v>53</v>
      </c>
      <c r="H3" s="42" t="s">
        <v>2</v>
      </c>
      <c r="I3" s="43" t="s">
        <v>1</v>
      </c>
    </row>
    <row r="4" spans="1:9">
      <c r="A4" s="150" t="s">
        <v>87</v>
      </c>
      <c r="B4" s="151"/>
      <c r="C4" s="151" t="s">
        <v>87</v>
      </c>
      <c r="D4" s="151" t="s">
        <v>87</v>
      </c>
      <c r="E4" s="151" t="s">
        <v>87</v>
      </c>
      <c r="F4" s="151" t="s">
        <v>87</v>
      </c>
      <c r="G4" s="151" t="s">
        <v>87</v>
      </c>
      <c r="H4" s="152">
        <f>SUM(tbPersonnel[[#This Row],[Year 1]:[Year 6]])</f>
        <v>0</v>
      </c>
      <c r="I4" s="150"/>
    </row>
    <row r="5" spans="1:9">
      <c r="A5" s="150" t="s">
        <v>87</v>
      </c>
      <c r="B5" s="151" t="s">
        <v>87</v>
      </c>
      <c r="C5" s="151" t="s">
        <v>87</v>
      </c>
      <c r="D5" s="151" t="s">
        <v>87</v>
      </c>
      <c r="E5" s="151" t="s">
        <v>87</v>
      </c>
      <c r="F5" s="151" t="s">
        <v>87</v>
      </c>
      <c r="G5" s="151" t="s">
        <v>87</v>
      </c>
      <c r="H5" s="152">
        <f>SUM(tbPersonnel[[#This Row],[Year 1]:[Year 6]])</f>
        <v>0</v>
      </c>
      <c r="I5" s="150"/>
    </row>
    <row r="6" spans="1:9">
      <c r="A6" s="150" t="s">
        <v>87</v>
      </c>
      <c r="B6" s="151" t="s">
        <v>87</v>
      </c>
      <c r="C6" s="151" t="s">
        <v>87</v>
      </c>
      <c r="D6" s="151" t="s">
        <v>87</v>
      </c>
      <c r="E6" s="151" t="s">
        <v>87</v>
      </c>
      <c r="F6" s="151" t="s">
        <v>87</v>
      </c>
      <c r="G6" s="151" t="s">
        <v>87</v>
      </c>
      <c r="H6" s="152">
        <f>SUM(tbPersonnel[[#This Row],[Year 1]:[Year 6]])</f>
        <v>0</v>
      </c>
      <c r="I6" s="150"/>
    </row>
    <row r="7" spans="1:9">
      <c r="A7" s="150" t="s">
        <v>87</v>
      </c>
      <c r="B7" s="151" t="s">
        <v>87</v>
      </c>
      <c r="C7" s="151" t="s">
        <v>87</v>
      </c>
      <c r="D7" s="151" t="s">
        <v>87</v>
      </c>
      <c r="E7" s="151" t="s">
        <v>87</v>
      </c>
      <c r="F7" s="151" t="s">
        <v>87</v>
      </c>
      <c r="G7" s="151" t="s">
        <v>87</v>
      </c>
      <c r="H7" s="152">
        <f>SUM(tbPersonnel[[#This Row],[Year 1]:[Year 6]])</f>
        <v>0</v>
      </c>
      <c r="I7" s="150"/>
    </row>
    <row r="8" spans="1:9">
      <c r="A8" s="150" t="s">
        <v>87</v>
      </c>
      <c r="B8" s="151" t="s">
        <v>87</v>
      </c>
      <c r="C8" s="151" t="s">
        <v>87</v>
      </c>
      <c r="D8" s="151" t="s">
        <v>87</v>
      </c>
      <c r="E8" s="151" t="s">
        <v>87</v>
      </c>
      <c r="F8" s="151" t="s">
        <v>87</v>
      </c>
      <c r="G8" s="151" t="s">
        <v>87</v>
      </c>
      <c r="H8" s="152">
        <f>SUM(tbPersonnel[[#This Row],[Year 1]:[Year 6]])</f>
        <v>0</v>
      </c>
      <c r="I8" s="150"/>
    </row>
    <row r="9" spans="1:9">
      <c r="A9" s="150" t="s">
        <v>87</v>
      </c>
      <c r="B9" s="151" t="s">
        <v>87</v>
      </c>
      <c r="C9" s="151" t="s">
        <v>87</v>
      </c>
      <c r="D9" s="151" t="s">
        <v>87</v>
      </c>
      <c r="E9" s="151" t="s">
        <v>87</v>
      </c>
      <c r="F9" s="151" t="s">
        <v>87</v>
      </c>
      <c r="G9" s="151" t="s">
        <v>87</v>
      </c>
      <c r="H9" s="152">
        <f>SUM(tbPersonnel[[#This Row],[Year 1]:[Year 6]])</f>
        <v>0</v>
      </c>
      <c r="I9" s="150"/>
    </row>
    <row r="10" spans="1:9">
      <c r="A10" s="150" t="s">
        <v>87</v>
      </c>
      <c r="B10" s="151" t="s">
        <v>87</v>
      </c>
      <c r="C10" s="151" t="s">
        <v>87</v>
      </c>
      <c r="D10" s="151" t="s">
        <v>87</v>
      </c>
      <c r="E10" s="151" t="s">
        <v>87</v>
      </c>
      <c r="F10" s="151" t="s">
        <v>87</v>
      </c>
      <c r="G10" s="151" t="s">
        <v>87</v>
      </c>
      <c r="H10" s="152">
        <f>SUM(tbPersonnel[[#This Row],[Year 1]:[Year 6]])</f>
        <v>0</v>
      </c>
      <c r="I10" s="150"/>
    </row>
    <row r="11" spans="1:9">
      <c r="A11" s="150" t="s">
        <v>87</v>
      </c>
      <c r="B11" s="151" t="s">
        <v>87</v>
      </c>
      <c r="C11" s="151" t="s">
        <v>87</v>
      </c>
      <c r="D11" s="151" t="s">
        <v>87</v>
      </c>
      <c r="E11" s="151" t="s">
        <v>87</v>
      </c>
      <c r="F11" s="151" t="s">
        <v>87</v>
      </c>
      <c r="G11" s="151" t="s">
        <v>87</v>
      </c>
      <c r="H11" s="152">
        <f>SUM(tbPersonnel[[#This Row],[Year 1]:[Year 6]])</f>
        <v>0</v>
      </c>
      <c r="I11" s="150"/>
    </row>
    <row r="12" spans="1:9">
      <c r="A12" s="150" t="s">
        <v>87</v>
      </c>
      <c r="B12" s="151" t="s">
        <v>87</v>
      </c>
      <c r="C12" s="151" t="s">
        <v>87</v>
      </c>
      <c r="D12" s="151" t="s">
        <v>87</v>
      </c>
      <c r="E12" s="151" t="s">
        <v>87</v>
      </c>
      <c r="F12" s="151" t="s">
        <v>87</v>
      </c>
      <c r="G12" s="151" t="s">
        <v>87</v>
      </c>
      <c r="H12" s="152">
        <f>SUM(tbPersonnel[[#This Row],[Year 1]:[Year 6]])</f>
        <v>0</v>
      </c>
      <c r="I12" s="150"/>
    </row>
    <row r="13" spans="1:9">
      <c r="A13" s="150" t="s">
        <v>87</v>
      </c>
      <c r="B13" s="151" t="s">
        <v>87</v>
      </c>
      <c r="C13" s="151" t="s">
        <v>87</v>
      </c>
      <c r="D13" s="151" t="s">
        <v>87</v>
      </c>
      <c r="E13" s="151" t="s">
        <v>87</v>
      </c>
      <c r="F13" s="151" t="s">
        <v>87</v>
      </c>
      <c r="G13" s="151" t="s">
        <v>87</v>
      </c>
      <c r="H13" s="152">
        <f>SUM(tbPersonnel[[#This Row],[Year 1]:[Year 6]])</f>
        <v>0</v>
      </c>
      <c r="I13" s="150"/>
    </row>
    <row r="14" spans="1:9">
      <c r="A14" s="150"/>
      <c r="B14" s="153"/>
      <c r="C14" s="153"/>
      <c r="D14" s="153"/>
      <c r="E14" s="153"/>
      <c r="F14" s="153"/>
      <c r="G14" s="153"/>
      <c r="H14" s="152">
        <f>SUM(tbPersonnel[[#This Row],[Year 1]:[Year 6]])</f>
        <v>0</v>
      </c>
      <c r="I14" s="150"/>
    </row>
    <row r="15" spans="1:9">
      <c r="A15" s="150"/>
      <c r="B15" s="153"/>
      <c r="C15" s="153"/>
      <c r="D15" s="153"/>
      <c r="E15" s="153"/>
      <c r="F15" s="153"/>
      <c r="G15" s="153"/>
      <c r="H15" s="152">
        <f>SUM(tbPersonnel[[#This Row],[Year 1]:[Year 6]])</f>
        <v>0</v>
      </c>
      <c r="I15" s="150"/>
    </row>
    <row r="16" spans="1:9">
      <c r="A16" s="150"/>
      <c r="B16" s="153"/>
      <c r="C16" s="153"/>
      <c r="D16" s="153"/>
      <c r="E16" s="153"/>
      <c r="F16" s="153"/>
      <c r="G16" s="153"/>
      <c r="H16" s="152">
        <f>SUM(tbPersonnel[[#This Row],[Year 1]:[Year 6]])</f>
        <v>0</v>
      </c>
      <c r="I16" s="150"/>
    </row>
    <row r="17" spans="1:9">
      <c r="A17" s="150"/>
      <c r="B17" s="153"/>
      <c r="C17" s="153"/>
      <c r="D17" s="153"/>
      <c r="E17" s="153"/>
      <c r="F17" s="153"/>
      <c r="G17" s="153"/>
      <c r="H17" s="152">
        <f>SUM(tbPersonnel[[#This Row],[Year 1]:[Year 6]])</f>
        <v>0</v>
      </c>
      <c r="I17" s="150"/>
    </row>
    <row r="18" spans="1:9">
      <c r="A18" s="150"/>
      <c r="B18" s="153"/>
      <c r="C18" s="153"/>
      <c r="D18" s="153"/>
      <c r="E18" s="153"/>
      <c r="F18" s="153"/>
      <c r="G18" s="153"/>
      <c r="H18" s="152">
        <f>SUM(tbPersonnel[[#This Row],[Year 1]:[Year 6]])</f>
        <v>0</v>
      </c>
      <c r="I18" s="150"/>
    </row>
    <row r="19" spans="1:9">
      <c r="A19" s="150"/>
      <c r="B19" s="153"/>
      <c r="C19" s="153"/>
      <c r="D19" s="153"/>
      <c r="E19" s="153"/>
      <c r="F19" s="153"/>
      <c r="G19" s="153"/>
      <c r="H19" s="152">
        <f>SUM(tbPersonnel[[#This Row],[Year 1]:[Year 6]])</f>
        <v>0</v>
      </c>
      <c r="I19" s="150"/>
    </row>
    <row r="20" spans="1:9">
      <c r="A20" s="150"/>
      <c r="B20" s="153"/>
      <c r="C20" s="153"/>
      <c r="D20" s="153"/>
      <c r="E20" s="153"/>
      <c r="F20" s="153"/>
      <c r="G20" s="153"/>
      <c r="H20" s="152">
        <f>SUM(tbPersonnel[[#This Row],[Year 1]:[Year 6]])</f>
        <v>0</v>
      </c>
      <c r="I20" s="150"/>
    </row>
    <row r="21" spans="1:9">
      <c r="A21" s="150"/>
      <c r="B21" s="153"/>
      <c r="C21" s="153"/>
      <c r="D21" s="153"/>
      <c r="E21" s="153"/>
      <c r="F21" s="153"/>
      <c r="G21" s="153"/>
      <c r="H21" s="152">
        <f>SUM(tbPersonnel[[#This Row],[Year 1]:[Year 6]])</f>
        <v>0</v>
      </c>
      <c r="I21" s="150"/>
    </row>
    <row r="22" spans="1:9">
      <c r="A22" s="150"/>
      <c r="B22" s="153"/>
      <c r="C22" s="153"/>
      <c r="D22" s="153"/>
      <c r="E22" s="153"/>
      <c r="F22" s="153"/>
      <c r="G22" s="153"/>
      <c r="H22" s="152">
        <f>SUM(tbPersonnel[[#This Row],[Year 1]:[Year 6]])</f>
        <v>0</v>
      </c>
      <c r="I22" s="150"/>
    </row>
    <row r="23" spans="1:9">
      <c r="A23" s="150"/>
      <c r="B23" s="153"/>
      <c r="C23" s="153"/>
      <c r="D23" s="153"/>
      <c r="E23" s="153"/>
      <c r="F23" s="153"/>
      <c r="G23" s="153"/>
      <c r="H23" s="152">
        <f>SUM(tbPersonnel[[#This Row],[Year 1]:[Year 6]])</f>
        <v>0</v>
      </c>
      <c r="I23" s="150"/>
    </row>
    <row r="24" spans="1:9">
      <c r="A24" s="150"/>
      <c r="B24" s="153"/>
      <c r="C24" s="153"/>
      <c r="D24" s="153"/>
      <c r="E24" s="153"/>
      <c r="F24" s="153"/>
      <c r="G24" s="153"/>
      <c r="H24" s="152">
        <f>SUM(tbPersonnel[[#This Row],[Year 1]:[Year 6]])</f>
        <v>0</v>
      </c>
      <c r="I24" s="150"/>
    </row>
    <row r="25" spans="1:9">
      <c r="A25" s="150"/>
      <c r="B25" s="153"/>
      <c r="C25" s="153"/>
      <c r="D25" s="153"/>
      <c r="E25" s="153"/>
      <c r="F25" s="153"/>
      <c r="G25" s="153"/>
      <c r="H25" s="152">
        <f>SUM(tbPersonnel[[#This Row],[Year 1]:[Year 6]])</f>
        <v>0</v>
      </c>
      <c r="I25" s="150"/>
    </row>
    <row r="26" spans="1:9">
      <c r="A26" s="150" t="s">
        <v>87</v>
      </c>
      <c r="B26" s="151" t="s">
        <v>87</v>
      </c>
      <c r="C26" s="151" t="s">
        <v>87</v>
      </c>
      <c r="D26" s="151" t="s">
        <v>87</v>
      </c>
      <c r="E26" s="151" t="s">
        <v>87</v>
      </c>
      <c r="F26" s="151" t="s">
        <v>87</v>
      </c>
      <c r="G26" s="151" t="s">
        <v>87</v>
      </c>
      <c r="H26" s="152">
        <f>SUM(tbPersonnel[[#This Row],[Year 1]:[Year 6]])</f>
        <v>0</v>
      </c>
      <c r="I26" s="150"/>
    </row>
    <row r="27" spans="1:9">
      <c r="A27" s="150" t="s">
        <v>87</v>
      </c>
      <c r="B27" s="151" t="s">
        <v>87</v>
      </c>
      <c r="C27" s="151" t="s">
        <v>87</v>
      </c>
      <c r="D27" s="151" t="s">
        <v>87</v>
      </c>
      <c r="E27" s="151" t="s">
        <v>87</v>
      </c>
      <c r="F27" s="151" t="s">
        <v>87</v>
      </c>
      <c r="G27" s="151" t="s">
        <v>87</v>
      </c>
      <c r="H27" s="152">
        <f>SUM(tbPersonnel[[#This Row],[Year 1]:[Year 6]])</f>
        <v>0</v>
      </c>
      <c r="I27" s="150"/>
    </row>
    <row r="28" spans="1:9">
      <c r="A28" s="150" t="s">
        <v>87</v>
      </c>
      <c r="B28" s="151" t="s">
        <v>87</v>
      </c>
      <c r="C28" s="151" t="s">
        <v>87</v>
      </c>
      <c r="D28" s="151" t="s">
        <v>87</v>
      </c>
      <c r="E28" s="151" t="s">
        <v>87</v>
      </c>
      <c r="F28" s="151" t="s">
        <v>87</v>
      </c>
      <c r="G28" s="151" t="s">
        <v>87</v>
      </c>
      <c r="H28" s="152">
        <f>SUM(tbPersonnel[[#This Row],[Year 1]:[Year 6]])</f>
        <v>0</v>
      </c>
      <c r="I28" s="150"/>
    </row>
    <row r="29" spans="1:9">
      <c r="A29" s="150" t="s">
        <v>87</v>
      </c>
      <c r="B29" s="151" t="s">
        <v>87</v>
      </c>
      <c r="C29" s="151" t="s">
        <v>87</v>
      </c>
      <c r="D29" s="151" t="s">
        <v>87</v>
      </c>
      <c r="E29" s="151" t="s">
        <v>87</v>
      </c>
      <c r="F29" s="151" t="s">
        <v>87</v>
      </c>
      <c r="G29" s="151" t="s">
        <v>87</v>
      </c>
      <c r="H29" s="152">
        <f>SUM(tbPersonnel[[#This Row],[Year 1]:[Year 6]])</f>
        <v>0</v>
      </c>
      <c r="I29" s="150"/>
    </row>
    <row r="30" spans="1:9">
      <c r="A30" s="150" t="s">
        <v>87</v>
      </c>
      <c r="B30" s="151" t="s">
        <v>87</v>
      </c>
      <c r="C30" s="151" t="s">
        <v>87</v>
      </c>
      <c r="D30" s="151" t="s">
        <v>87</v>
      </c>
      <c r="E30" s="151" t="s">
        <v>87</v>
      </c>
      <c r="F30" s="151" t="s">
        <v>87</v>
      </c>
      <c r="G30" s="151" t="s">
        <v>87</v>
      </c>
      <c r="H30" s="152">
        <f>SUM(tbPersonnel[[#This Row],[Year 1]:[Year 6]])</f>
        <v>0</v>
      </c>
      <c r="I30" s="150"/>
    </row>
    <row r="31" spans="1:9">
      <c r="A31" s="154" t="s">
        <v>62</v>
      </c>
      <c r="B31" s="155">
        <f>SUBTOTAL(109,tbPersonnel[Year 1])</f>
        <v>0</v>
      </c>
      <c r="C31" s="155">
        <f>SUBTOTAL(109,tbPersonnel[Year 2])</f>
        <v>0</v>
      </c>
      <c r="D31" s="155">
        <f>SUBTOTAL(109,tbPersonnel[Year 3])</f>
        <v>0</v>
      </c>
      <c r="E31" s="155">
        <f>SUBTOTAL(109,tbPersonnel[Year 4])</f>
        <v>0</v>
      </c>
      <c r="F31" s="155">
        <f>SUBTOTAL(109,tbPersonnel[Year 5])</f>
        <v>0</v>
      </c>
      <c r="G31" s="155">
        <f>SUBTOTAL(109,tbPersonnel[Year 6])</f>
        <v>0</v>
      </c>
      <c r="H31" s="156">
        <f>SUM(tbPersonnel[[#Totals],[Year 1]:[Year 6]])</f>
        <v>0</v>
      </c>
      <c r="I31" s="154"/>
    </row>
  </sheetData>
  <sheetProtection sheet="1" objects="1" scenarios="1" formatCells="0" formatColumns="0" insertRows="0"/>
  <protectedRanges>
    <protectedRange sqref="B4:G7 A8:G30" name="Range1"/>
    <protectedRange sqref="A4:G7" name="Range1_1"/>
  </protectedRanges>
  <dataConsolidate/>
  <mergeCells count="2">
    <mergeCell ref="A1:I1"/>
    <mergeCell ref="A2:I2"/>
  </mergeCells>
  <conditionalFormatting sqref="A1:I31">
    <cfRule type="expression" dxfId="195" priority="1">
      <formula>AND(CELL("protect",A1),Check_Locked)</formula>
    </cfRule>
  </conditionalFormatting>
  <printOptions horizontalCentered="1"/>
  <pageMargins left="0.3" right="0.3" top="0.3" bottom="0.3" header="0.3" footer="0.3"/>
  <pageSetup scale="82"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Consultants">
    <tabColor theme="6" tint="0.39997558519241921"/>
    <pageSetUpPr fitToPage="1"/>
  </sheetPr>
  <dimension ref="A1:I33"/>
  <sheetViews>
    <sheetView zoomScaleNormal="100" workbookViewId="0">
      <selection activeCell="A33" sqref="A33"/>
    </sheetView>
  </sheetViews>
  <sheetFormatPr baseColWidth="10" defaultColWidth="8.85546875" defaultRowHeight="15"/>
  <cols>
    <col min="1" max="1" width="22.7109375" style="12" customWidth="1"/>
    <col min="2" max="6" width="12.5703125" style="12" customWidth="1"/>
    <col min="7" max="7" width="9" style="12" hidden="1" customWidth="1"/>
    <col min="8" max="8" width="15.28515625" style="12" customWidth="1"/>
    <col min="9" max="9" width="60.7109375" style="12" customWidth="1"/>
    <col min="10" max="16384" width="8.85546875" style="12"/>
  </cols>
  <sheetData>
    <row r="1" spans="1:9" ht="15" customHeight="1" thickBot="1">
      <c r="A1" s="213" t="s">
        <v>9</v>
      </c>
      <c r="B1" s="214"/>
      <c r="C1" s="214"/>
      <c r="D1" s="214"/>
      <c r="E1" s="214"/>
      <c r="F1" s="214"/>
      <c r="G1" s="214"/>
      <c r="H1" s="214"/>
      <c r="I1" s="215"/>
    </row>
    <row r="2" spans="1:9" ht="39.6" customHeight="1">
      <c r="A2" s="216" t="s">
        <v>460</v>
      </c>
      <c r="B2" s="217"/>
      <c r="C2" s="217"/>
      <c r="D2" s="217"/>
      <c r="E2" s="217"/>
      <c r="F2" s="217"/>
      <c r="G2" s="217"/>
      <c r="H2" s="217"/>
      <c r="I2" s="218"/>
    </row>
    <row r="3" spans="1:9" ht="15.75" thickBot="1">
      <c r="A3" s="139" t="s">
        <v>8</v>
      </c>
      <c r="B3" s="140" t="s">
        <v>7</v>
      </c>
      <c r="C3" s="140" t="s">
        <v>6</v>
      </c>
      <c r="D3" s="140" t="s">
        <v>5</v>
      </c>
      <c r="E3" s="140" t="s">
        <v>4</v>
      </c>
      <c r="F3" s="141" t="s">
        <v>3</v>
      </c>
      <c r="G3" s="141" t="s">
        <v>53</v>
      </c>
      <c r="H3" s="140" t="s">
        <v>2</v>
      </c>
      <c r="I3" s="142" t="s">
        <v>1</v>
      </c>
    </row>
    <row r="4" spans="1:9">
      <c r="A4" s="143" t="s">
        <v>87</v>
      </c>
      <c r="B4" s="144" t="s">
        <v>87</v>
      </c>
      <c r="C4" s="144" t="s">
        <v>87</v>
      </c>
      <c r="D4" s="144" t="s">
        <v>87</v>
      </c>
      <c r="E4" s="144" t="s">
        <v>87</v>
      </c>
      <c r="F4" s="144" t="s">
        <v>87</v>
      </c>
      <c r="G4" s="144" t="s">
        <v>87</v>
      </c>
      <c r="H4" s="145">
        <f>SUM(tbConsultants[[#This Row],[Year 1]:[Year 6]])</f>
        <v>0</v>
      </c>
      <c r="I4" s="143"/>
    </row>
    <row r="5" spans="1:9">
      <c r="A5" s="143" t="s">
        <v>87</v>
      </c>
      <c r="B5" s="144" t="s">
        <v>87</v>
      </c>
      <c r="C5" s="144" t="s">
        <v>87</v>
      </c>
      <c r="D5" s="144" t="s">
        <v>87</v>
      </c>
      <c r="E5" s="144" t="s">
        <v>87</v>
      </c>
      <c r="F5" s="144" t="s">
        <v>87</v>
      </c>
      <c r="G5" s="144" t="s">
        <v>87</v>
      </c>
      <c r="H5" s="145">
        <f>SUM(tbConsultants[[#This Row],[Year 1]:[Year 6]])</f>
        <v>0</v>
      </c>
      <c r="I5" s="143"/>
    </row>
    <row r="6" spans="1:9">
      <c r="A6" s="143" t="s">
        <v>87</v>
      </c>
      <c r="B6" s="144" t="s">
        <v>87</v>
      </c>
      <c r="C6" s="144" t="s">
        <v>87</v>
      </c>
      <c r="D6" s="144" t="s">
        <v>87</v>
      </c>
      <c r="E6" s="144" t="s">
        <v>87</v>
      </c>
      <c r="F6" s="144" t="s">
        <v>87</v>
      </c>
      <c r="G6" s="144" t="s">
        <v>87</v>
      </c>
      <c r="H6" s="145">
        <f>SUM(tbConsultants[[#This Row],[Year 1]:[Year 6]])</f>
        <v>0</v>
      </c>
      <c r="I6" s="143"/>
    </row>
    <row r="7" spans="1:9">
      <c r="A7" s="143" t="s">
        <v>87</v>
      </c>
      <c r="B7" s="144" t="s">
        <v>87</v>
      </c>
      <c r="C7" s="144" t="s">
        <v>87</v>
      </c>
      <c r="D7" s="144" t="s">
        <v>87</v>
      </c>
      <c r="E7" s="144" t="s">
        <v>87</v>
      </c>
      <c r="F7" s="144" t="s">
        <v>87</v>
      </c>
      <c r="G7" s="144" t="s">
        <v>87</v>
      </c>
      <c r="H7" s="145">
        <f>SUM(tbConsultants[[#This Row],[Year 1]:[Year 6]])</f>
        <v>0</v>
      </c>
      <c r="I7" s="143"/>
    </row>
    <row r="8" spans="1:9">
      <c r="A8" s="143" t="s">
        <v>87</v>
      </c>
      <c r="B8" s="144" t="s">
        <v>87</v>
      </c>
      <c r="C8" s="144" t="s">
        <v>87</v>
      </c>
      <c r="D8" s="144" t="s">
        <v>87</v>
      </c>
      <c r="E8" s="144" t="s">
        <v>87</v>
      </c>
      <c r="F8" s="144" t="s">
        <v>87</v>
      </c>
      <c r="G8" s="144" t="s">
        <v>87</v>
      </c>
      <c r="H8" s="145">
        <f>SUM(tbConsultants[[#This Row],[Year 1]:[Year 6]])</f>
        <v>0</v>
      </c>
      <c r="I8" s="143"/>
    </row>
    <row r="9" spans="1:9">
      <c r="A9" s="143" t="s">
        <v>87</v>
      </c>
      <c r="B9" s="144" t="s">
        <v>87</v>
      </c>
      <c r="C9" s="144" t="s">
        <v>87</v>
      </c>
      <c r="D9" s="144" t="s">
        <v>87</v>
      </c>
      <c r="E9" s="144" t="s">
        <v>87</v>
      </c>
      <c r="F9" s="144" t="s">
        <v>87</v>
      </c>
      <c r="G9" s="144" t="s">
        <v>87</v>
      </c>
      <c r="H9" s="145">
        <f>SUM(tbConsultants[[#This Row],[Year 1]:[Year 6]])</f>
        <v>0</v>
      </c>
      <c r="I9" s="143"/>
    </row>
    <row r="10" spans="1:9">
      <c r="A10" s="143" t="s">
        <v>87</v>
      </c>
      <c r="B10" s="144" t="s">
        <v>87</v>
      </c>
      <c r="C10" s="144" t="s">
        <v>87</v>
      </c>
      <c r="D10" s="144" t="s">
        <v>87</v>
      </c>
      <c r="E10" s="144" t="s">
        <v>87</v>
      </c>
      <c r="F10" s="144" t="s">
        <v>87</v>
      </c>
      <c r="G10" s="144" t="s">
        <v>87</v>
      </c>
      <c r="H10" s="145">
        <f>SUM(tbConsultants[[#This Row],[Year 1]:[Year 6]])</f>
        <v>0</v>
      </c>
      <c r="I10" s="143"/>
    </row>
    <row r="11" spans="1:9">
      <c r="A11" s="143" t="s">
        <v>87</v>
      </c>
      <c r="B11" s="144" t="s">
        <v>87</v>
      </c>
      <c r="C11" s="144" t="s">
        <v>87</v>
      </c>
      <c r="D11" s="144" t="s">
        <v>87</v>
      </c>
      <c r="E11" s="144" t="s">
        <v>87</v>
      </c>
      <c r="F11" s="144" t="s">
        <v>87</v>
      </c>
      <c r="G11" s="144" t="s">
        <v>87</v>
      </c>
      <c r="H11" s="145">
        <f>SUM(tbConsultants[[#This Row],[Year 1]:[Year 6]])</f>
        <v>0</v>
      </c>
      <c r="I11" s="143"/>
    </row>
    <row r="12" spans="1:9">
      <c r="A12" s="143" t="s">
        <v>87</v>
      </c>
      <c r="B12" s="144" t="s">
        <v>87</v>
      </c>
      <c r="C12" s="144" t="s">
        <v>87</v>
      </c>
      <c r="D12" s="144" t="s">
        <v>87</v>
      </c>
      <c r="E12" s="144" t="s">
        <v>87</v>
      </c>
      <c r="F12" s="144" t="s">
        <v>87</v>
      </c>
      <c r="G12" s="144" t="s">
        <v>87</v>
      </c>
      <c r="H12" s="145">
        <f>SUM(tbConsultants[[#This Row],[Year 1]:[Year 6]])</f>
        <v>0</v>
      </c>
      <c r="I12" s="143"/>
    </row>
    <row r="13" spans="1:9">
      <c r="A13" s="143" t="s">
        <v>87</v>
      </c>
      <c r="B13" s="144" t="s">
        <v>87</v>
      </c>
      <c r="C13" s="144" t="s">
        <v>87</v>
      </c>
      <c r="D13" s="144" t="s">
        <v>87</v>
      </c>
      <c r="E13" s="144" t="s">
        <v>87</v>
      </c>
      <c r="F13" s="144" t="s">
        <v>87</v>
      </c>
      <c r="G13" s="144" t="s">
        <v>87</v>
      </c>
      <c r="H13" s="145">
        <f>SUM(tbConsultants[[#This Row],[Year 1]:[Year 6]])</f>
        <v>0</v>
      </c>
      <c r="I13" s="143"/>
    </row>
    <row r="14" spans="1:9">
      <c r="A14" s="143" t="s">
        <v>87</v>
      </c>
      <c r="B14" s="144" t="s">
        <v>87</v>
      </c>
      <c r="C14" s="144" t="s">
        <v>87</v>
      </c>
      <c r="D14" s="144" t="s">
        <v>87</v>
      </c>
      <c r="E14" s="144" t="s">
        <v>87</v>
      </c>
      <c r="F14" s="144" t="s">
        <v>87</v>
      </c>
      <c r="G14" s="144" t="s">
        <v>87</v>
      </c>
      <c r="H14" s="145">
        <f>SUM(tbConsultants[[#This Row],[Year 1]:[Year 6]])</f>
        <v>0</v>
      </c>
      <c r="I14" s="143"/>
    </row>
    <row r="15" spans="1:9">
      <c r="A15" s="143" t="s">
        <v>87</v>
      </c>
      <c r="B15" s="144" t="s">
        <v>87</v>
      </c>
      <c r="C15" s="144" t="s">
        <v>87</v>
      </c>
      <c r="D15" s="144" t="s">
        <v>87</v>
      </c>
      <c r="E15" s="144" t="s">
        <v>87</v>
      </c>
      <c r="F15" s="144" t="s">
        <v>87</v>
      </c>
      <c r="G15" s="144" t="s">
        <v>87</v>
      </c>
      <c r="H15" s="145">
        <f>SUM(tbConsultants[[#This Row],[Year 1]:[Year 6]])</f>
        <v>0</v>
      </c>
      <c r="I15" s="143"/>
    </row>
    <row r="16" spans="1:9">
      <c r="A16" s="143" t="s">
        <v>87</v>
      </c>
      <c r="B16" s="144" t="s">
        <v>87</v>
      </c>
      <c r="C16" s="144" t="s">
        <v>87</v>
      </c>
      <c r="D16" s="144" t="s">
        <v>87</v>
      </c>
      <c r="E16" s="144" t="s">
        <v>87</v>
      </c>
      <c r="F16" s="144" t="s">
        <v>87</v>
      </c>
      <c r="G16" s="144" t="s">
        <v>87</v>
      </c>
      <c r="H16" s="145">
        <f>SUM(tbConsultants[[#This Row],[Year 1]:[Year 6]])</f>
        <v>0</v>
      </c>
      <c r="I16" s="143"/>
    </row>
    <row r="17" spans="1:9">
      <c r="A17" s="143" t="s">
        <v>87</v>
      </c>
      <c r="B17" s="144" t="s">
        <v>87</v>
      </c>
      <c r="C17" s="144" t="s">
        <v>87</v>
      </c>
      <c r="D17" s="144" t="s">
        <v>87</v>
      </c>
      <c r="E17" s="144" t="s">
        <v>87</v>
      </c>
      <c r="F17" s="144" t="s">
        <v>87</v>
      </c>
      <c r="G17" s="144" t="s">
        <v>87</v>
      </c>
      <c r="H17" s="145">
        <f>SUM(tbConsultants[[#This Row],[Year 1]:[Year 6]])</f>
        <v>0</v>
      </c>
      <c r="I17" s="143"/>
    </row>
    <row r="18" spans="1:9">
      <c r="A18" s="143"/>
      <c r="B18" s="149"/>
      <c r="C18" s="149"/>
      <c r="D18" s="149"/>
      <c r="E18" s="149"/>
      <c r="F18" s="149"/>
      <c r="G18" s="149"/>
      <c r="H18" s="145">
        <f>SUM(tbConsultants[[#This Row],[Year 1]:[Year 6]])</f>
        <v>0</v>
      </c>
      <c r="I18" s="143"/>
    </row>
    <row r="19" spans="1:9">
      <c r="A19" s="143"/>
      <c r="B19" s="149"/>
      <c r="C19" s="149"/>
      <c r="D19" s="149"/>
      <c r="E19" s="149"/>
      <c r="F19" s="149"/>
      <c r="G19" s="149"/>
      <c r="H19" s="145">
        <f>SUM(tbConsultants[[#This Row],[Year 1]:[Year 6]])</f>
        <v>0</v>
      </c>
      <c r="I19" s="143"/>
    </row>
    <row r="20" spans="1:9">
      <c r="A20" s="143"/>
      <c r="B20" s="149"/>
      <c r="C20" s="149"/>
      <c r="D20" s="149"/>
      <c r="E20" s="149"/>
      <c r="F20" s="149"/>
      <c r="G20" s="149"/>
      <c r="H20" s="145">
        <f>SUM(tbConsultants[[#This Row],[Year 1]:[Year 6]])</f>
        <v>0</v>
      </c>
      <c r="I20" s="143"/>
    </row>
    <row r="21" spans="1:9">
      <c r="A21" s="143"/>
      <c r="B21" s="149"/>
      <c r="C21" s="149"/>
      <c r="D21" s="149"/>
      <c r="E21" s="149"/>
      <c r="F21" s="149"/>
      <c r="G21" s="149"/>
      <c r="H21" s="145">
        <f>SUM(tbConsultants[[#This Row],[Year 1]:[Year 6]])</f>
        <v>0</v>
      </c>
      <c r="I21" s="143"/>
    </row>
    <row r="22" spans="1:9">
      <c r="A22" s="143"/>
      <c r="B22" s="149"/>
      <c r="C22" s="149"/>
      <c r="D22" s="149"/>
      <c r="E22" s="149"/>
      <c r="F22" s="149"/>
      <c r="G22" s="149"/>
      <c r="H22" s="145">
        <f>SUM(tbConsultants[[#This Row],[Year 1]:[Year 6]])</f>
        <v>0</v>
      </c>
      <c r="I22" s="143"/>
    </row>
    <row r="23" spans="1:9">
      <c r="A23" s="143"/>
      <c r="B23" s="149"/>
      <c r="C23" s="149"/>
      <c r="D23" s="149"/>
      <c r="E23" s="149"/>
      <c r="F23" s="149"/>
      <c r="G23" s="149"/>
      <c r="H23" s="145">
        <f>SUM(tbConsultants[[#This Row],[Year 1]:[Year 6]])</f>
        <v>0</v>
      </c>
      <c r="I23" s="143"/>
    </row>
    <row r="24" spans="1:9">
      <c r="A24" s="143"/>
      <c r="B24" s="149"/>
      <c r="C24" s="149"/>
      <c r="D24" s="149"/>
      <c r="E24" s="149"/>
      <c r="F24" s="149"/>
      <c r="G24" s="149"/>
      <c r="H24" s="145">
        <f>SUM(tbConsultants[[#This Row],[Year 1]:[Year 6]])</f>
        <v>0</v>
      </c>
      <c r="I24" s="143"/>
    </row>
    <row r="25" spans="1:9">
      <c r="A25" s="143"/>
      <c r="B25" s="149"/>
      <c r="C25" s="149"/>
      <c r="D25" s="149"/>
      <c r="E25" s="149"/>
      <c r="F25" s="149"/>
      <c r="G25" s="149"/>
      <c r="H25" s="145">
        <f>SUM(tbConsultants[[#This Row],[Year 1]:[Year 6]])</f>
        <v>0</v>
      </c>
      <c r="I25" s="143"/>
    </row>
    <row r="26" spans="1:9">
      <c r="A26" s="143"/>
      <c r="B26" s="149"/>
      <c r="C26" s="149"/>
      <c r="D26" s="149"/>
      <c r="E26" s="149"/>
      <c r="F26" s="149"/>
      <c r="G26" s="149"/>
      <c r="H26" s="145">
        <f>SUM(tbConsultants[[#This Row],[Year 1]:[Year 6]])</f>
        <v>0</v>
      </c>
      <c r="I26" s="143"/>
    </row>
    <row r="27" spans="1:9">
      <c r="A27" s="143"/>
      <c r="B27" s="149"/>
      <c r="C27" s="149"/>
      <c r="D27" s="149"/>
      <c r="E27" s="149"/>
      <c r="F27" s="149"/>
      <c r="G27" s="149"/>
      <c r="H27" s="145">
        <f>SUM(tbConsultants[[#This Row],[Year 1]:[Year 6]])</f>
        <v>0</v>
      </c>
      <c r="I27" s="143"/>
    </row>
    <row r="28" spans="1:9">
      <c r="A28" s="143"/>
      <c r="B28" s="149"/>
      <c r="C28" s="149"/>
      <c r="D28" s="149"/>
      <c r="E28" s="149"/>
      <c r="F28" s="149"/>
      <c r="G28" s="149"/>
      <c r="H28" s="145">
        <f>SUM(tbConsultants[[#This Row],[Year 1]:[Year 6]])</f>
        <v>0</v>
      </c>
      <c r="I28" s="143"/>
    </row>
    <row r="29" spans="1:9">
      <c r="A29" s="143"/>
      <c r="B29" s="149"/>
      <c r="C29" s="149"/>
      <c r="D29" s="149"/>
      <c r="E29" s="149"/>
      <c r="F29" s="149"/>
      <c r="G29" s="149"/>
      <c r="H29" s="145">
        <f>SUM(tbConsultants[[#This Row],[Year 1]:[Year 6]])</f>
        <v>0</v>
      </c>
      <c r="I29" s="143"/>
    </row>
    <row r="30" spans="1:9">
      <c r="A30" s="143"/>
      <c r="B30" s="144"/>
      <c r="C30" s="144"/>
      <c r="D30" s="144"/>
      <c r="E30" s="144"/>
      <c r="F30" s="144"/>
      <c r="G30" s="144"/>
      <c r="H30" s="145">
        <f>SUM(tbConsultants[[#This Row],[Year 1]:[Year 6]])</f>
        <v>0</v>
      </c>
      <c r="I30" s="143"/>
    </row>
    <row r="31" spans="1:9">
      <c r="A31" s="146" t="s">
        <v>0</v>
      </c>
      <c r="B31" s="147">
        <f>SUBTOTAL(109,tbConsultants[Year 1])</f>
        <v>0</v>
      </c>
      <c r="C31" s="147">
        <f>SUBTOTAL(109,tbConsultants[Year 2])</f>
        <v>0</v>
      </c>
      <c r="D31" s="147">
        <f>SUBTOTAL(109,tbConsultants[Year 3])</f>
        <v>0</v>
      </c>
      <c r="E31" s="147">
        <f>SUBTOTAL(109,tbConsultants[Year 4])</f>
        <v>0</v>
      </c>
      <c r="F31" s="147">
        <f>SUBTOTAL(109,tbConsultants[Year 5])</f>
        <v>0</v>
      </c>
      <c r="G31" s="148">
        <f>SUBTOTAL(109,tbConsultants[Year 6])</f>
        <v>0</v>
      </c>
      <c r="H31" s="148">
        <f>SUM(tbConsultants[[#Totals],[Year 1]:[Year 6]])</f>
        <v>0</v>
      </c>
      <c r="I31" s="146"/>
    </row>
    <row r="33" spans="1:1">
      <c r="A33" s="163" t="s">
        <v>461</v>
      </c>
    </row>
  </sheetData>
  <sheetProtection formatCells="0" formatColumns="0" insertRows="0"/>
  <protectedRanges>
    <protectedRange sqref="A4:G30" name="Range1_1"/>
  </protectedRanges>
  <dataConsolidate/>
  <mergeCells count="2">
    <mergeCell ref="A1:I1"/>
    <mergeCell ref="A2:I2"/>
  </mergeCells>
  <conditionalFormatting sqref="A1:A2 A3:I31">
    <cfRule type="expression" dxfId="172" priority="1">
      <formula>AND(CELL("protect",A1),Check_Locked)</formula>
    </cfRule>
  </conditionalFormatting>
  <printOptions horizontalCentered="1"/>
  <pageMargins left="0.3" right="0.3" top="0.3" bottom="0.3" header="0.3" footer="0.3"/>
  <pageSetup scale="8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Evaluation">
    <tabColor theme="6" tint="0.39997558519241921"/>
    <pageSetUpPr fitToPage="1"/>
  </sheetPr>
  <dimension ref="A1:I22"/>
  <sheetViews>
    <sheetView zoomScaleNormal="100" workbookViewId="0">
      <selection activeCell="A4" sqref="A4"/>
    </sheetView>
  </sheetViews>
  <sheetFormatPr baseColWidth="10" defaultColWidth="9.140625" defaultRowHeight="15"/>
  <cols>
    <col min="1" max="1" width="22.7109375" customWidth="1"/>
    <col min="2" max="6" width="12.5703125" customWidth="1"/>
    <col min="7" max="7" width="11.5703125" hidden="1" customWidth="1"/>
    <col min="8" max="8" width="15.28515625" customWidth="1"/>
    <col min="9" max="9" width="60.7109375" customWidth="1"/>
  </cols>
  <sheetData>
    <row r="1" spans="1:9" ht="15.75" thickBot="1">
      <c r="A1" s="207" t="s">
        <v>60</v>
      </c>
      <c r="B1" s="208"/>
      <c r="C1" s="208"/>
      <c r="D1" s="208"/>
      <c r="E1" s="208"/>
      <c r="F1" s="208"/>
      <c r="G1" s="208"/>
      <c r="H1" s="208"/>
      <c r="I1" s="209"/>
    </row>
    <row r="2" spans="1:9" ht="46.5" customHeight="1">
      <c r="A2" s="219" t="s">
        <v>61</v>
      </c>
      <c r="B2" s="220"/>
      <c r="C2" s="220"/>
      <c r="D2" s="220"/>
      <c r="E2" s="220"/>
      <c r="F2" s="220"/>
      <c r="G2" s="220"/>
      <c r="H2" s="220"/>
      <c r="I2" s="221"/>
    </row>
    <row r="3" spans="1:9" ht="15.75" thickBot="1">
      <c r="A3" s="48" t="s">
        <v>8</v>
      </c>
      <c r="B3" s="49" t="s">
        <v>7</v>
      </c>
      <c r="C3" s="49" t="s">
        <v>6</v>
      </c>
      <c r="D3" s="49" t="s">
        <v>5</v>
      </c>
      <c r="E3" s="49" t="s">
        <v>4</v>
      </c>
      <c r="F3" s="49" t="s">
        <v>3</v>
      </c>
      <c r="G3" s="49" t="s">
        <v>53</v>
      </c>
      <c r="H3" s="49" t="s">
        <v>2</v>
      </c>
      <c r="I3" s="50" t="s">
        <v>1</v>
      </c>
    </row>
    <row r="4" spans="1:9">
      <c r="A4" s="150" t="s">
        <v>87</v>
      </c>
      <c r="B4" s="151" t="s">
        <v>87</v>
      </c>
      <c r="C4" s="151" t="s">
        <v>87</v>
      </c>
      <c r="D4" s="151" t="s">
        <v>87</v>
      </c>
      <c r="E4" s="151" t="s">
        <v>87</v>
      </c>
      <c r="F4" s="151" t="s">
        <v>87</v>
      </c>
      <c r="G4" s="151" t="s">
        <v>87</v>
      </c>
      <c r="H4" s="152">
        <f>SUM(Evaluation!$B4:$G4)</f>
        <v>0</v>
      </c>
      <c r="I4" s="150"/>
    </row>
    <row r="5" spans="1:9">
      <c r="A5" s="150" t="s">
        <v>87</v>
      </c>
      <c r="B5" s="151" t="s">
        <v>87</v>
      </c>
      <c r="C5" s="151" t="s">
        <v>87</v>
      </c>
      <c r="D5" s="151" t="s">
        <v>87</v>
      </c>
      <c r="E5" s="151" t="s">
        <v>87</v>
      </c>
      <c r="F5" s="151" t="s">
        <v>87</v>
      </c>
      <c r="G5" s="151" t="s">
        <v>87</v>
      </c>
      <c r="H5" s="152">
        <f>SUM(Evaluation!$B5:$G5)</f>
        <v>0</v>
      </c>
      <c r="I5" s="150"/>
    </row>
    <row r="6" spans="1:9">
      <c r="A6" s="150" t="s">
        <v>87</v>
      </c>
      <c r="B6" s="151" t="s">
        <v>87</v>
      </c>
      <c r="C6" s="151" t="s">
        <v>87</v>
      </c>
      <c r="D6" s="151" t="s">
        <v>87</v>
      </c>
      <c r="E6" s="151" t="s">
        <v>87</v>
      </c>
      <c r="F6" s="151" t="s">
        <v>87</v>
      </c>
      <c r="G6" s="151" t="s">
        <v>87</v>
      </c>
      <c r="H6" s="152">
        <f>SUM(Evaluation!$B6:$G6)</f>
        <v>0</v>
      </c>
      <c r="I6" s="150"/>
    </row>
    <row r="7" spans="1:9" ht="15.75" customHeight="1">
      <c r="A7" s="150" t="s">
        <v>87</v>
      </c>
      <c r="B7" s="151" t="s">
        <v>87</v>
      </c>
      <c r="C7" s="151" t="s">
        <v>87</v>
      </c>
      <c r="D7" s="151" t="s">
        <v>87</v>
      </c>
      <c r="E7" s="151" t="s">
        <v>87</v>
      </c>
      <c r="F7" s="151" t="s">
        <v>87</v>
      </c>
      <c r="G7" s="151" t="s">
        <v>87</v>
      </c>
      <c r="H7" s="152">
        <f>SUM(Evaluation!$B7:$G7)</f>
        <v>0</v>
      </c>
      <c r="I7" s="150"/>
    </row>
    <row r="8" spans="1:9">
      <c r="A8" s="150" t="s">
        <v>87</v>
      </c>
      <c r="B8" s="151" t="s">
        <v>87</v>
      </c>
      <c r="C8" s="151" t="s">
        <v>87</v>
      </c>
      <c r="D8" s="151" t="s">
        <v>87</v>
      </c>
      <c r="E8" s="151" t="s">
        <v>87</v>
      </c>
      <c r="F8" s="151" t="s">
        <v>87</v>
      </c>
      <c r="G8" s="151" t="s">
        <v>87</v>
      </c>
      <c r="H8" s="152">
        <f>SUM(Evaluation!$B8:$G8)</f>
        <v>0</v>
      </c>
      <c r="I8" s="150"/>
    </row>
    <row r="9" spans="1:9">
      <c r="A9" s="150" t="s">
        <v>87</v>
      </c>
      <c r="B9" s="151" t="s">
        <v>87</v>
      </c>
      <c r="C9" s="151" t="s">
        <v>87</v>
      </c>
      <c r="D9" s="151" t="s">
        <v>87</v>
      </c>
      <c r="E9" s="151" t="s">
        <v>87</v>
      </c>
      <c r="F9" s="151" t="s">
        <v>87</v>
      </c>
      <c r="G9" s="151" t="s">
        <v>87</v>
      </c>
      <c r="H9" s="152">
        <f>SUM(Evaluation!$B9:$G9)</f>
        <v>0</v>
      </c>
      <c r="I9" s="150"/>
    </row>
    <row r="10" spans="1:9">
      <c r="A10" s="150" t="s">
        <v>87</v>
      </c>
      <c r="B10" s="151" t="s">
        <v>87</v>
      </c>
      <c r="C10" s="151" t="s">
        <v>87</v>
      </c>
      <c r="D10" s="151" t="s">
        <v>87</v>
      </c>
      <c r="E10" s="151" t="s">
        <v>87</v>
      </c>
      <c r="F10" s="151" t="s">
        <v>87</v>
      </c>
      <c r="G10" s="151" t="s">
        <v>87</v>
      </c>
      <c r="H10" s="152">
        <f>SUM(Evaluation!$B10:$G10)</f>
        <v>0</v>
      </c>
      <c r="I10" s="150"/>
    </row>
    <row r="11" spans="1:9">
      <c r="A11" s="150" t="s">
        <v>87</v>
      </c>
      <c r="B11" s="151" t="s">
        <v>87</v>
      </c>
      <c r="C11" s="151" t="s">
        <v>87</v>
      </c>
      <c r="D11" s="151" t="s">
        <v>87</v>
      </c>
      <c r="E11" s="151" t="s">
        <v>87</v>
      </c>
      <c r="F11" s="151" t="s">
        <v>87</v>
      </c>
      <c r="G11" s="151" t="s">
        <v>87</v>
      </c>
      <c r="H11" s="152">
        <f>SUM(Evaluation!$B11:$G11)</f>
        <v>0</v>
      </c>
      <c r="I11" s="150"/>
    </row>
    <row r="12" spans="1:9">
      <c r="A12" s="150" t="s">
        <v>87</v>
      </c>
      <c r="B12" s="151" t="s">
        <v>87</v>
      </c>
      <c r="C12" s="151" t="s">
        <v>87</v>
      </c>
      <c r="D12" s="151" t="s">
        <v>87</v>
      </c>
      <c r="E12" s="151" t="s">
        <v>87</v>
      </c>
      <c r="F12" s="151" t="s">
        <v>87</v>
      </c>
      <c r="G12" s="151" t="s">
        <v>87</v>
      </c>
      <c r="H12" s="152">
        <f>SUM(Evaluation!$B12:$G12)</f>
        <v>0</v>
      </c>
      <c r="I12" s="150"/>
    </row>
    <row r="13" spans="1:9">
      <c r="A13" s="150" t="s">
        <v>87</v>
      </c>
      <c r="B13" s="151" t="s">
        <v>87</v>
      </c>
      <c r="C13" s="151" t="s">
        <v>87</v>
      </c>
      <c r="D13" s="151" t="s">
        <v>87</v>
      </c>
      <c r="E13" s="151" t="s">
        <v>87</v>
      </c>
      <c r="F13" s="151" t="s">
        <v>87</v>
      </c>
      <c r="G13" s="151" t="s">
        <v>87</v>
      </c>
      <c r="H13" s="152">
        <f>SUM(Evaluation!$B13:$G13)</f>
        <v>0</v>
      </c>
      <c r="I13" s="150"/>
    </row>
    <row r="14" spans="1:9">
      <c r="A14" s="150" t="s">
        <v>87</v>
      </c>
      <c r="B14" s="151" t="s">
        <v>87</v>
      </c>
      <c r="C14" s="151" t="s">
        <v>87</v>
      </c>
      <c r="D14" s="151" t="s">
        <v>87</v>
      </c>
      <c r="E14" s="151" t="s">
        <v>87</v>
      </c>
      <c r="F14" s="151" t="s">
        <v>87</v>
      </c>
      <c r="G14" s="151" t="s">
        <v>87</v>
      </c>
      <c r="H14" s="152">
        <f>SUM(Evaluation!$B14:$G14)</f>
        <v>0</v>
      </c>
      <c r="I14" s="150"/>
    </row>
    <row r="15" spans="1:9">
      <c r="A15" s="150" t="s">
        <v>87</v>
      </c>
      <c r="B15" s="151" t="s">
        <v>87</v>
      </c>
      <c r="C15" s="151" t="s">
        <v>87</v>
      </c>
      <c r="D15" s="151" t="s">
        <v>87</v>
      </c>
      <c r="E15" s="151" t="s">
        <v>87</v>
      </c>
      <c r="F15" s="151" t="s">
        <v>87</v>
      </c>
      <c r="G15" s="151" t="s">
        <v>87</v>
      </c>
      <c r="H15" s="152">
        <f>SUM(Evaluation!$B15:$G15)</f>
        <v>0</v>
      </c>
      <c r="I15" s="150"/>
    </row>
    <row r="16" spans="1:9">
      <c r="A16" s="150" t="s">
        <v>87</v>
      </c>
      <c r="B16" s="151" t="s">
        <v>87</v>
      </c>
      <c r="C16" s="151" t="s">
        <v>87</v>
      </c>
      <c r="D16" s="151" t="s">
        <v>87</v>
      </c>
      <c r="E16" s="151" t="s">
        <v>87</v>
      </c>
      <c r="F16" s="151" t="s">
        <v>87</v>
      </c>
      <c r="G16" s="151" t="s">
        <v>87</v>
      </c>
      <c r="H16" s="152">
        <f>SUM(Evaluation!$B16:$G16)</f>
        <v>0</v>
      </c>
      <c r="I16" s="150"/>
    </row>
    <row r="17" spans="1:9">
      <c r="A17" s="150" t="s">
        <v>87</v>
      </c>
      <c r="B17" s="151" t="s">
        <v>87</v>
      </c>
      <c r="C17" s="151" t="s">
        <v>87</v>
      </c>
      <c r="D17" s="151" t="s">
        <v>87</v>
      </c>
      <c r="E17" s="151" t="s">
        <v>87</v>
      </c>
      <c r="F17" s="151" t="s">
        <v>87</v>
      </c>
      <c r="G17" s="151" t="s">
        <v>87</v>
      </c>
      <c r="H17" s="152">
        <f>SUM(Evaluation!$B17:$G17)</f>
        <v>0</v>
      </c>
      <c r="I17" s="150"/>
    </row>
    <row r="18" spans="1:9">
      <c r="A18" s="150"/>
      <c r="B18" s="153"/>
      <c r="C18" s="153"/>
      <c r="D18" s="153"/>
      <c r="E18" s="153"/>
      <c r="F18" s="153"/>
      <c r="G18" s="153"/>
      <c r="H18" s="152">
        <f>SUM(Evaluation!$B18:$G18)</f>
        <v>0</v>
      </c>
      <c r="I18" s="150"/>
    </row>
    <row r="19" spans="1:9">
      <c r="A19" s="150"/>
      <c r="B19" s="153"/>
      <c r="C19" s="153"/>
      <c r="D19" s="153"/>
      <c r="E19" s="153"/>
      <c r="F19" s="153"/>
      <c r="G19" s="153"/>
      <c r="H19" s="152">
        <f>SUM(Evaluation!$B19:$G19)</f>
        <v>0</v>
      </c>
      <c r="I19" s="150"/>
    </row>
    <row r="20" spans="1:9">
      <c r="A20" s="150"/>
      <c r="B20" s="153"/>
      <c r="C20" s="153"/>
      <c r="D20" s="153"/>
      <c r="E20" s="153"/>
      <c r="F20" s="153"/>
      <c r="G20" s="153"/>
      <c r="H20" s="152">
        <f>SUM(Evaluation!$B20:$G20)</f>
        <v>0</v>
      </c>
      <c r="I20" s="150"/>
    </row>
    <row r="21" spans="1:9">
      <c r="A21" s="150" t="s">
        <v>87</v>
      </c>
      <c r="B21" s="151" t="s">
        <v>87</v>
      </c>
      <c r="C21" s="151" t="s">
        <v>87</v>
      </c>
      <c r="D21" s="151" t="s">
        <v>87</v>
      </c>
      <c r="E21" s="151" t="s">
        <v>87</v>
      </c>
      <c r="F21" s="151" t="s">
        <v>87</v>
      </c>
      <c r="G21" s="151" t="s">
        <v>87</v>
      </c>
      <c r="H21" s="152">
        <f>SUM(Evaluation!$B21:$G21)</f>
        <v>0</v>
      </c>
      <c r="I21" s="150"/>
    </row>
    <row r="22" spans="1:9">
      <c r="A22" s="154" t="s">
        <v>79</v>
      </c>
      <c r="B22" s="155">
        <f>SUBTOTAL(109,tbEvaluation[Year 1])</f>
        <v>0</v>
      </c>
      <c r="C22" s="155">
        <f>SUBTOTAL(109,tbEvaluation[Year 2])</f>
        <v>0</v>
      </c>
      <c r="D22" s="155">
        <f>SUBTOTAL(109,tbEvaluation[Year 3])</f>
        <v>0</v>
      </c>
      <c r="E22" s="155">
        <f>SUBTOTAL(109,tbEvaluation[Year 4])</f>
        <v>0</v>
      </c>
      <c r="F22" s="155">
        <f>SUBTOTAL(109,tbEvaluation[Year 5])</f>
        <v>0</v>
      </c>
      <c r="G22" s="157">
        <f>SUBTOTAL(109,tbEvaluation[Year 6])</f>
        <v>0</v>
      </c>
      <c r="H22" s="157">
        <f>SUM(tbEvaluation[[#Totals],[Year 1]:[Year 6]])</f>
        <v>0</v>
      </c>
      <c r="I22" s="154"/>
    </row>
  </sheetData>
  <sheetProtection sheet="1" objects="1" scenarios="1" formatCells="0" formatColumns="0" insertRows="0"/>
  <mergeCells count="2">
    <mergeCell ref="A1:I1"/>
    <mergeCell ref="A2:I2"/>
  </mergeCells>
  <conditionalFormatting sqref="A1:I22">
    <cfRule type="expression" dxfId="148" priority="1">
      <formula>AND(CELL("protect",A1),Check_Locked)</formula>
    </cfRule>
  </conditionalFormatting>
  <printOptions horizontalCentered="1"/>
  <pageMargins left="0.3" right="0.3" top="0.3" bottom="0.3" header="0.3" footer="0.3"/>
  <pageSetup scale="82"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Equipment">
    <tabColor theme="6" tint="0.39997558519241921"/>
    <pageSetUpPr fitToPage="1"/>
  </sheetPr>
  <dimension ref="A1:I22"/>
  <sheetViews>
    <sheetView zoomScaleNormal="100" workbookViewId="0">
      <selection activeCell="A4" sqref="A4"/>
    </sheetView>
  </sheetViews>
  <sheetFormatPr baseColWidth="10" defaultColWidth="8.85546875" defaultRowHeight="15"/>
  <cols>
    <col min="1" max="1" width="22.7109375" style="1" customWidth="1"/>
    <col min="2" max="6" width="12.5703125" style="1" customWidth="1"/>
    <col min="7" max="7" width="9.85546875" style="1" hidden="1" customWidth="1"/>
    <col min="8" max="8" width="15.28515625" style="1" customWidth="1"/>
    <col min="9" max="9" width="60.7109375" style="1" customWidth="1"/>
    <col min="10" max="16384" width="8.85546875" style="1"/>
  </cols>
  <sheetData>
    <row r="1" spans="1:9" ht="18.600000000000001" customHeight="1" thickBot="1">
      <c r="A1" s="207" t="s">
        <v>10</v>
      </c>
      <c r="B1" s="208"/>
      <c r="C1" s="208"/>
      <c r="D1" s="208"/>
      <c r="E1" s="208"/>
      <c r="F1" s="208"/>
      <c r="G1" s="208"/>
      <c r="H1" s="208"/>
      <c r="I1" s="209"/>
    </row>
    <row r="2" spans="1:9" ht="36" customHeight="1">
      <c r="A2" s="222" t="s">
        <v>11</v>
      </c>
      <c r="B2" s="220"/>
      <c r="C2" s="220"/>
      <c r="D2" s="220"/>
      <c r="E2" s="220"/>
      <c r="F2" s="220"/>
      <c r="G2" s="220"/>
      <c r="H2" s="220"/>
      <c r="I2" s="223"/>
    </row>
    <row r="3" spans="1:9" ht="15" customHeight="1" thickBot="1">
      <c r="A3" s="51" t="s">
        <v>8</v>
      </c>
      <c r="B3" s="52" t="s">
        <v>7</v>
      </c>
      <c r="C3" s="52" t="s">
        <v>6</v>
      </c>
      <c r="D3" s="52" t="s">
        <v>5</v>
      </c>
      <c r="E3" s="52" t="s">
        <v>4</v>
      </c>
      <c r="F3" s="53" t="s">
        <v>3</v>
      </c>
      <c r="G3" s="53" t="s">
        <v>53</v>
      </c>
      <c r="H3" s="52" t="s">
        <v>2</v>
      </c>
      <c r="I3" s="54" t="s">
        <v>1</v>
      </c>
    </row>
    <row r="4" spans="1:9">
      <c r="A4" s="150" t="s">
        <v>87</v>
      </c>
      <c r="B4" s="151" t="s">
        <v>87</v>
      </c>
      <c r="C4" s="151" t="s">
        <v>87</v>
      </c>
      <c r="D4" s="151" t="s">
        <v>87</v>
      </c>
      <c r="E4" s="151" t="s">
        <v>87</v>
      </c>
      <c r="F4" s="151" t="s">
        <v>87</v>
      </c>
      <c r="G4" s="151" t="s">
        <v>87</v>
      </c>
      <c r="H4" s="152">
        <f>SUM(Equipment!$B4:$G4)</f>
        <v>0</v>
      </c>
      <c r="I4" s="150"/>
    </row>
    <row r="5" spans="1:9">
      <c r="A5" s="150" t="s">
        <v>87</v>
      </c>
      <c r="B5" s="151" t="s">
        <v>87</v>
      </c>
      <c r="C5" s="151" t="s">
        <v>87</v>
      </c>
      <c r="D5" s="151" t="s">
        <v>87</v>
      </c>
      <c r="E5" s="151" t="s">
        <v>87</v>
      </c>
      <c r="F5" s="151" t="s">
        <v>87</v>
      </c>
      <c r="G5" s="151" t="s">
        <v>87</v>
      </c>
      <c r="H5" s="152">
        <f>SUM(Equipment!$B5:$G5)</f>
        <v>0</v>
      </c>
      <c r="I5" s="150"/>
    </row>
    <row r="6" spans="1:9">
      <c r="A6" s="150" t="s">
        <v>87</v>
      </c>
      <c r="B6" s="151" t="s">
        <v>87</v>
      </c>
      <c r="C6" s="151" t="s">
        <v>87</v>
      </c>
      <c r="D6" s="151" t="s">
        <v>87</v>
      </c>
      <c r="E6" s="151" t="s">
        <v>87</v>
      </c>
      <c r="F6" s="151" t="s">
        <v>87</v>
      </c>
      <c r="G6" s="151" t="s">
        <v>87</v>
      </c>
      <c r="H6" s="152">
        <f>SUM(Equipment!$B6:$G6)</f>
        <v>0</v>
      </c>
      <c r="I6" s="150"/>
    </row>
    <row r="7" spans="1:9">
      <c r="A7" s="150" t="s">
        <v>87</v>
      </c>
      <c r="B7" s="151" t="s">
        <v>87</v>
      </c>
      <c r="C7" s="151" t="s">
        <v>87</v>
      </c>
      <c r="D7" s="151" t="s">
        <v>87</v>
      </c>
      <c r="E7" s="151" t="s">
        <v>87</v>
      </c>
      <c r="F7" s="151" t="s">
        <v>87</v>
      </c>
      <c r="G7" s="151" t="s">
        <v>87</v>
      </c>
      <c r="H7" s="152">
        <f>SUM(Equipment!$B7:$G7)</f>
        <v>0</v>
      </c>
      <c r="I7" s="150"/>
    </row>
    <row r="8" spans="1:9">
      <c r="A8" s="150" t="s">
        <v>87</v>
      </c>
      <c r="B8" s="151" t="s">
        <v>87</v>
      </c>
      <c r="C8" s="151" t="s">
        <v>87</v>
      </c>
      <c r="D8" s="151" t="s">
        <v>87</v>
      </c>
      <c r="E8" s="151" t="s">
        <v>87</v>
      </c>
      <c r="F8" s="151" t="s">
        <v>87</v>
      </c>
      <c r="G8" s="151" t="s">
        <v>87</v>
      </c>
      <c r="H8" s="152">
        <f>SUM(Equipment!$B8:$G8)</f>
        <v>0</v>
      </c>
      <c r="I8" s="150"/>
    </row>
    <row r="9" spans="1:9">
      <c r="A9" s="150" t="s">
        <v>87</v>
      </c>
      <c r="B9" s="151" t="s">
        <v>87</v>
      </c>
      <c r="C9" s="151" t="s">
        <v>87</v>
      </c>
      <c r="D9" s="151" t="s">
        <v>87</v>
      </c>
      <c r="E9" s="151" t="s">
        <v>87</v>
      </c>
      <c r="F9" s="151" t="s">
        <v>87</v>
      </c>
      <c r="G9" s="151" t="s">
        <v>87</v>
      </c>
      <c r="H9" s="152">
        <f>SUM(Equipment!$B9:$G9)</f>
        <v>0</v>
      </c>
      <c r="I9" s="150"/>
    </row>
    <row r="10" spans="1:9">
      <c r="A10" s="150" t="s">
        <v>87</v>
      </c>
      <c r="B10" s="151" t="s">
        <v>87</v>
      </c>
      <c r="C10" s="151" t="s">
        <v>87</v>
      </c>
      <c r="D10" s="151" t="s">
        <v>87</v>
      </c>
      <c r="E10" s="151" t="s">
        <v>87</v>
      </c>
      <c r="F10" s="151" t="s">
        <v>87</v>
      </c>
      <c r="G10" s="151" t="s">
        <v>87</v>
      </c>
      <c r="H10" s="152">
        <f>SUM(Equipment!$B10:$G10)</f>
        <v>0</v>
      </c>
      <c r="I10" s="150"/>
    </row>
    <row r="11" spans="1:9">
      <c r="A11" s="150" t="s">
        <v>87</v>
      </c>
      <c r="B11" s="151" t="s">
        <v>87</v>
      </c>
      <c r="C11" s="151" t="s">
        <v>87</v>
      </c>
      <c r="D11" s="151" t="s">
        <v>87</v>
      </c>
      <c r="E11" s="151" t="s">
        <v>87</v>
      </c>
      <c r="F11" s="151" t="s">
        <v>87</v>
      </c>
      <c r="G11" s="151" t="s">
        <v>87</v>
      </c>
      <c r="H11" s="152">
        <f>SUM(Equipment!$B11:$G11)</f>
        <v>0</v>
      </c>
      <c r="I11" s="150"/>
    </row>
    <row r="12" spans="1:9">
      <c r="A12" s="150" t="s">
        <v>87</v>
      </c>
      <c r="B12" s="151" t="s">
        <v>87</v>
      </c>
      <c r="C12" s="151" t="s">
        <v>87</v>
      </c>
      <c r="D12" s="151" t="s">
        <v>87</v>
      </c>
      <c r="E12" s="151" t="s">
        <v>87</v>
      </c>
      <c r="F12" s="151" t="s">
        <v>87</v>
      </c>
      <c r="G12" s="151" t="s">
        <v>87</v>
      </c>
      <c r="H12" s="152">
        <f>SUM(Equipment!$B12:$G12)</f>
        <v>0</v>
      </c>
      <c r="I12" s="150"/>
    </row>
    <row r="13" spans="1:9">
      <c r="A13" s="150" t="s">
        <v>87</v>
      </c>
      <c r="B13" s="151" t="s">
        <v>87</v>
      </c>
      <c r="C13" s="151" t="s">
        <v>87</v>
      </c>
      <c r="D13" s="151" t="s">
        <v>87</v>
      </c>
      <c r="E13" s="151" t="s">
        <v>87</v>
      </c>
      <c r="F13" s="151" t="s">
        <v>87</v>
      </c>
      <c r="G13" s="151" t="s">
        <v>87</v>
      </c>
      <c r="H13" s="152">
        <f>SUM(Equipment!$B13:$G13)</f>
        <v>0</v>
      </c>
      <c r="I13" s="150"/>
    </row>
    <row r="14" spans="1:9">
      <c r="A14" s="150" t="s">
        <v>87</v>
      </c>
      <c r="B14" s="151" t="s">
        <v>87</v>
      </c>
      <c r="C14" s="151" t="s">
        <v>87</v>
      </c>
      <c r="D14" s="151" t="s">
        <v>87</v>
      </c>
      <c r="E14" s="151" t="s">
        <v>87</v>
      </c>
      <c r="F14" s="151" t="s">
        <v>87</v>
      </c>
      <c r="G14" s="151" t="s">
        <v>87</v>
      </c>
      <c r="H14" s="152">
        <f>SUM(Equipment!$B14:$G14)</f>
        <v>0</v>
      </c>
      <c r="I14" s="150"/>
    </row>
    <row r="15" spans="1:9">
      <c r="A15" s="150" t="s">
        <v>87</v>
      </c>
      <c r="B15" s="151" t="s">
        <v>87</v>
      </c>
      <c r="C15" s="151" t="s">
        <v>87</v>
      </c>
      <c r="D15" s="151" t="s">
        <v>87</v>
      </c>
      <c r="E15" s="151" t="s">
        <v>87</v>
      </c>
      <c r="F15" s="151" t="s">
        <v>87</v>
      </c>
      <c r="G15" s="151" t="s">
        <v>87</v>
      </c>
      <c r="H15" s="152">
        <f>SUM(Equipment!$B15:$G15)</f>
        <v>0</v>
      </c>
      <c r="I15" s="150"/>
    </row>
    <row r="16" spans="1:9">
      <c r="A16" s="150" t="s">
        <v>87</v>
      </c>
      <c r="B16" s="151" t="s">
        <v>87</v>
      </c>
      <c r="C16" s="151" t="s">
        <v>87</v>
      </c>
      <c r="D16" s="151" t="s">
        <v>87</v>
      </c>
      <c r="E16" s="151" t="s">
        <v>87</v>
      </c>
      <c r="F16" s="151" t="s">
        <v>87</v>
      </c>
      <c r="G16" s="151" t="s">
        <v>87</v>
      </c>
      <c r="H16" s="152">
        <f>SUM(Equipment!$B16:$G16)</f>
        <v>0</v>
      </c>
      <c r="I16" s="150"/>
    </row>
    <row r="17" spans="1:9">
      <c r="A17" s="150"/>
      <c r="B17" s="153"/>
      <c r="C17" s="153"/>
      <c r="D17" s="153"/>
      <c r="E17" s="153"/>
      <c r="F17" s="153"/>
      <c r="G17" s="153"/>
      <c r="H17" s="152">
        <f>SUM(Equipment!$B17:$G17)</f>
        <v>0</v>
      </c>
      <c r="I17" s="150"/>
    </row>
    <row r="18" spans="1:9">
      <c r="A18" s="150"/>
      <c r="B18" s="153"/>
      <c r="C18" s="153"/>
      <c r="D18" s="153"/>
      <c r="E18" s="153"/>
      <c r="F18" s="153"/>
      <c r="G18" s="153"/>
      <c r="H18" s="152">
        <f>SUM(Equipment!$B18:$G18)</f>
        <v>0</v>
      </c>
      <c r="I18" s="150"/>
    </row>
    <row r="19" spans="1:9">
      <c r="A19" s="150"/>
      <c r="B19" s="153"/>
      <c r="C19" s="153"/>
      <c r="D19" s="153"/>
      <c r="E19" s="153"/>
      <c r="F19" s="153"/>
      <c r="G19" s="153"/>
      <c r="H19" s="152">
        <f>SUM(Equipment!$B19:$G19)</f>
        <v>0</v>
      </c>
      <c r="I19" s="150"/>
    </row>
    <row r="20" spans="1:9">
      <c r="A20" s="150" t="s">
        <v>87</v>
      </c>
      <c r="B20" s="151" t="s">
        <v>87</v>
      </c>
      <c r="C20" s="151" t="s">
        <v>87</v>
      </c>
      <c r="D20" s="151" t="s">
        <v>87</v>
      </c>
      <c r="E20" s="151" t="s">
        <v>87</v>
      </c>
      <c r="F20" s="151" t="s">
        <v>87</v>
      </c>
      <c r="G20" s="151" t="s">
        <v>87</v>
      </c>
      <c r="H20" s="152">
        <f>SUM(Equipment!$B20:$G20)</f>
        <v>0</v>
      </c>
      <c r="I20" s="150"/>
    </row>
    <row r="21" spans="1:9">
      <c r="A21" s="150" t="s">
        <v>87</v>
      </c>
      <c r="B21" s="151" t="s">
        <v>87</v>
      </c>
      <c r="C21" s="151" t="s">
        <v>87</v>
      </c>
      <c r="D21" s="151" t="s">
        <v>87</v>
      </c>
      <c r="E21" s="151" t="s">
        <v>87</v>
      </c>
      <c r="F21" s="151" t="s">
        <v>87</v>
      </c>
      <c r="G21" s="151" t="s">
        <v>87</v>
      </c>
      <c r="H21" s="152">
        <f>SUM(Equipment!$B21:$G21)</f>
        <v>0</v>
      </c>
      <c r="I21" s="150"/>
    </row>
    <row r="22" spans="1:9">
      <c r="A22" s="154" t="s">
        <v>80</v>
      </c>
      <c r="B22" s="155">
        <f>SUBTOTAL(109,tbEquipment[Year 1])</f>
        <v>0</v>
      </c>
      <c r="C22" s="155">
        <f>SUBTOTAL(109,tbEquipment[Year 2])</f>
        <v>0</v>
      </c>
      <c r="D22" s="155">
        <f>SUBTOTAL(109,tbEquipment[Year 3])</f>
        <v>0</v>
      </c>
      <c r="E22" s="155">
        <f>SUBTOTAL(109,tbEquipment[Year 4])</f>
        <v>0</v>
      </c>
      <c r="F22" s="155">
        <f>SUBTOTAL(109,tbEquipment[Year 5])</f>
        <v>0</v>
      </c>
      <c r="G22" s="157">
        <f>SUBTOTAL(109,tbEquipment[Year 6])</f>
        <v>0</v>
      </c>
      <c r="H22" s="157">
        <f>SUM(tbEquipment[[#Totals],[Year 1]:[Year 6]])</f>
        <v>0</v>
      </c>
      <c r="I22" s="154"/>
    </row>
  </sheetData>
  <sheetProtection sheet="1" objects="1" scenarios="1" formatCells="0" formatColumns="0" insertRows="0"/>
  <dataConsolidate/>
  <mergeCells count="2">
    <mergeCell ref="A1:I1"/>
    <mergeCell ref="A2:I2"/>
  </mergeCells>
  <conditionalFormatting sqref="A1:I22">
    <cfRule type="expression" dxfId="126" priority="1">
      <formula>AND(CELL("protect",A1),Check_Locked)</formula>
    </cfRule>
  </conditionalFormatting>
  <printOptions horizontalCentered="1"/>
  <pageMargins left="0.3" right="0.3" top="0.3" bottom="0.3" header="0.3" footer="0.3"/>
  <pageSetup scale="82"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InternationalTravel">
    <tabColor theme="6" tint="0.39997558519241921"/>
    <pageSetUpPr fitToPage="1"/>
  </sheetPr>
  <dimension ref="A1:I22"/>
  <sheetViews>
    <sheetView zoomScaleNormal="100" workbookViewId="0">
      <selection activeCell="I2" sqref="I2"/>
    </sheetView>
  </sheetViews>
  <sheetFormatPr baseColWidth="10" defaultColWidth="8.85546875" defaultRowHeight="15"/>
  <cols>
    <col min="1" max="1" width="29.85546875" style="1" customWidth="1"/>
    <col min="2" max="6" width="12.5703125" style="1" customWidth="1"/>
    <col min="7" max="7" width="9.85546875" style="1" hidden="1" customWidth="1"/>
    <col min="8" max="8" width="15.28515625" style="1" customWidth="1"/>
    <col min="9" max="9" width="60.7109375" style="1" customWidth="1"/>
    <col min="10" max="16384" width="8.85546875" style="1"/>
  </cols>
  <sheetData>
    <row r="1" spans="1:9" ht="16.149999999999999" customHeight="1" thickBot="1">
      <c r="A1" s="213" t="s">
        <v>12</v>
      </c>
      <c r="B1" s="224"/>
      <c r="C1" s="224"/>
      <c r="D1" s="224"/>
      <c r="E1" s="224"/>
      <c r="F1" s="224"/>
      <c r="G1" s="224"/>
      <c r="H1" s="224"/>
      <c r="I1" s="225"/>
    </row>
    <row r="2" spans="1:9" ht="36" customHeight="1" thickBot="1">
      <c r="A2" s="226" t="s">
        <v>13</v>
      </c>
      <c r="B2" s="227"/>
      <c r="C2" s="227"/>
      <c r="D2" s="227"/>
      <c r="E2" s="227"/>
      <c r="F2" s="227"/>
      <c r="G2" s="227"/>
      <c r="H2" s="228"/>
      <c r="I2" s="55" t="s">
        <v>14</v>
      </c>
    </row>
    <row r="3" spans="1:9" ht="15" customHeight="1" thickBot="1">
      <c r="A3" s="44" t="s">
        <v>8</v>
      </c>
      <c r="B3" s="45" t="s">
        <v>7</v>
      </c>
      <c r="C3" s="45" t="s">
        <v>6</v>
      </c>
      <c r="D3" s="45" t="s">
        <v>5</v>
      </c>
      <c r="E3" s="45" t="s">
        <v>4</v>
      </c>
      <c r="F3" s="46" t="s">
        <v>3</v>
      </c>
      <c r="G3" s="46" t="s">
        <v>53</v>
      </c>
      <c r="H3" s="45" t="s">
        <v>2</v>
      </c>
      <c r="I3" s="47" t="s">
        <v>1</v>
      </c>
    </row>
    <row r="4" spans="1:9" customFormat="1">
      <c r="A4" s="150" t="s">
        <v>87</v>
      </c>
      <c r="B4" s="151" t="s">
        <v>87</v>
      </c>
      <c r="C4" s="151" t="s">
        <v>87</v>
      </c>
      <c r="D4" s="151" t="s">
        <v>87</v>
      </c>
      <c r="E4" s="151" t="s">
        <v>87</v>
      </c>
      <c r="F4" s="151" t="s">
        <v>87</v>
      </c>
      <c r="G4" s="151" t="s">
        <v>87</v>
      </c>
      <c r="H4" s="152">
        <f>SUM(InternationalTravel!$B4:$G4)</f>
        <v>0</v>
      </c>
      <c r="I4" s="150"/>
    </row>
    <row r="5" spans="1:9" customFormat="1">
      <c r="A5" s="150" t="s">
        <v>87</v>
      </c>
      <c r="B5" s="151" t="s">
        <v>87</v>
      </c>
      <c r="C5" s="151" t="s">
        <v>87</v>
      </c>
      <c r="D5" s="151" t="s">
        <v>87</v>
      </c>
      <c r="E5" s="151" t="s">
        <v>87</v>
      </c>
      <c r="F5" s="151" t="s">
        <v>87</v>
      </c>
      <c r="G5" s="151" t="s">
        <v>87</v>
      </c>
      <c r="H5" s="152">
        <f>SUM(InternationalTravel!$B5:$G5)</f>
        <v>0</v>
      </c>
      <c r="I5" s="150"/>
    </row>
    <row r="6" spans="1:9" customFormat="1">
      <c r="A6" s="150" t="s">
        <v>87</v>
      </c>
      <c r="B6" s="151" t="s">
        <v>87</v>
      </c>
      <c r="C6" s="151" t="s">
        <v>87</v>
      </c>
      <c r="D6" s="151" t="s">
        <v>87</v>
      </c>
      <c r="E6" s="151" t="s">
        <v>87</v>
      </c>
      <c r="F6" s="151" t="s">
        <v>87</v>
      </c>
      <c r="G6" s="151" t="s">
        <v>87</v>
      </c>
      <c r="H6" s="152">
        <f>SUM(InternationalTravel!$B6:$G6)</f>
        <v>0</v>
      </c>
      <c r="I6" s="150"/>
    </row>
    <row r="7" spans="1:9" customFormat="1">
      <c r="A7" s="150" t="s">
        <v>87</v>
      </c>
      <c r="B7" s="151" t="s">
        <v>87</v>
      </c>
      <c r="C7" s="151" t="s">
        <v>87</v>
      </c>
      <c r="D7" s="151" t="s">
        <v>87</v>
      </c>
      <c r="E7" s="151" t="s">
        <v>87</v>
      </c>
      <c r="F7" s="151" t="s">
        <v>87</v>
      </c>
      <c r="G7" s="151" t="s">
        <v>87</v>
      </c>
      <c r="H7" s="152">
        <f>SUM(InternationalTravel!$B7:$G7)</f>
        <v>0</v>
      </c>
      <c r="I7" s="150"/>
    </row>
    <row r="8" spans="1:9" customFormat="1">
      <c r="A8" s="150" t="s">
        <v>87</v>
      </c>
      <c r="B8" s="151" t="s">
        <v>87</v>
      </c>
      <c r="C8" s="151" t="s">
        <v>87</v>
      </c>
      <c r="D8" s="151" t="s">
        <v>87</v>
      </c>
      <c r="E8" s="151" t="s">
        <v>87</v>
      </c>
      <c r="F8" s="151" t="s">
        <v>87</v>
      </c>
      <c r="G8" s="151" t="s">
        <v>87</v>
      </c>
      <c r="H8" s="152">
        <f>SUM(InternationalTravel!$B8:$G8)</f>
        <v>0</v>
      </c>
      <c r="I8" s="150"/>
    </row>
    <row r="9" spans="1:9" customFormat="1">
      <c r="A9" s="150" t="s">
        <v>87</v>
      </c>
      <c r="B9" s="151" t="s">
        <v>87</v>
      </c>
      <c r="C9" s="151" t="s">
        <v>87</v>
      </c>
      <c r="D9" s="151" t="s">
        <v>87</v>
      </c>
      <c r="E9" s="151" t="s">
        <v>87</v>
      </c>
      <c r="F9" s="151" t="s">
        <v>87</v>
      </c>
      <c r="G9" s="151" t="s">
        <v>87</v>
      </c>
      <c r="H9" s="152">
        <f>SUM(InternationalTravel!$B9:$G9)</f>
        <v>0</v>
      </c>
      <c r="I9" s="150"/>
    </row>
    <row r="10" spans="1:9" customFormat="1">
      <c r="A10" s="150" t="s">
        <v>87</v>
      </c>
      <c r="B10" s="151" t="s">
        <v>87</v>
      </c>
      <c r="C10" s="151" t="s">
        <v>87</v>
      </c>
      <c r="D10" s="151" t="s">
        <v>87</v>
      </c>
      <c r="E10" s="151" t="s">
        <v>87</v>
      </c>
      <c r="F10" s="151" t="s">
        <v>87</v>
      </c>
      <c r="G10" s="151" t="s">
        <v>87</v>
      </c>
      <c r="H10" s="152">
        <f>SUM(InternationalTravel!$B10:$G10)</f>
        <v>0</v>
      </c>
      <c r="I10" s="150"/>
    </row>
    <row r="11" spans="1:9" customFormat="1">
      <c r="A11" s="150" t="s">
        <v>87</v>
      </c>
      <c r="B11" s="151" t="s">
        <v>87</v>
      </c>
      <c r="C11" s="151" t="s">
        <v>87</v>
      </c>
      <c r="D11" s="151" t="s">
        <v>87</v>
      </c>
      <c r="E11" s="151" t="s">
        <v>87</v>
      </c>
      <c r="F11" s="151" t="s">
        <v>87</v>
      </c>
      <c r="G11" s="151" t="s">
        <v>87</v>
      </c>
      <c r="H11" s="152">
        <f>SUM(InternationalTravel!$B11:$G11)</f>
        <v>0</v>
      </c>
      <c r="I11" s="150"/>
    </row>
    <row r="12" spans="1:9" customFormat="1">
      <c r="A12" s="150" t="s">
        <v>87</v>
      </c>
      <c r="B12" s="151" t="s">
        <v>87</v>
      </c>
      <c r="C12" s="151" t="s">
        <v>87</v>
      </c>
      <c r="D12" s="151" t="s">
        <v>87</v>
      </c>
      <c r="E12" s="151" t="s">
        <v>87</v>
      </c>
      <c r="F12" s="151" t="s">
        <v>87</v>
      </c>
      <c r="G12" s="151" t="s">
        <v>87</v>
      </c>
      <c r="H12" s="152">
        <f>SUM(InternationalTravel!$B12:$G12)</f>
        <v>0</v>
      </c>
      <c r="I12" s="150"/>
    </row>
    <row r="13" spans="1:9" customFormat="1">
      <c r="A13" s="150" t="s">
        <v>87</v>
      </c>
      <c r="B13" s="151" t="s">
        <v>87</v>
      </c>
      <c r="C13" s="151" t="s">
        <v>87</v>
      </c>
      <c r="D13" s="151" t="s">
        <v>87</v>
      </c>
      <c r="E13" s="151" t="s">
        <v>87</v>
      </c>
      <c r="F13" s="151" t="s">
        <v>87</v>
      </c>
      <c r="G13" s="151" t="s">
        <v>87</v>
      </c>
      <c r="H13" s="152">
        <f>SUM(InternationalTravel!$B13:$G13)</f>
        <v>0</v>
      </c>
      <c r="I13" s="150"/>
    </row>
    <row r="14" spans="1:9" customFormat="1">
      <c r="A14" s="150" t="s">
        <v>87</v>
      </c>
      <c r="B14" s="151" t="s">
        <v>87</v>
      </c>
      <c r="C14" s="151" t="s">
        <v>87</v>
      </c>
      <c r="D14" s="151" t="s">
        <v>87</v>
      </c>
      <c r="E14" s="151" t="s">
        <v>87</v>
      </c>
      <c r="F14" s="151" t="s">
        <v>87</v>
      </c>
      <c r="G14" s="151" t="s">
        <v>87</v>
      </c>
      <c r="H14" s="152">
        <f>SUM(InternationalTravel!$B14:$G14)</f>
        <v>0</v>
      </c>
      <c r="I14" s="150"/>
    </row>
    <row r="15" spans="1:9" customFormat="1">
      <c r="A15" s="150" t="s">
        <v>87</v>
      </c>
      <c r="B15" s="151" t="s">
        <v>87</v>
      </c>
      <c r="C15" s="151" t="s">
        <v>87</v>
      </c>
      <c r="D15" s="151" t="s">
        <v>87</v>
      </c>
      <c r="E15" s="151" t="s">
        <v>87</v>
      </c>
      <c r="F15" s="151" t="s">
        <v>87</v>
      </c>
      <c r="G15" s="151" t="s">
        <v>87</v>
      </c>
      <c r="H15" s="152">
        <f>SUM(InternationalTravel!$B15:$G15)</f>
        <v>0</v>
      </c>
      <c r="I15" s="150"/>
    </row>
    <row r="16" spans="1:9" customFormat="1">
      <c r="A16" s="150" t="s">
        <v>87</v>
      </c>
      <c r="B16" s="151" t="s">
        <v>87</v>
      </c>
      <c r="C16" s="151" t="s">
        <v>87</v>
      </c>
      <c r="D16" s="151" t="s">
        <v>87</v>
      </c>
      <c r="E16" s="151" t="s">
        <v>87</v>
      </c>
      <c r="F16" s="151" t="s">
        <v>87</v>
      </c>
      <c r="G16" s="151" t="s">
        <v>87</v>
      </c>
      <c r="H16" s="152">
        <f>SUM(InternationalTravel!$B16:$G16)</f>
        <v>0</v>
      </c>
      <c r="I16" s="150"/>
    </row>
    <row r="17" spans="1:9" customFormat="1">
      <c r="A17" s="150" t="s">
        <v>87</v>
      </c>
      <c r="B17" s="151" t="s">
        <v>87</v>
      </c>
      <c r="C17" s="151" t="s">
        <v>87</v>
      </c>
      <c r="D17" s="151" t="s">
        <v>87</v>
      </c>
      <c r="E17" s="151" t="s">
        <v>87</v>
      </c>
      <c r="F17" s="151" t="s">
        <v>87</v>
      </c>
      <c r="G17" s="151" t="s">
        <v>87</v>
      </c>
      <c r="H17" s="152">
        <f>SUM(InternationalTravel!$B17:$G17)</f>
        <v>0</v>
      </c>
      <c r="I17" s="150"/>
    </row>
    <row r="18" spans="1:9" customFormat="1">
      <c r="A18" s="150"/>
      <c r="B18" s="153"/>
      <c r="C18" s="153"/>
      <c r="D18" s="153"/>
      <c r="E18" s="153"/>
      <c r="F18" s="153"/>
      <c r="G18" s="153"/>
      <c r="H18" s="152">
        <f>SUM(InternationalTravel!$B18:$G18)</f>
        <v>0</v>
      </c>
      <c r="I18" s="150"/>
    </row>
    <row r="19" spans="1:9" customFormat="1">
      <c r="A19" s="150"/>
      <c r="B19" s="153"/>
      <c r="C19" s="153"/>
      <c r="D19" s="153"/>
      <c r="E19" s="153"/>
      <c r="F19" s="153"/>
      <c r="G19" s="153"/>
      <c r="H19" s="152">
        <f>SUM(InternationalTravel!$B19:$G19)</f>
        <v>0</v>
      </c>
      <c r="I19" s="150"/>
    </row>
    <row r="20" spans="1:9" customFormat="1">
      <c r="A20" s="150"/>
      <c r="B20" s="153"/>
      <c r="C20" s="153"/>
      <c r="D20" s="153"/>
      <c r="E20" s="153"/>
      <c r="F20" s="153"/>
      <c r="G20" s="153"/>
      <c r="H20" s="152">
        <f>SUM(InternationalTravel!$B20:$G20)</f>
        <v>0</v>
      </c>
      <c r="I20" s="150"/>
    </row>
    <row r="21" spans="1:9">
      <c r="A21" s="150" t="s">
        <v>87</v>
      </c>
      <c r="B21" s="151" t="s">
        <v>87</v>
      </c>
      <c r="C21" s="151" t="s">
        <v>87</v>
      </c>
      <c r="D21" s="151" t="s">
        <v>87</v>
      </c>
      <c r="E21" s="151" t="s">
        <v>87</v>
      </c>
      <c r="F21" s="151" t="s">
        <v>87</v>
      </c>
      <c r="G21" s="151" t="s">
        <v>87</v>
      </c>
      <c r="H21" s="152">
        <f>SUM(InternationalTravel!$B21:$G21)</f>
        <v>0</v>
      </c>
      <c r="I21" s="150"/>
    </row>
    <row r="22" spans="1:9">
      <c r="A22" s="154" t="s">
        <v>81</v>
      </c>
      <c r="B22" s="155">
        <f>SUBTOTAL(109,tbInternationalTravel[Year 1])</f>
        <v>0</v>
      </c>
      <c r="C22" s="155">
        <f>SUBTOTAL(109,tbInternationalTravel[Year 2])</f>
        <v>0</v>
      </c>
      <c r="D22" s="155">
        <f>SUBTOTAL(109,tbInternationalTravel[Year 3])</f>
        <v>0</v>
      </c>
      <c r="E22" s="155">
        <f>SUBTOTAL(109,tbInternationalTravel[Year 4])</f>
        <v>0</v>
      </c>
      <c r="F22" s="155">
        <f>SUBTOTAL(109,tbInternationalTravel[Year 5])</f>
        <v>0</v>
      </c>
      <c r="G22" s="157">
        <f>SUBTOTAL(109,tbInternationalTravel[Year 6])</f>
        <v>0</v>
      </c>
      <c r="H22" s="157">
        <f>SUM(tbInternationalTravel[[#Totals],[Year 1]:[Year 6]])</f>
        <v>0</v>
      </c>
      <c r="I22" s="154"/>
    </row>
  </sheetData>
  <sheetProtection sheet="1" objects="1" scenarios="1" formatCells="0" formatColumns="0" insertRows="0"/>
  <dataConsolidate/>
  <mergeCells count="2">
    <mergeCell ref="A1:I1"/>
    <mergeCell ref="A2:H2"/>
  </mergeCells>
  <conditionalFormatting sqref="A1:I22">
    <cfRule type="expression" dxfId="104" priority="1">
      <formula>AND(CELL("protect",A1),Check_Locked)</formula>
    </cfRule>
  </conditionalFormatting>
  <hyperlinks>
    <hyperlink ref="I2" r:id="rId1"/>
  </hyperlinks>
  <printOptions horizontalCentered="1"/>
  <pageMargins left="0.3" right="0.3" top="0.3" bottom="0.3" header="0.3" footer="0.3"/>
  <pageSetup scale="82" fitToHeight="0" orientation="landscape"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raining">
    <tabColor theme="6" tint="0.39997558519241921"/>
    <pageSetUpPr fitToPage="1"/>
  </sheetPr>
  <dimension ref="A1:I24"/>
  <sheetViews>
    <sheetView zoomScaleNormal="100" workbookViewId="0">
      <selection activeCell="A4" sqref="A4"/>
    </sheetView>
  </sheetViews>
  <sheetFormatPr baseColWidth="10" defaultColWidth="8.85546875" defaultRowHeight="15"/>
  <cols>
    <col min="1" max="1" width="22.7109375" style="1" customWidth="1"/>
    <col min="2" max="6" width="12.5703125" style="1" customWidth="1"/>
    <col min="7" max="7" width="9.85546875" style="1" hidden="1" customWidth="1"/>
    <col min="8" max="8" width="15.28515625" style="1" customWidth="1"/>
    <col min="9" max="9" width="60.7109375" style="1" customWidth="1"/>
    <col min="10" max="16384" width="8.85546875" style="1"/>
  </cols>
  <sheetData>
    <row r="1" spans="1:9" ht="15.75" thickBot="1">
      <c r="A1" s="207" t="s">
        <v>15</v>
      </c>
      <c r="B1" s="208"/>
      <c r="C1" s="208"/>
      <c r="D1" s="208"/>
      <c r="E1" s="208"/>
      <c r="F1" s="208"/>
      <c r="G1" s="208"/>
      <c r="H1" s="208"/>
      <c r="I1" s="209"/>
    </row>
    <row r="2" spans="1:9" ht="53.25" customHeight="1">
      <c r="A2" s="229" t="s">
        <v>16</v>
      </c>
      <c r="B2" s="230"/>
      <c r="C2" s="230"/>
      <c r="D2" s="230"/>
      <c r="E2" s="230"/>
      <c r="F2" s="230"/>
      <c r="G2" s="230"/>
      <c r="H2" s="230"/>
      <c r="I2" s="231"/>
    </row>
    <row r="3" spans="1:9" ht="15" customHeight="1" thickBot="1">
      <c r="A3" s="56" t="s">
        <v>8</v>
      </c>
      <c r="B3" s="49" t="s">
        <v>7</v>
      </c>
      <c r="C3" s="49" t="s">
        <v>6</v>
      </c>
      <c r="D3" s="49" t="s">
        <v>5</v>
      </c>
      <c r="E3" s="49" t="s">
        <v>4</v>
      </c>
      <c r="F3" s="57" t="s">
        <v>3</v>
      </c>
      <c r="G3" s="57" t="s">
        <v>53</v>
      </c>
      <c r="H3" s="57" t="s">
        <v>2</v>
      </c>
      <c r="I3" s="58" t="s">
        <v>1</v>
      </c>
    </row>
    <row r="4" spans="1:9" customFormat="1">
      <c r="A4" s="150" t="s">
        <v>87</v>
      </c>
      <c r="B4" s="151" t="s">
        <v>87</v>
      </c>
      <c r="C4" s="151" t="s">
        <v>87</v>
      </c>
      <c r="D4" s="151" t="s">
        <v>87</v>
      </c>
      <c r="E4" s="151" t="s">
        <v>87</v>
      </c>
      <c r="F4" s="151" t="s">
        <v>87</v>
      </c>
      <c r="G4" s="151" t="s">
        <v>87</v>
      </c>
      <c r="H4" s="152">
        <f>SUM(Training!$B4:$G4)</f>
        <v>0</v>
      </c>
      <c r="I4" s="150"/>
    </row>
    <row r="5" spans="1:9" customFormat="1">
      <c r="A5" s="150" t="s">
        <v>87</v>
      </c>
      <c r="B5" s="151" t="s">
        <v>87</v>
      </c>
      <c r="C5" s="151" t="s">
        <v>87</v>
      </c>
      <c r="D5" s="151" t="s">
        <v>87</v>
      </c>
      <c r="E5" s="151" t="s">
        <v>87</v>
      </c>
      <c r="F5" s="151" t="s">
        <v>87</v>
      </c>
      <c r="G5" s="151" t="s">
        <v>87</v>
      </c>
      <c r="H5" s="152">
        <f>SUM(Training!$B5:$G5)</f>
        <v>0</v>
      </c>
      <c r="I5" s="150"/>
    </row>
    <row r="6" spans="1:9" customFormat="1">
      <c r="A6" s="150" t="s">
        <v>87</v>
      </c>
      <c r="B6" s="151" t="s">
        <v>87</v>
      </c>
      <c r="C6" s="151" t="s">
        <v>87</v>
      </c>
      <c r="D6" s="151" t="s">
        <v>87</v>
      </c>
      <c r="E6" s="151" t="s">
        <v>87</v>
      </c>
      <c r="F6" s="151" t="s">
        <v>87</v>
      </c>
      <c r="G6" s="151" t="s">
        <v>87</v>
      </c>
      <c r="H6" s="152">
        <f>SUM(Training!$B6:$G6)</f>
        <v>0</v>
      </c>
      <c r="I6" s="150"/>
    </row>
    <row r="7" spans="1:9" customFormat="1">
      <c r="A7" s="150" t="s">
        <v>87</v>
      </c>
      <c r="B7" s="151" t="s">
        <v>87</v>
      </c>
      <c r="C7" s="151" t="s">
        <v>87</v>
      </c>
      <c r="D7" s="151" t="s">
        <v>87</v>
      </c>
      <c r="E7" s="151" t="s">
        <v>87</v>
      </c>
      <c r="F7" s="151" t="s">
        <v>87</v>
      </c>
      <c r="G7" s="151" t="s">
        <v>87</v>
      </c>
      <c r="H7" s="152">
        <f>SUM(Training!$B7:$G7)</f>
        <v>0</v>
      </c>
      <c r="I7" s="150"/>
    </row>
    <row r="8" spans="1:9" customFormat="1">
      <c r="A8" s="150" t="s">
        <v>87</v>
      </c>
      <c r="B8" s="151" t="s">
        <v>87</v>
      </c>
      <c r="C8" s="151" t="s">
        <v>87</v>
      </c>
      <c r="D8" s="151" t="s">
        <v>87</v>
      </c>
      <c r="E8" s="151" t="s">
        <v>87</v>
      </c>
      <c r="F8" s="151" t="s">
        <v>87</v>
      </c>
      <c r="G8" s="151" t="s">
        <v>87</v>
      </c>
      <c r="H8" s="152">
        <f>SUM(Training!$B8:$G8)</f>
        <v>0</v>
      </c>
      <c r="I8" s="150"/>
    </row>
    <row r="9" spans="1:9" customFormat="1">
      <c r="A9" s="150" t="s">
        <v>87</v>
      </c>
      <c r="B9" s="151" t="s">
        <v>87</v>
      </c>
      <c r="C9" s="151" t="s">
        <v>87</v>
      </c>
      <c r="D9" s="151" t="s">
        <v>87</v>
      </c>
      <c r="E9" s="151" t="s">
        <v>87</v>
      </c>
      <c r="F9" s="151" t="s">
        <v>87</v>
      </c>
      <c r="G9" s="151" t="s">
        <v>87</v>
      </c>
      <c r="H9" s="152">
        <f>SUM(Training!$B9:$G9)</f>
        <v>0</v>
      </c>
      <c r="I9" s="150"/>
    </row>
    <row r="10" spans="1:9" customFormat="1">
      <c r="A10" s="150" t="s">
        <v>87</v>
      </c>
      <c r="B10" s="151" t="s">
        <v>87</v>
      </c>
      <c r="C10" s="151" t="s">
        <v>87</v>
      </c>
      <c r="D10" s="151" t="s">
        <v>87</v>
      </c>
      <c r="E10" s="151" t="s">
        <v>87</v>
      </c>
      <c r="F10" s="151" t="s">
        <v>87</v>
      </c>
      <c r="G10" s="151" t="s">
        <v>87</v>
      </c>
      <c r="H10" s="152">
        <f>SUM(Training!$B10:$G10)</f>
        <v>0</v>
      </c>
      <c r="I10" s="150"/>
    </row>
    <row r="11" spans="1:9" customFormat="1">
      <c r="A11" s="150" t="s">
        <v>87</v>
      </c>
      <c r="B11" s="151" t="s">
        <v>87</v>
      </c>
      <c r="C11" s="151" t="s">
        <v>87</v>
      </c>
      <c r="D11" s="151" t="s">
        <v>87</v>
      </c>
      <c r="E11" s="151" t="s">
        <v>87</v>
      </c>
      <c r="F11" s="151" t="s">
        <v>87</v>
      </c>
      <c r="G11" s="151" t="s">
        <v>87</v>
      </c>
      <c r="H11" s="152">
        <f>SUM(Training!$B11:$G11)</f>
        <v>0</v>
      </c>
      <c r="I11" s="150"/>
    </row>
    <row r="12" spans="1:9" customFormat="1">
      <c r="A12" s="150" t="s">
        <v>87</v>
      </c>
      <c r="B12" s="151" t="s">
        <v>87</v>
      </c>
      <c r="C12" s="151" t="s">
        <v>87</v>
      </c>
      <c r="D12" s="151" t="s">
        <v>87</v>
      </c>
      <c r="E12" s="151" t="s">
        <v>87</v>
      </c>
      <c r="F12" s="151" t="s">
        <v>87</v>
      </c>
      <c r="G12" s="151" t="s">
        <v>87</v>
      </c>
      <c r="H12" s="152">
        <f>SUM(Training!$B12:$G12)</f>
        <v>0</v>
      </c>
      <c r="I12" s="150"/>
    </row>
    <row r="13" spans="1:9" customFormat="1">
      <c r="A13" s="150" t="s">
        <v>87</v>
      </c>
      <c r="B13" s="151" t="s">
        <v>87</v>
      </c>
      <c r="C13" s="151" t="s">
        <v>87</v>
      </c>
      <c r="D13" s="151" t="s">
        <v>87</v>
      </c>
      <c r="E13" s="151" t="s">
        <v>87</v>
      </c>
      <c r="F13" s="151" t="s">
        <v>87</v>
      </c>
      <c r="G13" s="151" t="s">
        <v>87</v>
      </c>
      <c r="H13" s="152">
        <f>SUM(Training!$B13:$G13)</f>
        <v>0</v>
      </c>
      <c r="I13" s="150"/>
    </row>
    <row r="14" spans="1:9" customFormat="1">
      <c r="A14" s="150" t="s">
        <v>87</v>
      </c>
      <c r="B14" s="151" t="s">
        <v>87</v>
      </c>
      <c r="C14" s="151" t="s">
        <v>87</v>
      </c>
      <c r="D14" s="151" t="s">
        <v>87</v>
      </c>
      <c r="E14" s="151" t="s">
        <v>87</v>
      </c>
      <c r="F14" s="151" t="s">
        <v>87</v>
      </c>
      <c r="G14" s="151" t="s">
        <v>87</v>
      </c>
      <c r="H14" s="152">
        <f>SUM(Training!$B14:$G14)</f>
        <v>0</v>
      </c>
      <c r="I14" s="150"/>
    </row>
    <row r="15" spans="1:9" customFormat="1">
      <c r="A15" s="150" t="s">
        <v>87</v>
      </c>
      <c r="B15" s="151" t="s">
        <v>87</v>
      </c>
      <c r="C15" s="151" t="s">
        <v>87</v>
      </c>
      <c r="D15" s="151" t="s">
        <v>87</v>
      </c>
      <c r="E15" s="151" t="s">
        <v>87</v>
      </c>
      <c r="F15" s="151" t="s">
        <v>87</v>
      </c>
      <c r="G15" s="151" t="s">
        <v>87</v>
      </c>
      <c r="H15" s="152">
        <f>SUM(Training!$B15:$G15)</f>
        <v>0</v>
      </c>
      <c r="I15" s="150"/>
    </row>
    <row r="16" spans="1:9" customFormat="1">
      <c r="A16" s="150" t="s">
        <v>87</v>
      </c>
      <c r="B16" s="151" t="s">
        <v>87</v>
      </c>
      <c r="C16" s="151" t="s">
        <v>87</v>
      </c>
      <c r="D16" s="151" t="s">
        <v>87</v>
      </c>
      <c r="E16" s="151" t="s">
        <v>87</v>
      </c>
      <c r="F16" s="151" t="s">
        <v>87</v>
      </c>
      <c r="G16" s="151" t="s">
        <v>87</v>
      </c>
      <c r="H16" s="152">
        <f>SUM(Training!$B16:$G16)</f>
        <v>0</v>
      </c>
      <c r="I16" s="150"/>
    </row>
    <row r="17" spans="1:9" customFormat="1">
      <c r="A17" s="150"/>
      <c r="B17" s="153"/>
      <c r="C17" s="153"/>
      <c r="D17" s="153"/>
      <c r="E17" s="153"/>
      <c r="F17" s="153"/>
      <c r="G17" s="153"/>
      <c r="H17" s="152">
        <f>SUM(Training!$B17:$G17)</f>
        <v>0</v>
      </c>
      <c r="I17" s="150"/>
    </row>
    <row r="18" spans="1:9" customFormat="1">
      <c r="A18" s="150"/>
      <c r="B18" s="153"/>
      <c r="C18" s="153"/>
      <c r="D18" s="153"/>
      <c r="E18" s="153"/>
      <c r="F18" s="153"/>
      <c r="G18" s="153"/>
      <c r="H18" s="152">
        <f>SUM(Training!$B18:$G18)</f>
        <v>0</v>
      </c>
      <c r="I18" s="150"/>
    </row>
    <row r="19" spans="1:9" customFormat="1">
      <c r="A19" s="150"/>
      <c r="B19" s="153"/>
      <c r="C19" s="153"/>
      <c r="D19" s="153"/>
      <c r="E19" s="153"/>
      <c r="F19" s="153"/>
      <c r="G19" s="153"/>
      <c r="H19" s="152">
        <f>SUM(Training!$B19:$G19)</f>
        <v>0</v>
      </c>
      <c r="I19" s="150"/>
    </row>
    <row r="20" spans="1:9" customFormat="1">
      <c r="A20" s="150" t="s">
        <v>87</v>
      </c>
      <c r="B20" s="151" t="s">
        <v>87</v>
      </c>
      <c r="C20" s="151" t="s">
        <v>87</v>
      </c>
      <c r="D20" s="151" t="s">
        <v>87</v>
      </c>
      <c r="E20" s="151" t="s">
        <v>87</v>
      </c>
      <c r="F20" s="151" t="s">
        <v>87</v>
      </c>
      <c r="G20" s="151" t="s">
        <v>87</v>
      </c>
      <c r="H20" s="152">
        <f>SUM(Training!$B20:$G20)</f>
        <v>0</v>
      </c>
      <c r="I20" s="150"/>
    </row>
    <row r="21" spans="1:9" customFormat="1">
      <c r="A21" s="150" t="s">
        <v>87</v>
      </c>
      <c r="B21" s="151" t="s">
        <v>87</v>
      </c>
      <c r="C21" s="151" t="s">
        <v>87</v>
      </c>
      <c r="D21" s="151" t="s">
        <v>87</v>
      </c>
      <c r="E21" s="151" t="s">
        <v>87</v>
      </c>
      <c r="F21" s="151" t="s">
        <v>87</v>
      </c>
      <c r="G21" s="151" t="s">
        <v>87</v>
      </c>
      <c r="H21" s="152">
        <f>SUM(Training!$B21:$G21)</f>
        <v>0</v>
      </c>
      <c r="I21" s="150"/>
    </row>
    <row r="22" spans="1:9" customFormat="1">
      <c r="A22" s="154" t="s">
        <v>82</v>
      </c>
      <c r="B22" s="155">
        <f>SUBTOTAL(109,tbTraining[Year 1])</f>
        <v>0</v>
      </c>
      <c r="C22" s="155">
        <f>SUBTOTAL(109,tbTraining[Year 2])</f>
        <v>0</v>
      </c>
      <c r="D22" s="155">
        <f>SUBTOTAL(109,tbTraining[Year 3])</f>
        <v>0</v>
      </c>
      <c r="E22" s="155">
        <f>SUBTOTAL(109,tbTraining[Year 4])</f>
        <v>0</v>
      </c>
      <c r="F22" s="155">
        <f>SUBTOTAL(109,tbTraining[Year 5])</f>
        <v>0</v>
      </c>
      <c r="G22" s="157">
        <f>SUBTOTAL(109,tbTraining[Year 6])</f>
        <v>0</v>
      </c>
      <c r="H22" s="157">
        <f>SUM(tbTraining[[#Totals],[Year 1]:[Year 6]])</f>
        <v>0</v>
      </c>
      <c r="I22" s="154"/>
    </row>
    <row r="23" spans="1:9" customFormat="1"/>
    <row r="24" spans="1:9">
      <c r="A24"/>
      <c r="B24"/>
      <c r="C24"/>
      <c r="D24"/>
      <c r="E24"/>
      <c r="F24"/>
      <c r="G24"/>
      <c r="H24"/>
      <c r="I24"/>
    </row>
  </sheetData>
  <sheetProtection sheet="1" objects="1" scenarios="1" formatCells="0" formatColumns="0" insertRows="0"/>
  <dataConsolidate/>
  <mergeCells count="2">
    <mergeCell ref="A1:I1"/>
    <mergeCell ref="A2:I2"/>
  </mergeCells>
  <conditionalFormatting sqref="A1:I22">
    <cfRule type="expression" dxfId="83" priority="1">
      <formula>AND(CELL("protect",A1),Check_Locked)</formula>
    </cfRule>
  </conditionalFormatting>
  <printOptions horizontalCentered="1"/>
  <pageMargins left="0.3" right="0.3" top="0.3" bottom="0.3" header="0.3" footer="0.3"/>
  <pageSetup scale="82"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search">
    <tabColor theme="6" tint="0.39997558519241921"/>
    <pageSetUpPr fitToPage="1"/>
  </sheetPr>
  <dimension ref="A1:I40"/>
  <sheetViews>
    <sheetView tabSelected="1" zoomScaleNormal="100" workbookViewId="0">
      <selection activeCell="A2" sqref="A2:I2"/>
    </sheetView>
  </sheetViews>
  <sheetFormatPr baseColWidth="10" defaultColWidth="8.85546875" defaultRowHeight="15"/>
  <cols>
    <col min="1" max="1" width="22.7109375" style="1" customWidth="1"/>
    <col min="2" max="6" width="12.5703125" style="1" customWidth="1"/>
    <col min="7" max="7" width="9.85546875" style="1" hidden="1" customWidth="1"/>
    <col min="8" max="8" width="15.28515625" style="1" customWidth="1"/>
    <col min="9" max="9" width="60.7109375" style="1" customWidth="1"/>
    <col min="10" max="16384" width="8.85546875" style="1"/>
  </cols>
  <sheetData>
    <row r="1" spans="1:9" ht="15.75" thickBot="1">
      <c r="A1" s="207" t="s">
        <v>17</v>
      </c>
      <c r="B1" s="208"/>
      <c r="C1" s="208"/>
      <c r="D1" s="208"/>
      <c r="E1" s="208"/>
      <c r="F1" s="208"/>
      <c r="G1" s="208"/>
      <c r="H1" s="208"/>
      <c r="I1" s="209"/>
    </row>
    <row r="2" spans="1:9" ht="50.25" customHeight="1">
      <c r="A2" s="222" t="s">
        <v>463</v>
      </c>
      <c r="B2" s="220"/>
      <c r="C2" s="220"/>
      <c r="D2" s="220"/>
      <c r="E2" s="220"/>
      <c r="F2" s="220"/>
      <c r="G2" s="220"/>
      <c r="H2" s="220"/>
      <c r="I2" s="223"/>
    </row>
    <row r="3" spans="1:9" ht="15" customHeight="1" thickBot="1">
      <c r="A3" s="59" t="s">
        <v>8</v>
      </c>
      <c r="B3" s="49" t="s">
        <v>7</v>
      </c>
      <c r="C3" s="49" t="s">
        <v>6</v>
      </c>
      <c r="D3" s="49" t="s">
        <v>5</v>
      </c>
      <c r="E3" s="49" t="s">
        <v>4</v>
      </c>
      <c r="F3" s="57" t="s">
        <v>3</v>
      </c>
      <c r="G3" s="57" t="s">
        <v>53</v>
      </c>
      <c r="H3" s="49" t="s">
        <v>2</v>
      </c>
      <c r="I3" s="58" t="s">
        <v>1</v>
      </c>
    </row>
    <row r="4" spans="1:9">
      <c r="A4" s="150" t="s">
        <v>87</v>
      </c>
      <c r="B4" s="151" t="s">
        <v>87</v>
      </c>
      <c r="C4" s="151" t="s">
        <v>87</v>
      </c>
      <c r="D4" s="151" t="s">
        <v>87</v>
      </c>
      <c r="E4" s="151" t="s">
        <v>87</v>
      </c>
      <c r="F4" s="151" t="s">
        <v>87</v>
      </c>
      <c r="G4" s="151" t="s">
        <v>87</v>
      </c>
      <c r="H4" s="152">
        <f>SUM(Research!$B4:$G4)</f>
        <v>0</v>
      </c>
      <c r="I4" s="150"/>
    </row>
    <row r="5" spans="1:9">
      <c r="A5" s="150" t="s">
        <v>87</v>
      </c>
      <c r="B5" s="151" t="s">
        <v>87</v>
      </c>
      <c r="C5" s="151" t="s">
        <v>87</v>
      </c>
      <c r="D5" s="151" t="s">
        <v>87</v>
      </c>
      <c r="E5" s="151" t="s">
        <v>87</v>
      </c>
      <c r="F5" s="151" t="s">
        <v>87</v>
      </c>
      <c r="G5" s="151" t="s">
        <v>87</v>
      </c>
      <c r="H5" s="152">
        <f>SUM(Research!$B5:$G5)</f>
        <v>0</v>
      </c>
      <c r="I5" s="150"/>
    </row>
    <row r="6" spans="1:9">
      <c r="A6" s="150" t="s">
        <v>87</v>
      </c>
      <c r="B6" s="151" t="s">
        <v>87</v>
      </c>
      <c r="C6" s="151" t="s">
        <v>87</v>
      </c>
      <c r="D6" s="151" t="s">
        <v>87</v>
      </c>
      <c r="E6" s="151" t="s">
        <v>87</v>
      </c>
      <c r="F6" s="151" t="s">
        <v>87</v>
      </c>
      <c r="G6" s="151" t="s">
        <v>87</v>
      </c>
      <c r="H6" s="152">
        <f>SUM(Research!$B6:$G6)</f>
        <v>0</v>
      </c>
      <c r="I6" s="150"/>
    </row>
    <row r="7" spans="1:9">
      <c r="A7" s="150" t="s">
        <v>87</v>
      </c>
      <c r="B7" s="151" t="s">
        <v>87</v>
      </c>
      <c r="C7" s="151" t="s">
        <v>87</v>
      </c>
      <c r="D7" s="151" t="s">
        <v>87</v>
      </c>
      <c r="E7" s="151" t="s">
        <v>87</v>
      </c>
      <c r="F7" s="151" t="s">
        <v>87</v>
      </c>
      <c r="G7" s="151" t="s">
        <v>87</v>
      </c>
      <c r="H7" s="152">
        <f>SUM(Research!$B7:$G7)</f>
        <v>0</v>
      </c>
      <c r="I7" s="150"/>
    </row>
    <row r="8" spans="1:9">
      <c r="A8" s="150" t="s">
        <v>87</v>
      </c>
      <c r="B8" s="151" t="s">
        <v>87</v>
      </c>
      <c r="C8" s="151" t="s">
        <v>87</v>
      </c>
      <c r="D8" s="151" t="s">
        <v>87</v>
      </c>
      <c r="E8" s="151" t="s">
        <v>87</v>
      </c>
      <c r="F8" s="151" t="s">
        <v>87</v>
      </c>
      <c r="G8" s="151" t="s">
        <v>87</v>
      </c>
      <c r="H8" s="152">
        <f>SUM(Research!$B8:$G8)</f>
        <v>0</v>
      </c>
      <c r="I8" s="150"/>
    </row>
    <row r="9" spans="1:9">
      <c r="A9" s="150" t="s">
        <v>87</v>
      </c>
      <c r="B9" s="151" t="s">
        <v>87</v>
      </c>
      <c r="C9" s="151" t="s">
        <v>87</v>
      </c>
      <c r="D9" s="151" t="s">
        <v>87</v>
      </c>
      <c r="E9" s="151" t="s">
        <v>87</v>
      </c>
      <c r="F9" s="151" t="s">
        <v>87</v>
      </c>
      <c r="G9" s="151" t="s">
        <v>87</v>
      </c>
      <c r="H9" s="152">
        <f>SUM(Research!$B9:$G9)</f>
        <v>0</v>
      </c>
      <c r="I9" s="150"/>
    </row>
    <row r="10" spans="1:9">
      <c r="A10" s="150" t="s">
        <v>87</v>
      </c>
      <c r="B10" s="151" t="s">
        <v>87</v>
      </c>
      <c r="C10" s="151" t="s">
        <v>87</v>
      </c>
      <c r="D10" s="151" t="s">
        <v>87</v>
      </c>
      <c r="E10" s="151" t="s">
        <v>87</v>
      </c>
      <c r="F10" s="151" t="s">
        <v>87</v>
      </c>
      <c r="G10" s="151" t="s">
        <v>87</v>
      </c>
      <c r="H10" s="152">
        <f>SUM(Research!$B10:$G10)</f>
        <v>0</v>
      </c>
      <c r="I10" s="150"/>
    </row>
    <row r="11" spans="1:9">
      <c r="A11" s="150" t="s">
        <v>87</v>
      </c>
      <c r="B11" s="151" t="s">
        <v>87</v>
      </c>
      <c r="C11" s="151" t="s">
        <v>87</v>
      </c>
      <c r="D11" s="151" t="s">
        <v>87</v>
      </c>
      <c r="E11" s="151" t="s">
        <v>87</v>
      </c>
      <c r="F11" s="151" t="s">
        <v>87</v>
      </c>
      <c r="G11" s="151" t="s">
        <v>87</v>
      </c>
      <c r="H11" s="152">
        <f>SUM(Research!$B11:$G11)</f>
        <v>0</v>
      </c>
      <c r="I11" s="150"/>
    </row>
    <row r="12" spans="1:9">
      <c r="A12" s="150" t="s">
        <v>87</v>
      </c>
      <c r="B12" s="151" t="s">
        <v>87</v>
      </c>
      <c r="C12" s="151" t="s">
        <v>87</v>
      </c>
      <c r="D12" s="151" t="s">
        <v>87</v>
      </c>
      <c r="E12" s="151" t="s">
        <v>87</v>
      </c>
      <c r="F12" s="151" t="s">
        <v>87</v>
      </c>
      <c r="G12" s="151" t="s">
        <v>87</v>
      </c>
      <c r="H12" s="152">
        <f>SUM(Research!$B12:$G12)</f>
        <v>0</v>
      </c>
      <c r="I12" s="150"/>
    </row>
    <row r="13" spans="1:9">
      <c r="A13" s="150" t="s">
        <v>87</v>
      </c>
      <c r="B13" s="151" t="s">
        <v>87</v>
      </c>
      <c r="C13" s="151" t="s">
        <v>87</v>
      </c>
      <c r="D13" s="151" t="s">
        <v>87</v>
      </c>
      <c r="E13" s="151" t="s">
        <v>87</v>
      </c>
      <c r="F13" s="151" t="s">
        <v>87</v>
      </c>
      <c r="G13" s="151" t="s">
        <v>87</v>
      </c>
      <c r="H13" s="152">
        <f>SUM(Research!$B13:$G13)</f>
        <v>0</v>
      </c>
      <c r="I13" s="150"/>
    </row>
    <row r="14" spans="1:9">
      <c r="A14" s="150" t="s">
        <v>87</v>
      </c>
      <c r="B14" s="151" t="s">
        <v>87</v>
      </c>
      <c r="C14" s="151" t="s">
        <v>87</v>
      </c>
      <c r="D14" s="151" t="s">
        <v>87</v>
      </c>
      <c r="E14" s="151" t="s">
        <v>87</v>
      </c>
      <c r="F14" s="151" t="s">
        <v>87</v>
      </c>
      <c r="G14" s="151" t="s">
        <v>87</v>
      </c>
      <c r="H14" s="152">
        <f>SUM(Research!$B14:$G14)</f>
        <v>0</v>
      </c>
      <c r="I14" s="150"/>
    </row>
    <row r="15" spans="1:9">
      <c r="A15" s="150" t="s">
        <v>87</v>
      </c>
      <c r="B15" s="151" t="s">
        <v>87</v>
      </c>
      <c r="C15" s="151" t="s">
        <v>87</v>
      </c>
      <c r="D15" s="151" t="s">
        <v>87</v>
      </c>
      <c r="E15" s="151" t="s">
        <v>87</v>
      </c>
      <c r="F15" s="151" t="s">
        <v>87</v>
      </c>
      <c r="G15" s="151" t="s">
        <v>87</v>
      </c>
      <c r="H15" s="152">
        <f>SUM(Research!$B15:$G15)</f>
        <v>0</v>
      </c>
      <c r="I15" s="150"/>
    </row>
    <row r="16" spans="1:9">
      <c r="A16" s="150" t="s">
        <v>87</v>
      </c>
      <c r="B16" s="151" t="s">
        <v>87</v>
      </c>
      <c r="C16" s="151" t="s">
        <v>87</v>
      </c>
      <c r="D16" s="151" t="s">
        <v>87</v>
      </c>
      <c r="E16" s="151" t="s">
        <v>87</v>
      </c>
      <c r="F16" s="151" t="s">
        <v>87</v>
      </c>
      <c r="G16" s="151" t="s">
        <v>87</v>
      </c>
      <c r="H16" s="152">
        <f>SUM(Research!$B16:$G16)</f>
        <v>0</v>
      </c>
      <c r="I16" s="150"/>
    </row>
    <row r="17" spans="1:9">
      <c r="A17" s="150"/>
      <c r="B17" s="153"/>
      <c r="C17" s="153"/>
      <c r="D17" s="153"/>
      <c r="E17" s="153"/>
      <c r="F17" s="153"/>
      <c r="G17" s="153"/>
      <c r="H17" s="152">
        <f>SUM(Research!$B17:$G17)</f>
        <v>0</v>
      </c>
      <c r="I17" s="150"/>
    </row>
    <row r="18" spans="1:9">
      <c r="A18" s="150"/>
      <c r="B18" s="153"/>
      <c r="C18" s="153"/>
      <c r="D18" s="153"/>
      <c r="E18" s="153"/>
      <c r="F18" s="153"/>
      <c r="G18" s="153"/>
      <c r="H18" s="152">
        <f>SUM(Research!$B18:$G18)</f>
        <v>0</v>
      </c>
      <c r="I18" s="150"/>
    </row>
    <row r="19" spans="1:9">
      <c r="A19" s="150"/>
      <c r="B19" s="153"/>
      <c r="C19" s="153"/>
      <c r="D19" s="153"/>
      <c r="E19" s="153"/>
      <c r="F19" s="153"/>
      <c r="G19" s="153"/>
      <c r="H19" s="152">
        <f>SUM(Research!$B19:$G19)</f>
        <v>0</v>
      </c>
      <c r="I19" s="150"/>
    </row>
    <row r="20" spans="1:9">
      <c r="A20" s="150" t="s">
        <v>87</v>
      </c>
      <c r="B20" s="151" t="s">
        <v>87</v>
      </c>
      <c r="C20" s="151" t="s">
        <v>87</v>
      </c>
      <c r="D20" s="151" t="s">
        <v>87</v>
      </c>
      <c r="E20" s="151" t="s">
        <v>87</v>
      </c>
      <c r="F20" s="151" t="s">
        <v>87</v>
      </c>
      <c r="G20" s="151" t="s">
        <v>87</v>
      </c>
      <c r="H20" s="152">
        <f>SUM(Research!$B20:$G20)</f>
        <v>0</v>
      </c>
      <c r="I20" s="150"/>
    </row>
    <row r="21" spans="1:9">
      <c r="A21" s="150" t="s">
        <v>87</v>
      </c>
      <c r="B21" s="151" t="s">
        <v>87</v>
      </c>
      <c r="C21" s="151" t="s">
        <v>87</v>
      </c>
      <c r="D21" s="151" t="s">
        <v>87</v>
      </c>
      <c r="E21" s="151" t="s">
        <v>87</v>
      </c>
      <c r="F21" s="151" t="s">
        <v>87</v>
      </c>
      <c r="G21" s="151" t="s">
        <v>87</v>
      </c>
      <c r="H21" s="152">
        <f>SUM(Research!$B21:$G21)</f>
        <v>0</v>
      </c>
      <c r="I21" s="150"/>
    </row>
    <row r="22" spans="1:9">
      <c r="A22" s="154" t="s">
        <v>83</v>
      </c>
      <c r="B22" s="155">
        <f>SUBTOTAL(109,tbResearch[Year 1])</f>
        <v>0</v>
      </c>
      <c r="C22" s="155">
        <f>SUBTOTAL(109,tbResearch[Year 2])</f>
        <v>0</v>
      </c>
      <c r="D22" s="155">
        <f>SUBTOTAL(109,tbResearch[Year 3])</f>
        <v>0</v>
      </c>
      <c r="E22" s="155">
        <f>SUBTOTAL(109,tbResearch[Year 4])</f>
        <v>0</v>
      </c>
      <c r="F22" s="155">
        <f>SUBTOTAL(109,tbResearch[Year 5])</f>
        <v>0</v>
      </c>
      <c r="G22" s="157">
        <f>SUBTOTAL(109,tbResearch[Year 6])</f>
        <v>0</v>
      </c>
      <c r="H22" s="157">
        <f>SUM(tbResearch[[#Totals],[Year 1]:[Year 6]])</f>
        <v>0</v>
      </c>
      <c r="I22" s="154"/>
    </row>
    <row r="23" spans="1:9">
      <c r="A23" s="163"/>
      <c r="B23"/>
      <c r="C23"/>
      <c r="D23"/>
      <c r="E23"/>
      <c r="F23"/>
      <c r="G23"/>
      <c r="H23"/>
      <c r="I23"/>
    </row>
    <row r="24" spans="1:9" ht="15.75" thickBot="1">
      <c r="A24"/>
      <c r="B24"/>
      <c r="C24"/>
      <c r="D24"/>
      <c r="E24"/>
      <c r="F24"/>
      <c r="G24"/>
      <c r="H24"/>
      <c r="I24"/>
    </row>
    <row r="25" spans="1:9" ht="15.75" thickBot="1">
      <c r="A25" s="207" t="s">
        <v>458</v>
      </c>
      <c r="B25" s="208"/>
      <c r="C25" s="208"/>
      <c r="D25" s="208"/>
      <c r="E25" s="208"/>
      <c r="F25" s="208"/>
      <c r="G25" s="208"/>
      <c r="H25" s="208"/>
      <c r="I25" s="209"/>
    </row>
    <row r="26" spans="1:9">
      <c r="A26" s="163" t="s">
        <v>462</v>
      </c>
    </row>
    <row r="27" spans="1:9" ht="15.75" thickBot="1">
      <c r="A27" s="163"/>
    </row>
    <row r="28" spans="1:9" ht="15.75" thickBot="1">
      <c r="A28" s="161" t="s">
        <v>456</v>
      </c>
      <c r="B28" s="161" t="s">
        <v>457</v>
      </c>
    </row>
    <row r="29" spans="1:9">
      <c r="A29" s="158"/>
      <c r="B29" s="159"/>
    </row>
    <row r="30" spans="1:9">
      <c r="A30" s="158"/>
      <c r="B30" s="159"/>
    </row>
    <row r="31" spans="1:9">
      <c r="A31" s="158"/>
      <c r="B31" s="159"/>
    </row>
    <row r="32" spans="1:9">
      <c r="A32" s="158"/>
      <c r="B32" s="159"/>
    </row>
    <row r="33" spans="1:2">
      <c r="A33" s="158"/>
      <c r="B33" s="159"/>
    </row>
    <row r="34" spans="1:2">
      <c r="A34" s="158"/>
      <c r="B34" s="159"/>
    </row>
    <row r="35" spans="1:2">
      <c r="A35" s="158"/>
      <c r="B35" s="159"/>
    </row>
    <row r="36" spans="1:2">
      <c r="A36" s="158"/>
      <c r="B36" s="159"/>
    </row>
    <row r="37" spans="1:2">
      <c r="A37" s="158"/>
      <c r="B37" s="159"/>
    </row>
    <row r="38" spans="1:2">
      <c r="A38" s="158"/>
      <c r="B38" s="159"/>
    </row>
    <row r="39" spans="1:2" ht="15.75" thickBot="1">
      <c r="A39" s="158"/>
      <c r="B39" s="159"/>
    </row>
    <row r="40" spans="1:2" ht="30.75" thickTop="1">
      <c r="A40" s="162" t="s">
        <v>459</v>
      </c>
      <c r="B40" s="160">
        <f>SUBTOTAL(109,B29:B39)</f>
        <v>0</v>
      </c>
    </row>
  </sheetData>
  <sheetProtection formatCells="0" formatColumns="0" insertRows="0"/>
  <dataConsolidate/>
  <mergeCells count="3">
    <mergeCell ref="A1:I1"/>
    <mergeCell ref="A2:I2"/>
    <mergeCell ref="A25:I25"/>
  </mergeCells>
  <conditionalFormatting sqref="A1:I22">
    <cfRule type="expression" dxfId="61" priority="16">
      <formula>AND(CELL("protect",A1),Check_Locked)</formula>
    </cfRule>
  </conditionalFormatting>
  <conditionalFormatting sqref="A25:I25">
    <cfRule type="expression" dxfId="60" priority="15">
      <formula>AND(CELL("protect",A25),Check_Locked)</formula>
    </cfRule>
  </conditionalFormatting>
  <conditionalFormatting sqref="A28">
    <cfRule type="expression" dxfId="59" priority="14">
      <formula>AND(CELL("protect",A28),Check_Locked)</formula>
    </cfRule>
  </conditionalFormatting>
  <conditionalFormatting sqref="B28">
    <cfRule type="expression" dxfId="58" priority="13">
      <formula>AND(CELL("protect",B28),Check_Locked)</formula>
    </cfRule>
  </conditionalFormatting>
  <conditionalFormatting sqref="A29:B29">
    <cfRule type="expression" dxfId="57" priority="12">
      <formula>AND(CELL("protect",A29),Check_Locked)</formula>
    </cfRule>
  </conditionalFormatting>
  <conditionalFormatting sqref="A30:B30">
    <cfRule type="expression" dxfId="56" priority="11">
      <formula>AND(CELL("protect",A30),Check_Locked)</formula>
    </cfRule>
  </conditionalFormatting>
  <conditionalFormatting sqref="A31:B31">
    <cfRule type="expression" dxfId="55" priority="10">
      <formula>AND(CELL("protect",A31),Check_Locked)</formula>
    </cfRule>
  </conditionalFormatting>
  <conditionalFormatting sqref="A32:B32">
    <cfRule type="expression" dxfId="54" priority="9">
      <formula>AND(CELL("protect",A32),Check_Locked)</formula>
    </cfRule>
  </conditionalFormatting>
  <conditionalFormatting sqref="A33:B33">
    <cfRule type="expression" dxfId="53" priority="8">
      <formula>AND(CELL("protect",A33),Check_Locked)</formula>
    </cfRule>
  </conditionalFormatting>
  <conditionalFormatting sqref="A34:B34">
    <cfRule type="expression" dxfId="52" priority="7">
      <formula>AND(CELL("protect",A34),Check_Locked)</formula>
    </cfRule>
  </conditionalFormatting>
  <conditionalFormatting sqref="A35:B35">
    <cfRule type="expression" dxfId="51" priority="6">
      <formula>AND(CELL("protect",A35),Check_Locked)</formula>
    </cfRule>
  </conditionalFormatting>
  <conditionalFormatting sqref="A36:B36">
    <cfRule type="expression" dxfId="50" priority="5">
      <formula>AND(CELL("protect",A36),Check_Locked)</formula>
    </cfRule>
  </conditionalFormatting>
  <conditionalFormatting sqref="A37:B37">
    <cfRule type="expression" dxfId="49" priority="4">
      <formula>AND(CELL("protect",A37),Check_Locked)</formula>
    </cfRule>
  </conditionalFormatting>
  <conditionalFormatting sqref="A38:B38">
    <cfRule type="expression" dxfId="48" priority="3">
      <formula>AND(CELL("protect",A38),Check_Locked)</formula>
    </cfRule>
  </conditionalFormatting>
  <conditionalFormatting sqref="A39:B39">
    <cfRule type="expression" dxfId="47" priority="2">
      <formula>AND(CELL("protect",A39),Check_Locked)</formula>
    </cfRule>
  </conditionalFormatting>
  <conditionalFormatting sqref="A40:B40">
    <cfRule type="expression" dxfId="46" priority="1">
      <formula>AND(CELL("protect",A40),Check_Locked)</formula>
    </cfRule>
  </conditionalFormatting>
  <printOptions horizontalCentered="1"/>
  <pageMargins left="0.3" right="0.3" top="0.3" bottom="0.3" header="0.3" footer="0.3"/>
  <pageSetup scale="82" fitToHeight="0" orientation="landscape" r:id="rId1"/>
  <headerFooter>
    <oddHeader>&amp;LPrinted on &amp;D&amp;RPage &amp;P</oddHead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IndirectCosts">
    <tabColor theme="6" tint="0.39997558519241921"/>
    <pageSetUpPr fitToPage="1"/>
  </sheetPr>
  <dimension ref="A1:I25"/>
  <sheetViews>
    <sheetView zoomScaleNormal="100" workbookViewId="0">
      <selection activeCell="C28" sqref="C28"/>
    </sheetView>
  </sheetViews>
  <sheetFormatPr baseColWidth="10" defaultColWidth="8.85546875" defaultRowHeight="15"/>
  <cols>
    <col min="1" max="1" width="32.5703125" style="1" customWidth="1"/>
    <col min="2" max="6" width="12.5703125" style="1" customWidth="1"/>
    <col min="7" max="7" width="10.7109375" style="1" hidden="1" customWidth="1"/>
    <col min="8" max="8" width="15.28515625" style="1" customWidth="1"/>
    <col min="9" max="9" width="60.7109375" style="1" customWidth="1"/>
    <col min="10" max="16384" width="8.85546875" style="1"/>
  </cols>
  <sheetData>
    <row r="1" spans="1:9" ht="15.75" thickBot="1">
      <c r="A1" s="207" t="s">
        <v>18</v>
      </c>
      <c r="B1" s="208"/>
      <c r="C1" s="208"/>
      <c r="D1" s="208"/>
      <c r="E1" s="208"/>
      <c r="F1" s="208"/>
      <c r="G1" s="208"/>
      <c r="H1" s="208"/>
      <c r="I1" s="209"/>
    </row>
    <row r="2" spans="1:9" ht="55.5" customHeight="1">
      <c r="A2" s="229" t="s">
        <v>454</v>
      </c>
      <c r="B2" s="230"/>
      <c r="C2" s="230"/>
      <c r="D2" s="230"/>
      <c r="E2" s="230"/>
      <c r="F2" s="230"/>
      <c r="G2" s="230"/>
      <c r="H2" s="230"/>
      <c r="I2" s="231"/>
    </row>
    <row r="3" spans="1:9" ht="15" customHeight="1" thickBot="1">
      <c r="A3" s="59" t="s">
        <v>8</v>
      </c>
      <c r="B3" s="49" t="s">
        <v>7</v>
      </c>
      <c r="C3" s="49" t="s">
        <v>6</v>
      </c>
      <c r="D3" s="49" t="s">
        <v>5</v>
      </c>
      <c r="E3" s="49" t="s">
        <v>4</v>
      </c>
      <c r="F3" s="57" t="s">
        <v>3</v>
      </c>
      <c r="G3" s="57" t="s">
        <v>53</v>
      </c>
      <c r="H3" s="49" t="s">
        <v>2</v>
      </c>
      <c r="I3" s="58" t="s">
        <v>1</v>
      </c>
    </row>
    <row r="4" spans="1:9" ht="14.45" customHeight="1">
      <c r="A4" s="150" t="s">
        <v>455</v>
      </c>
      <c r="B4" s="151"/>
      <c r="C4" s="151"/>
      <c r="D4" s="151"/>
      <c r="E4" s="151"/>
      <c r="F4" s="151"/>
      <c r="G4" s="151" t="s">
        <v>87</v>
      </c>
      <c r="H4" s="152">
        <f>SUM('Indirect Costs'!$B4:$G4)</f>
        <v>0</v>
      </c>
      <c r="I4" s="150"/>
    </row>
    <row r="5" spans="1:9">
      <c r="A5" s="150" t="s">
        <v>87</v>
      </c>
      <c r="B5" s="151" t="s">
        <v>87</v>
      </c>
      <c r="C5" s="151"/>
      <c r="D5" s="151"/>
      <c r="E5" s="151"/>
      <c r="F5" s="151"/>
      <c r="G5" s="151" t="s">
        <v>87</v>
      </c>
      <c r="H5" s="152">
        <f>SUM('Indirect Costs'!$B5:$G5)</f>
        <v>0</v>
      </c>
      <c r="I5" s="150"/>
    </row>
    <row r="6" spans="1:9">
      <c r="A6" s="150" t="s">
        <v>87</v>
      </c>
      <c r="B6" s="151" t="s">
        <v>87</v>
      </c>
      <c r="C6" s="151"/>
      <c r="D6" s="151"/>
      <c r="E6" s="151"/>
      <c r="F6" s="151"/>
      <c r="G6" s="151" t="s">
        <v>87</v>
      </c>
      <c r="H6" s="152">
        <f>SUM('Indirect Costs'!$B6:$G6)</f>
        <v>0</v>
      </c>
      <c r="I6" s="150"/>
    </row>
    <row r="7" spans="1:9">
      <c r="A7" s="150" t="s">
        <v>87</v>
      </c>
      <c r="B7" s="151" t="s">
        <v>87</v>
      </c>
      <c r="C7" s="151"/>
      <c r="D7" s="151"/>
      <c r="E7" s="151"/>
      <c r="F7" s="151"/>
      <c r="G7" s="151" t="s">
        <v>87</v>
      </c>
      <c r="H7" s="152">
        <f>SUM('Indirect Costs'!$B7:$G7)</f>
        <v>0</v>
      </c>
      <c r="I7" s="150"/>
    </row>
    <row r="8" spans="1:9">
      <c r="A8" s="150" t="s">
        <v>87</v>
      </c>
      <c r="B8" s="151" t="s">
        <v>87</v>
      </c>
      <c r="C8" s="151"/>
      <c r="D8" s="151"/>
      <c r="E8" s="151"/>
      <c r="F8" s="151"/>
      <c r="G8" s="151" t="s">
        <v>87</v>
      </c>
      <c r="H8" s="152">
        <f>SUM('Indirect Costs'!$B8:$G8)</f>
        <v>0</v>
      </c>
      <c r="I8" s="150"/>
    </row>
    <row r="9" spans="1:9">
      <c r="A9" s="150" t="s">
        <v>87</v>
      </c>
      <c r="B9" s="151" t="s">
        <v>87</v>
      </c>
      <c r="C9" s="151"/>
      <c r="D9" s="151"/>
      <c r="E9" s="151"/>
      <c r="F9" s="151"/>
      <c r="G9" s="151" t="s">
        <v>87</v>
      </c>
      <c r="H9" s="152">
        <f>SUM('Indirect Costs'!$B9:$G9)</f>
        <v>0</v>
      </c>
      <c r="I9" s="150"/>
    </row>
    <row r="10" spans="1:9">
      <c r="A10" s="150" t="s">
        <v>87</v>
      </c>
      <c r="B10" s="151" t="s">
        <v>87</v>
      </c>
      <c r="C10" s="151" t="s">
        <v>87</v>
      </c>
      <c r="D10" s="151" t="s">
        <v>87</v>
      </c>
      <c r="E10" s="151" t="s">
        <v>87</v>
      </c>
      <c r="F10" s="151" t="s">
        <v>87</v>
      </c>
      <c r="G10" s="151" t="s">
        <v>87</v>
      </c>
      <c r="H10" s="152">
        <f>SUM('Indirect Costs'!$B10:$G10)</f>
        <v>0</v>
      </c>
      <c r="I10" s="150"/>
    </row>
    <row r="11" spans="1:9">
      <c r="A11" s="150" t="s">
        <v>87</v>
      </c>
      <c r="B11" s="151" t="s">
        <v>87</v>
      </c>
      <c r="C11" s="151" t="s">
        <v>87</v>
      </c>
      <c r="D11" s="151" t="s">
        <v>87</v>
      </c>
      <c r="E11" s="151" t="s">
        <v>87</v>
      </c>
      <c r="F11" s="151" t="s">
        <v>87</v>
      </c>
      <c r="G11" s="151" t="s">
        <v>87</v>
      </c>
      <c r="H11" s="152">
        <f>SUM('Indirect Costs'!$B11:$G11)</f>
        <v>0</v>
      </c>
      <c r="I11" s="150"/>
    </row>
    <row r="12" spans="1:9">
      <c r="A12" s="150" t="s">
        <v>87</v>
      </c>
      <c r="B12" s="151" t="s">
        <v>87</v>
      </c>
      <c r="C12" s="151" t="s">
        <v>87</v>
      </c>
      <c r="D12" s="151" t="s">
        <v>87</v>
      </c>
      <c r="E12" s="151" t="s">
        <v>87</v>
      </c>
      <c r="F12" s="151" t="s">
        <v>87</v>
      </c>
      <c r="G12" s="151" t="s">
        <v>87</v>
      </c>
      <c r="H12" s="152">
        <f>SUM('Indirect Costs'!$B12:$G12)</f>
        <v>0</v>
      </c>
      <c r="I12" s="150"/>
    </row>
    <row r="13" spans="1:9">
      <c r="A13" s="150" t="s">
        <v>87</v>
      </c>
      <c r="B13" s="151" t="s">
        <v>87</v>
      </c>
      <c r="C13" s="151" t="s">
        <v>87</v>
      </c>
      <c r="D13" s="151" t="s">
        <v>87</v>
      </c>
      <c r="E13" s="151" t="s">
        <v>87</v>
      </c>
      <c r="F13" s="151" t="s">
        <v>87</v>
      </c>
      <c r="G13" s="151" t="s">
        <v>87</v>
      </c>
      <c r="H13" s="152">
        <f>SUM('Indirect Costs'!$B13:$G13)</f>
        <v>0</v>
      </c>
      <c r="I13" s="150"/>
    </row>
    <row r="14" spans="1:9">
      <c r="A14" s="150" t="s">
        <v>87</v>
      </c>
      <c r="B14" s="151" t="s">
        <v>87</v>
      </c>
      <c r="C14" s="151" t="s">
        <v>87</v>
      </c>
      <c r="D14" s="151" t="s">
        <v>87</v>
      </c>
      <c r="E14" s="151" t="s">
        <v>87</v>
      </c>
      <c r="F14" s="151" t="s">
        <v>87</v>
      </c>
      <c r="G14" s="151" t="s">
        <v>87</v>
      </c>
      <c r="H14" s="152">
        <f>SUM('Indirect Costs'!$B14:$G14)</f>
        <v>0</v>
      </c>
      <c r="I14" s="150"/>
    </row>
    <row r="15" spans="1:9">
      <c r="A15" s="150" t="s">
        <v>87</v>
      </c>
      <c r="B15" s="151" t="s">
        <v>87</v>
      </c>
      <c r="C15" s="151" t="s">
        <v>87</v>
      </c>
      <c r="D15" s="151" t="s">
        <v>87</v>
      </c>
      <c r="E15" s="151" t="s">
        <v>87</v>
      </c>
      <c r="F15" s="151" t="s">
        <v>87</v>
      </c>
      <c r="G15" s="151" t="s">
        <v>87</v>
      </c>
      <c r="H15" s="152">
        <f>SUM('Indirect Costs'!$B15:$G15)</f>
        <v>0</v>
      </c>
      <c r="I15" s="150"/>
    </row>
    <row r="16" spans="1:9">
      <c r="A16" s="150" t="s">
        <v>87</v>
      </c>
      <c r="B16" s="151" t="s">
        <v>87</v>
      </c>
      <c r="C16" s="151" t="s">
        <v>87</v>
      </c>
      <c r="D16" s="151" t="s">
        <v>87</v>
      </c>
      <c r="E16" s="151" t="s">
        <v>87</v>
      </c>
      <c r="F16" s="151" t="s">
        <v>87</v>
      </c>
      <c r="G16" s="151" t="s">
        <v>87</v>
      </c>
      <c r="H16" s="152">
        <f>SUM('Indirect Costs'!$B16:$G16)</f>
        <v>0</v>
      </c>
      <c r="I16" s="150"/>
    </row>
    <row r="17" spans="1:9">
      <c r="A17" s="150"/>
      <c r="B17" s="153"/>
      <c r="C17" s="153"/>
      <c r="D17" s="153"/>
      <c r="E17" s="153"/>
      <c r="F17" s="153"/>
      <c r="G17" s="153"/>
      <c r="H17" s="152">
        <f>SUM('Indirect Costs'!$B17:$G17)</f>
        <v>0</v>
      </c>
      <c r="I17" s="150"/>
    </row>
    <row r="18" spans="1:9">
      <c r="A18" s="150"/>
      <c r="B18" s="153"/>
      <c r="C18" s="153"/>
      <c r="D18" s="153"/>
      <c r="E18" s="153"/>
      <c r="F18" s="153"/>
      <c r="G18" s="153"/>
      <c r="H18" s="152">
        <f>SUM('Indirect Costs'!$B18:$G18)</f>
        <v>0</v>
      </c>
      <c r="I18" s="150"/>
    </row>
    <row r="19" spans="1:9">
      <c r="A19" s="150"/>
      <c r="B19" s="153"/>
      <c r="C19" s="153"/>
      <c r="D19" s="153"/>
      <c r="E19" s="153"/>
      <c r="F19" s="153"/>
      <c r="G19" s="153"/>
      <c r="H19" s="152">
        <f>SUM('Indirect Costs'!$B19:$G19)</f>
        <v>0</v>
      </c>
      <c r="I19" s="150"/>
    </row>
    <row r="20" spans="1:9">
      <c r="A20" s="150" t="s">
        <v>87</v>
      </c>
      <c r="B20" s="151" t="s">
        <v>87</v>
      </c>
      <c r="C20" s="151" t="s">
        <v>87</v>
      </c>
      <c r="D20" s="151" t="s">
        <v>87</v>
      </c>
      <c r="E20" s="151" t="s">
        <v>87</v>
      </c>
      <c r="F20" s="151" t="s">
        <v>87</v>
      </c>
      <c r="G20" s="151" t="s">
        <v>87</v>
      </c>
      <c r="H20" s="152">
        <f>SUM('Indirect Costs'!$B20:$G20)</f>
        <v>0</v>
      </c>
      <c r="I20" s="150"/>
    </row>
    <row r="21" spans="1:9">
      <c r="A21" s="150" t="s">
        <v>87</v>
      </c>
      <c r="B21" s="151" t="s">
        <v>87</v>
      </c>
      <c r="C21" s="151" t="s">
        <v>87</v>
      </c>
      <c r="D21" s="151" t="s">
        <v>87</v>
      </c>
      <c r="E21" s="151" t="s">
        <v>87</v>
      </c>
      <c r="F21" s="151" t="s">
        <v>87</v>
      </c>
      <c r="G21" s="151" t="s">
        <v>87</v>
      </c>
      <c r="H21" s="152">
        <f>SUM('Indirect Costs'!$B21:$G21)</f>
        <v>0</v>
      </c>
      <c r="I21" s="150"/>
    </row>
    <row r="22" spans="1:9">
      <c r="A22" s="154" t="s">
        <v>84</v>
      </c>
      <c r="B22" s="155">
        <f>SUBTOTAL(109,tbIndirectCosts[Year 1])</f>
        <v>0</v>
      </c>
      <c r="C22" s="155">
        <f>SUBTOTAL(109,tbIndirectCosts[Year 2])</f>
        <v>0</v>
      </c>
      <c r="D22" s="155">
        <f>SUBTOTAL(109,tbIndirectCosts[Year 3])</f>
        <v>0</v>
      </c>
      <c r="E22" s="155">
        <f>SUBTOTAL(109,tbIndirectCosts[Year 4])</f>
        <v>0</v>
      </c>
      <c r="F22" s="155">
        <f>SUBTOTAL(109,tbIndirectCosts[Year 5])</f>
        <v>0</v>
      </c>
      <c r="G22" s="156">
        <f>SUBTOTAL(109,tbIndirectCosts[Year 6])</f>
        <v>0</v>
      </c>
      <c r="H22" s="156">
        <f>SUM(tbIndirectCosts[[#Totals],[Year 1]:[Year 6]])</f>
        <v>0</v>
      </c>
      <c r="I22" s="154"/>
    </row>
    <row r="23" spans="1:9">
      <c r="B23" s="32"/>
      <c r="C23" s="32"/>
      <c r="D23" s="32"/>
      <c r="E23" s="32"/>
      <c r="F23" s="32"/>
      <c r="G23" s="31"/>
    </row>
    <row r="24" spans="1:9">
      <c r="F24" s="3"/>
      <c r="G24" s="3"/>
    </row>
    <row r="25" spans="1:9" ht="18.75" customHeight="1"/>
  </sheetData>
  <sheetProtection formatCells="0" formatColumns="0" insertRows="0"/>
  <dataConsolidate/>
  <mergeCells count="2">
    <mergeCell ref="A1:I1"/>
    <mergeCell ref="A2:I2"/>
  </mergeCells>
  <conditionalFormatting sqref="A1:I22">
    <cfRule type="expression" dxfId="24" priority="19">
      <formula>AND(CELL("protect",A1),Check_Locked)</formula>
    </cfRule>
  </conditionalFormatting>
  <printOptions horizontalCentered="1"/>
  <pageMargins left="0.3" right="0.3" top="0.3" bottom="0.3" header="0.3" footer="0.3"/>
  <pageSetup scale="82" fitToHeight="0" orientation="landscape" r:id="rId1"/>
  <tableParts count="1">
    <tablePart r:id="rId2"/>
  </tableParts>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_rels/item4.xml.rels><?xml version="1.0" encoding="UTF-8" standalone="no"?>
<Relationships xmlns="http://schemas.openxmlformats.org/package/2006/relationships">
<Relationship Id="rId1" Target="itemProps4.xml" Type="http://schemas.openxmlformats.org/officeDocument/2006/relationships/customXmlProps"/>
</Relationships>

</file>

<file path=customXml/_rels/item5.xml.rels><?xml version="1.0" encoding="UTF-8" standalone="no"?>
<Relationships xmlns="http://schemas.openxmlformats.org/package/2006/relationships">
<Relationship Id="rId1" Target="itemProps5.xml" Type="http://schemas.openxmlformats.org/officeDocument/2006/relationships/customXmlProps"/>
</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Template" ma:contentTypeID="0x01010056213EB168E7214BBCAD10D93460F1A500F26B1883450EAA42917FF19CD1C228AC" ma:contentTypeVersion="44" ma:contentTypeDescription="Documents with a specific format that are used as a starting point for the creation of other documents." ma:contentTypeScope="" ma:versionID="0ebf3eb447648aa184cd7012e06b75ec">
  <xsd:schema xmlns:xsd="http://www.w3.org/2001/XMLSchema" xmlns:xs="http://www.w3.org/2001/XMLSchema" xmlns:p="http://schemas.microsoft.com/office/2006/metadata/properties" xmlns:ns1="http://schemas.microsoft.com/sharepoint/v3" xmlns:ns3="cd7d28e7-c92e-4b40-a495-8445e851351e" targetNamespace="http://schemas.microsoft.com/office/2006/metadata/properties" ma:root="true" ma:fieldsID="9423737975a258fac7255b2d465c42df" ns1:_="" ns3:_="">
    <xsd:import namespace="http://schemas.microsoft.com/sharepoint/v3"/>
    <xsd:import namespace="cd7d28e7-c92e-4b40-a495-8445e851351e"/>
    <xsd:element name="properties">
      <xsd:complexType>
        <xsd:sequence>
          <xsd:element name="documentManagement">
            <xsd:complexType>
              <xsd:all>
                <xsd:element ref="ns1:Language" minOccurs="0"/>
                <xsd:element ref="ns3:_dlc_DocId" minOccurs="0"/>
                <xsd:element ref="ns3:_dlc_DocIdUrl" minOccurs="0"/>
                <xsd:element ref="ns3:_dlc_DocIdPersistId" minOccurs="0"/>
                <xsd:element ref="ns3:ActivityTaxHTField0" minOccurs="0"/>
                <xsd:element ref="ns3:TaxCatchAll" minOccurs="0"/>
                <xsd:element ref="ns3:TaxCatchAllLabel" minOccurs="0"/>
                <xsd:element ref="ns3:Responsible_x0020_UnitTaxHTField0" minOccurs="0"/>
                <xsd:element ref="ns3:Mapped_x0020_Content_x0020_Type"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4" nillable="true" ma:displayName="Language" ma:default="English" ma:internalName="Languag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d7d28e7-c92e-4b40-a495-8445e851351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ctivityTaxHTField0" ma:index="12" nillable="true" ma:taxonomy="true" ma:internalName="ActivityTaxHTField0" ma:taxonomyFieldName="Activity" ma:displayName="Activity" ma:default="" ma:fieldId="{d9b2ac47-fe2b-4d22-be0e-a32c301f7280}" ma:sspId="7d326a63-e8c7-43bb-9a06-0a8e285f0039" ma:termSetId="443b521e-e17d-4fb6-af02-88cf3ec8d6cc" ma:anchorId="00000000-0000-0000-0000-000000000000" ma:open="true" ma:isKeyword="false">
      <xsd:complexType>
        <xsd:sequence>
          <xsd:element ref="pc:Terms" minOccurs="0" maxOccurs="1"/>
        </xsd:sequence>
      </xsd:complexType>
    </xsd:element>
    <xsd:element name="TaxCatchAll" ma:index="13" nillable="true" ma:displayName="Taxonomy Catch All Column" ma:hidden="true" ma:list="{2bf37d9c-aeff-47ea-8e00-cec2517191f2}" ma:internalName="TaxCatchAll" ma:showField="CatchAllData" ma:web="25c0ba50-134a-46ba-8733-d14ed06ad4c0">
      <xsd:complexType>
        <xsd:complexContent>
          <xsd:extension base="dms:MultiChoiceLookup">
            <xsd:sequence>
              <xsd:element name="Value" type="dms:Lookup" maxOccurs="unbounded" minOccurs="0" nillable="true"/>
            </xsd:sequence>
          </xsd:extension>
        </xsd:complexContent>
      </xsd:complexType>
    </xsd:element>
    <xsd:element name="TaxCatchAllLabel" ma:index="14" nillable="true" ma:displayName="Taxonomy Catch All Column1" ma:hidden="true" ma:list="{2bf37d9c-aeff-47ea-8e00-cec2517191f2}" ma:internalName="TaxCatchAllLabel" ma:readOnly="true" ma:showField="CatchAllDataLabel" ma:web="25c0ba50-134a-46ba-8733-d14ed06ad4c0">
      <xsd:complexType>
        <xsd:complexContent>
          <xsd:extension base="dms:MultiChoiceLookup">
            <xsd:sequence>
              <xsd:element name="Value" type="dms:Lookup" maxOccurs="unbounded" minOccurs="0" nillable="true"/>
            </xsd:sequence>
          </xsd:extension>
        </xsd:complexContent>
      </xsd:complexType>
    </xsd:element>
    <xsd:element name="Responsible_x0020_UnitTaxHTField0" ma:index="17" nillable="true" ma:taxonomy="true" ma:internalName="Responsible_x0020_UnitTaxHTField0" ma:taxonomyFieldName="Responsible_x0020_Unit" ma:displayName="Responsible Unit" ma:default="" ma:fieldId="{d39fe894-46ef-430d-a065-954286fc2a35}" ma:sspId="7d326a63-e8c7-43bb-9a06-0a8e285f0039" ma:termSetId="018c7a66-cf47-4f3f-a238-164b28777ba5" ma:anchorId="00000000-0000-0000-0000-000000000000" ma:open="false" ma:isKeyword="false">
      <xsd:complexType>
        <xsd:sequence>
          <xsd:element ref="pc:Terms" minOccurs="0" maxOccurs="1"/>
        </xsd:sequence>
      </xsd:complexType>
    </xsd:element>
    <xsd:element name="Mapped_x0020_Content_x0020_Type" ma:index="19" nillable="true" ma:displayName="Mapped Content Type" ma:description="The name of the content type in the hub that is associated with the template" ma:internalName="Mapped_x0020_Content_x0020_Type">
      <xsd:simpleType>
        <xsd:restriction base="dms:Text">
          <xsd:maxLength value="255"/>
        </xsd:restriction>
      </xsd:simpleType>
    </xsd:element>
    <xsd:element name="TaxKeywordTaxHTField" ma:index="20" nillable="true" ma:taxonomy="true" ma:internalName="TaxKeywordTaxHTField" ma:taxonomyFieldName="TaxKeyword" ma:displayName="Enterprise Keywords" ma:fieldId="{23f27201-bee3-471e-b2e7-b64fd8b7ca38}" ma:taxonomyMulti="true" ma:sspId="65eb484b-e582-4856-a392-b1726b75058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 ma:displayName="Author"/>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ctivityTaxHTField0 xmlns="cd7d28e7-c92e-4b40-a495-8445e851351e">
      <Terms xmlns="http://schemas.microsoft.com/office/infopath/2007/PartnerControls">
        <TermInfo xmlns="http://schemas.microsoft.com/office/infopath/2007/PartnerControls">
          <TermName xmlns="http://schemas.microsoft.com/office/infopath/2007/PartnerControls">Forms</TermName>
          <TermId xmlns="http://schemas.microsoft.com/office/infopath/2007/PartnerControls">2722ad9c-15e9-4d76-a3d3-d775821d83fd</TermId>
        </TermInfo>
      </Terms>
    </ActivityTaxHTField0>
    <TaxKeywordTaxHTField xmlns="cd7d28e7-c92e-4b40-a495-8445e851351e">
      <Terms xmlns="http://schemas.microsoft.com/office/infopath/2007/PartnerControls"/>
    </TaxKeywordTaxHTField>
    <TaxCatchAll xmlns="cd7d28e7-c92e-4b40-a495-8445e851351e">
      <Value>7294</Value>
      <Value>99</Value>
    </TaxCatchAll>
    <_dlc_DocId xmlns="cd7d28e7-c92e-4b40-a495-8445e851351e">IC01-80-358</_dlc_DocId>
    <_dlc_DocIdUrl xmlns="cd7d28e7-c92e-4b40-a495-8445e851351e">
      <Url>http://ic.idrc.ca/ga/_layouts/15/DocIdRedir.aspx?ID=IC01-80-358</Url>
      <Description>IC01-80-358</Description>
    </_dlc_DocIdUrl>
    <Language xmlns="http://schemas.microsoft.com/sharepoint/v3">English</Language>
    <Responsible_x0020_UnitTaxHTField0 xmlns="cd7d28e7-c92e-4b40-a495-8445e851351e">
      <Terms xmlns="http://schemas.microsoft.com/office/infopath/2007/PartnerControls">
        <TermInfo xmlns="http://schemas.microsoft.com/office/infopath/2007/PartnerControls">
          <TermName xmlns="http://schemas.microsoft.com/office/infopath/2007/PartnerControls">Grant Administration Division</TermName>
          <TermId xmlns="http://schemas.microsoft.com/office/infopath/2007/PartnerControls">e579acba-f579-40a9-b203-c5994a6f045b</TermId>
        </TermInfo>
      </Terms>
    </Responsible_x0020_UnitTaxHTField0>
    <Mapped_x0020_Content_x0020_Type xmlns="cd7d28e7-c92e-4b40-a495-8445e851351e" xsi:nil="true"/>
  </documentManagement>
</p:properties>
</file>

<file path=customXml/item4.xml><?xml version="1.0" encoding="utf-8"?>
<?mso-contentType ?>
<SharedContentType xmlns="Microsoft.SharePoint.Taxonomy.ContentTypeSync" SourceId="7d326a63-e8c7-43bb-9a06-0a8e285f0039" ContentTypeId="0x01010056213EB168E7214BBCAD10D93460F1A5"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D71B5C-CAE6-412F-82A2-D5754767C06A}">
  <ds:schemaRefs>
    <ds:schemaRef ds:uri="http://schemas.microsoft.com/sharepoint/events"/>
  </ds:schemaRefs>
</ds:datastoreItem>
</file>

<file path=customXml/itemProps2.xml><?xml version="1.0" encoding="utf-8"?>
<ds:datastoreItem xmlns:ds="http://schemas.openxmlformats.org/officeDocument/2006/customXml" ds:itemID="{3A3D99D6-FD39-4B62-8896-DBD03F4FCA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d7d28e7-c92e-4b40-a495-8445e8513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9C6504-7B8B-4BD5-8D83-FAD5BE0DD506}">
  <ds:schemaRefs>
    <ds:schemaRef ds:uri="http://purl.org/dc/terms/"/>
    <ds:schemaRef ds:uri="http://schemas.openxmlformats.org/package/2006/metadata/core-properties"/>
    <ds:schemaRef ds:uri="http://schemas.microsoft.com/office/2006/metadata/properties"/>
    <ds:schemaRef ds:uri="http://schemas.microsoft.com/office/infopath/2007/PartnerControls"/>
    <ds:schemaRef ds:uri="http://purl.org/dc/dcmitype/"/>
    <ds:schemaRef ds:uri="http://schemas.microsoft.com/sharepoint/v3"/>
    <ds:schemaRef ds:uri="http://schemas.microsoft.com/office/2006/documentManagement/types"/>
    <ds:schemaRef ds:uri="cd7d28e7-c92e-4b40-a495-8445e851351e"/>
    <ds:schemaRef ds:uri="http://www.w3.org/XML/1998/namespace"/>
    <ds:schemaRef ds:uri="http://purl.org/dc/elements/1.1/"/>
  </ds:schemaRefs>
</ds:datastoreItem>
</file>

<file path=customXml/itemProps4.xml><?xml version="1.0" encoding="utf-8"?>
<ds:datastoreItem xmlns:ds="http://schemas.openxmlformats.org/officeDocument/2006/customXml" ds:itemID="{0555E25D-F11E-4106-AB38-AC073371ED89}">
  <ds:schemaRefs>
    <ds:schemaRef ds:uri="Microsoft.SharePoint.Taxonomy.ContentTypeSync"/>
  </ds:schemaRefs>
</ds:datastoreItem>
</file>

<file path=customXml/itemProps5.xml><?xml version="1.0" encoding="utf-8"?>
<ds:datastoreItem xmlns:ds="http://schemas.openxmlformats.org/officeDocument/2006/customXml" ds:itemID="{664E5C88-75EE-42F9-BACB-4A2F085365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Feuilles de calcul</vt:lpstr>
      </vt:variant>
      <vt:variant>
        <vt:i4>13</vt:i4>
      </vt:variant>
      <vt:variant>
        <vt:lpstr>Plages nommées</vt:lpstr>
      </vt:variant>
      <vt:variant>
        <vt:i4>6</vt:i4>
      </vt:variant>
    </vt:vector>
  </HeadingPairs>
  <TitlesOfParts>
    <vt:vector baseType="lpstr" size="19">
      <vt:lpstr>Summary</vt:lpstr>
      <vt:lpstr>Personnel</vt:lpstr>
      <vt:lpstr>Consultants</vt:lpstr>
      <vt:lpstr>Evaluation</vt:lpstr>
      <vt:lpstr>Equipment</vt:lpstr>
      <vt:lpstr>InternationalTravel</vt:lpstr>
      <vt:lpstr>Training</vt:lpstr>
      <vt:lpstr>Research</vt:lpstr>
      <vt:lpstr>Indirect Costs</vt:lpstr>
      <vt:lpstr>Donor Contributions</vt:lpstr>
      <vt:lpstr>Local Contributions</vt:lpstr>
      <vt:lpstr>Consolidated</vt:lpstr>
      <vt:lpstr>Tables</vt:lpstr>
      <vt:lpstr>Check_Locked</vt:lpstr>
      <vt:lpstr>Currencies_Table</vt:lpstr>
      <vt:lpstr>Currency</vt:lpstr>
      <vt:lpstr>Summary!DataEntry</vt:lpstr>
      <vt:lpstr>Version_Code</vt:lpstr>
      <vt:lpstr>Yes_No</vt:lpstr>
    </vt:vector>
  </TitlesOfParts>
  <Company/>
  <LinksUpToDate>false</LinksUpToDate>
  <SharedDoc>false</SharedDoc>
  <HyperlinksChanged>false</HyperlinksChanged>
  <AppVersion>15.0300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