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chartsheet+xml" PartName="/xl/chartsheets/sheet1.xml"/>
  <Override ContentType="application/vnd.openxmlformats-officedocument.spreadsheetml.chartsheet+xml" PartName="/xl/chartsheets/sheet2.xml"/>
  <Override ContentType="application/vnd.openxmlformats-officedocument.spreadsheetml.chartsheet+xml" PartName="/xl/chartsheets/sheet3.xml"/>
  <Override ContentType="application/vnd.openxmlformats-officedocument.spreadsheetml.chartsheet+xml" PartName="/xl/chartsheets/sheet4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92" windowWidth="15576" windowHeight="9720" activeTab="1"/>
  </bookViews>
  <sheets>
    <sheet name="Summary Table" sheetId="19" r:id="rId1"/>
    <sheet name="CBA Option 1" sheetId="1" r:id="rId2"/>
    <sheet name="CBA Chart 1" sheetId="21" r:id="rId3"/>
    <sheet name="CBA Option 2" sheetId="28" r:id="rId4"/>
    <sheet name="CBA Chart 2" sheetId="29" r:id="rId5"/>
    <sheet name="CBA Option 3" sheetId="30" r:id="rId6"/>
    <sheet name="CBA Chart 3" sheetId="31" r:id="rId7"/>
    <sheet name="CBA Option 4" sheetId="32" r:id="rId8"/>
    <sheet name="CBA Chart 4" sheetId="33" r:id="rId9"/>
    <sheet name="Multi-Criteria Analysis" sheetId="34" r:id="rId10"/>
  </sheets>
  <calcPr calcId="124519"/>
</workbook>
</file>

<file path=xl/calcChain.xml><?xml version="1.0" encoding="utf-8"?>
<calcChain xmlns="http://schemas.openxmlformats.org/spreadsheetml/2006/main">
  <c r="A3" i="19"/>
  <c r="I12" i="34"/>
  <c r="J11"/>
  <c r="C18" i="19"/>
  <c r="J10" i="34"/>
  <c r="C17" i="19"/>
  <c r="J9" i="34"/>
  <c r="C16" i="19"/>
  <c r="J8" i="34"/>
  <c r="C15" i="19"/>
  <c r="G11" i="34"/>
  <c r="B18" i="19"/>
  <c r="M11" i="34"/>
  <c r="D18" i="19"/>
  <c r="P11" i="34"/>
  <c r="E18" i="19"/>
  <c r="O12" i="34"/>
  <c r="L12"/>
  <c r="F12"/>
  <c r="D12"/>
  <c r="P10"/>
  <c r="E17" i="19"/>
  <c r="M10" i="34"/>
  <c r="D17" i="19"/>
  <c r="G10" i="34"/>
  <c r="B17" i="19"/>
  <c r="P9" i="34"/>
  <c r="E16" i="19"/>
  <c r="M9" i="34"/>
  <c r="D16" i="19"/>
  <c r="G9" i="34"/>
  <c r="B16" i="19"/>
  <c r="P8" i="34"/>
  <c r="E15" i="19"/>
  <c r="M8" i="34"/>
  <c r="D15" i="19"/>
  <c r="G8" i="34"/>
  <c r="B15" i="19"/>
  <c r="D6"/>
  <c r="E6"/>
  <c r="C6"/>
  <c r="B55" i="32"/>
  <c r="B41"/>
  <c r="AV40"/>
  <c r="AB40"/>
  <c r="AY37"/>
  <c r="AY40"/>
  <c r="AX37"/>
  <c r="AW37"/>
  <c r="AW40"/>
  <c r="AV37"/>
  <c r="AU37"/>
  <c r="AT37"/>
  <c r="AS37"/>
  <c r="AR37"/>
  <c r="AR40"/>
  <c r="AQ37"/>
  <c r="AQ40"/>
  <c r="AP37"/>
  <c r="AO37"/>
  <c r="AO40"/>
  <c r="AN37"/>
  <c r="AN40"/>
  <c r="AM37"/>
  <c r="AL37"/>
  <c r="AK37"/>
  <c r="AK40"/>
  <c r="AJ37"/>
  <c r="AJ40"/>
  <c r="AI37"/>
  <c r="AI40"/>
  <c r="AH37"/>
  <c r="AG37"/>
  <c r="AG40"/>
  <c r="AF37"/>
  <c r="AF40"/>
  <c r="AE37"/>
  <c r="AD37"/>
  <c r="AC37"/>
  <c r="AB37"/>
  <c r="AA37"/>
  <c r="AA40"/>
  <c r="Z37"/>
  <c r="Y37"/>
  <c r="Y40"/>
  <c r="X37"/>
  <c r="X40"/>
  <c r="W37"/>
  <c r="V37"/>
  <c r="U37"/>
  <c r="U40"/>
  <c r="T37"/>
  <c r="T40"/>
  <c r="S37"/>
  <c r="S40"/>
  <c r="R37"/>
  <c r="Q37"/>
  <c r="Q40"/>
  <c r="P37"/>
  <c r="P40"/>
  <c r="O37"/>
  <c r="N37"/>
  <c r="M37"/>
  <c r="L37"/>
  <c r="L40"/>
  <c r="K37"/>
  <c r="K40"/>
  <c r="J37"/>
  <c r="I37"/>
  <c r="I40"/>
  <c r="H37"/>
  <c r="H40"/>
  <c r="G37"/>
  <c r="F37"/>
  <c r="E37"/>
  <c r="E40"/>
  <c r="D37"/>
  <c r="D40"/>
  <c r="C37"/>
  <c r="C40"/>
  <c r="B37"/>
  <c r="AY27"/>
  <c r="AX27"/>
  <c r="AW27"/>
  <c r="AV27"/>
  <c r="AU27"/>
  <c r="AT27"/>
  <c r="AS27"/>
  <c r="AR27"/>
  <c r="AR49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D49"/>
  <c r="C27"/>
  <c r="B27"/>
  <c r="B20"/>
  <c r="B45"/>
  <c r="B19"/>
  <c r="C17"/>
  <c r="C20"/>
  <c r="C45"/>
  <c r="B10"/>
  <c r="E7" i="19"/>
  <c r="A3" i="32"/>
  <c r="B55" i="30"/>
  <c r="B41"/>
  <c r="AY37"/>
  <c r="AY40"/>
  <c r="AX37"/>
  <c r="AX40"/>
  <c r="AW37"/>
  <c r="AV37"/>
  <c r="AU37"/>
  <c r="AU40"/>
  <c r="AT37"/>
  <c r="AT40"/>
  <c r="AS37"/>
  <c r="AS40"/>
  <c r="AR37"/>
  <c r="AQ37"/>
  <c r="AP37"/>
  <c r="AP40"/>
  <c r="AO37"/>
  <c r="AN37"/>
  <c r="AM37"/>
  <c r="AM40"/>
  <c r="AL37"/>
  <c r="AL40"/>
  <c r="AK37"/>
  <c r="AK40"/>
  <c r="AJ37"/>
  <c r="AI37"/>
  <c r="AH37"/>
  <c r="AH40"/>
  <c r="AG37"/>
  <c r="AF37"/>
  <c r="AE37"/>
  <c r="AE40"/>
  <c r="AD37"/>
  <c r="AD40"/>
  <c r="AC37"/>
  <c r="AC40"/>
  <c r="AB37"/>
  <c r="AA37"/>
  <c r="Z37"/>
  <c r="Z40"/>
  <c r="Y37"/>
  <c r="X37"/>
  <c r="W37"/>
  <c r="W40"/>
  <c r="V37"/>
  <c r="V40"/>
  <c r="U37"/>
  <c r="U40"/>
  <c r="T37"/>
  <c r="S37"/>
  <c r="R37"/>
  <c r="R40"/>
  <c r="Q37"/>
  <c r="P37"/>
  <c r="O37"/>
  <c r="O40"/>
  <c r="N37"/>
  <c r="N40"/>
  <c r="M37"/>
  <c r="M40"/>
  <c r="L37"/>
  <c r="K37"/>
  <c r="J37"/>
  <c r="J40"/>
  <c r="I37"/>
  <c r="H37"/>
  <c r="G37"/>
  <c r="G40"/>
  <c r="F37"/>
  <c r="F40"/>
  <c r="E37"/>
  <c r="E40"/>
  <c r="D37"/>
  <c r="C37"/>
  <c r="B37"/>
  <c r="B40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G49"/>
  <c r="F27"/>
  <c r="E27"/>
  <c r="D27"/>
  <c r="C27"/>
  <c r="B27"/>
  <c r="B20"/>
  <c r="B45"/>
  <c r="B19"/>
  <c r="B44"/>
  <c r="C17"/>
  <c r="C19"/>
  <c r="B10"/>
  <c r="D7" i="19"/>
  <c r="A3" i="30"/>
  <c r="B55" i="28"/>
  <c r="B41"/>
  <c r="AY40"/>
  <c r="AU40"/>
  <c r="AS40"/>
  <c r="AM40"/>
  <c r="AK40"/>
  <c r="AK49"/>
  <c r="S40"/>
  <c r="O40"/>
  <c r="M40"/>
  <c r="G40"/>
  <c r="E40"/>
  <c r="AY37"/>
  <c r="AX37"/>
  <c r="AX40"/>
  <c r="AW37"/>
  <c r="AW40"/>
  <c r="AV37"/>
  <c r="AU37"/>
  <c r="AT37"/>
  <c r="AT40"/>
  <c r="AS37"/>
  <c r="AR37"/>
  <c r="AQ37"/>
  <c r="AQ40"/>
  <c r="AP37"/>
  <c r="AP40"/>
  <c r="AO37"/>
  <c r="AN37"/>
  <c r="AM37"/>
  <c r="AL37"/>
  <c r="AL40"/>
  <c r="AK37"/>
  <c r="AJ37"/>
  <c r="AI37"/>
  <c r="AI40"/>
  <c r="AH37"/>
  <c r="AH40"/>
  <c r="AG37"/>
  <c r="AG40"/>
  <c r="AF37"/>
  <c r="AE37"/>
  <c r="AE40"/>
  <c r="AD37"/>
  <c r="AD40"/>
  <c r="AC37"/>
  <c r="AC40"/>
  <c r="AB37"/>
  <c r="AA37"/>
  <c r="AA40"/>
  <c r="Z37"/>
  <c r="Z40"/>
  <c r="Y37"/>
  <c r="X37"/>
  <c r="W37"/>
  <c r="W40"/>
  <c r="V37"/>
  <c r="V40"/>
  <c r="U37"/>
  <c r="U40"/>
  <c r="T37"/>
  <c r="S37"/>
  <c r="R37"/>
  <c r="R40"/>
  <c r="Q37"/>
  <c r="Q40"/>
  <c r="P37"/>
  <c r="O37"/>
  <c r="N37"/>
  <c r="N40"/>
  <c r="M37"/>
  <c r="L37"/>
  <c r="K37"/>
  <c r="K40"/>
  <c r="J37"/>
  <c r="J40"/>
  <c r="I37"/>
  <c r="H37"/>
  <c r="G37"/>
  <c r="F37"/>
  <c r="F40"/>
  <c r="E37"/>
  <c r="D37"/>
  <c r="C37"/>
  <c r="C40"/>
  <c r="B37"/>
  <c r="B40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AA49"/>
  <c r="Z27"/>
  <c r="Y27"/>
  <c r="X27"/>
  <c r="W27"/>
  <c r="V27"/>
  <c r="U27"/>
  <c r="T27"/>
  <c r="S27"/>
  <c r="R27"/>
  <c r="Q27"/>
  <c r="P27"/>
  <c r="O27"/>
  <c r="N27"/>
  <c r="M27"/>
  <c r="L27"/>
  <c r="K27"/>
  <c r="K49"/>
  <c r="J27"/>
  <c r="I27"/>
  <c r="H27"/>
  <c r="G27"/>
  <c r="F27"/>
  <c r="E27"/>
  <c r="D27"/>
  <c r="C27"/>
  <c r="B27"/>
  <c r="B20"/>
  <c r="B45"/>
  <c r="B19"/>
  <c r="B44"/>
  <c r="B46"/>
  <c r="C17"/>
  <c r="C55"/>
  <c r="B10"/>
  <c r="C7" i="19"/>
  <c r="A3" i="28"/>
  <c r="B6" i="19"/>
  <c r="B41" i="1"/>
  <c r="B10"/>
  <c r="B7" i="19"/>
  <c r="B37" i="1"/>
  <c r="G49" i="28"/>
  <c r="C49"/>
  <c r="O49"/>
  <c r="S49"/>
  <c r="AI49"/>
  <c r="AY49"/>
  <c r="B46" i="30"/>
  <c r="B49"/>
  <c r="F49"/>
  <c r="N49"/>
  <c r="V49"/>
  <c r="AD49"/>
  <c r="AL49"/>
  <c r="AT49"/>
  <c r="AK49" i="32"/>
  <c r="V49" i="28"/>
  <c r="AD49"/>
  <c r="AL49"/>
  <c r="AT49"/>
  <c r="H49" i="32"/>
  <c r="L49"/>
  <c r="T49"/>
  <c r="X49"/>
  <c r="AN49"/>
  <c r="J12" i="34"/>
  <c r="C19" i="19"/>
  <c r="M12" i="34"/>
  <c r="D19" i="19"/>
  <c r="G12" i="34"/>
  <c r="B19" i="19"/>
  <c r="P12" i="34"/>
  <c r="E19" i="19"/>
  <c r="E49" i="32"/>
  <c r="U49"/>
  <c r="AG49"/>
  <c r="AO49"/>
  <c r="B44"/>
  <c r="B46"/>
  <c r="B40"/>
  <c r="F40"/>
  <c r="J40"/>
  <c r="N40"/>
  <c r="N49"/>
  <c r="R40"/>
  <c r="R49"/>
  <c r="V40"/>
  <c r="Z40"/>
  <c r="Z49"/>
  <c r="AD40"/>
  <c r="AH40"/>
  <c r="AH49"/>
  <c r="AL40"/>
  <c r="AP40"/>
  <c r="AP49"/>
  <c r="AT40"/>
  <c r="AX40"/>
  <c r="AX49"/>
  <c r="I49"/>
  <c r="Q49"/>
  <c r="Y49"/>
  <c r="AW49"/>
  <c r="C55"/>
  <c r="D17"/>
  <c r="C19"/>
  <c r="C29"/>
  <c r="J49"/>
  <c r="AD49"/>
  <c r="AL49"/>
  <c r="G40"/>
  <c r="G49"/>
  <c r="W40"/>
  <c r="AM40"/>
  <c r="C44"/>
  <c r="C46"/>
  <c r="C57"/>
  <c r="F49"/>
  <c r="AT49"/>
  <c r="C49"/>
  <c r="K49"/>
  <c r="S49"/>
  <c r="W49"/>
  <c r="AA49"/>
  <c r="AI49"/>
  <c r="AM49"/>
  <c r="AQ49"/>
  <c r="AY49"/>
  <c r="M40"/>
  <c r="M49"/>
  <c r="AC40"/>
  <c r="AC49"/>
  <c r="AS40"/>
  <c r="AS49"/>
  <c r="V49"/>
  <c r="AJ49"/>
  <c r="P49"/>
  <c r="AB49"/>
  <c r="AF49"/>
  <c r="AV49"/>
  <c r="B29"/>
  <c r="O40"/>
  <c r="O49"/>
  <c r="AE40"/>
  <c r="AE49"/>
  <c r="AU40"/>
  <c r="AU49"/>
  <c r="B57" i="30"/>
  <c r="R49"/>
  <c r="B29"/>
  <c r="C44"/>
  <c r="C55"/>
  <c r="C20"/>
  <c r="C45"/>
  <c r="J49"/>
  <c r="Z49"/>
  <c r="AH49"/>
  <c r="AP49"/>
  <c r="AX49"/>
  <c r="D40"/>
  <c r="D49"/>
  <c r="H40"/>
  <c r="H49"/>
  <c r="L40"/>
  <c r="L49"/>
  <c r="P40"/>
  <c r="P49"/>
  <c r="T40"/>
  <c r="T49"/>
  <c r="X40"/>
  <c r="X49"/>
  <c r="AB40"/>
  <c r="AB49"/>
  <c r="AF40"/>
  <c r="AF49"/>
  <c r="AJ40"/>
  <c r="AJ49"/>
  <c r="AN40"/>
  <c r="AN49"/>
  <c r="AR40"/>
  <c r="AR49"/>
  <c r="AV40"/>
  <c r="AV49"/>
  <c r="D17"/>
  <c r="C29"/>
  <c r="O49"/>
  <c r="W49"/>
  <c r="AE49"/>
  <c r="AM49"/>
  <c r="AU49"/>
  <c r="AY49"/>
  <c r="AW40"/>
  <c r="AW49"/>
  <c r="C40"/>
  <c r="C49"/>
  <c r="I40"/>
  <c r="S40"/>
  <c r="S49"/>
  <c r="Y40"/>
  <c r="AI40"/>
  <c r="AI49"/>
  <c r="AO40"/>
  <c r="AO49"/>
  <c r="E49"/>
  <c r="I49"/>
  <c r="M49"/>
  <c r="U49"/>
  <c r="AC49"/>
  <c r="AK49"/>
  <c r="AS49"/>
  <c r="K40"/>
  <c r="K49"/>
  <c r="Q40"/>
  <c r="Q49"/>
  <c r="AA40"/>
  <c r="AA49"/>
  <c r="AG40"/>
  <c r="AG49"/>
  <c r="AQ40"/>
  <c r="AQ49"/>
  <c r="Y49"/>
  <c r="B57" i="28"/>
  <c r="B49"/>
  <c r="B29"/>
  <c r="J49"/>
  <c r="Z49"/>
  <c r="C19"/>
  <c r="C20"/>
  <c r="C45"/>
  <c r="E49"/>
  <c r="M49"/>
  <c r="Q49"/>
  <c r="AC49"/>
  <c r="AG49"/>
  <c r="AS49"/>
  <c r="AW49"/>
  <c r="D40"/>
  <c r="D49"/>
  <c r="H40"/>
  <c r="H49"/>
  <c r="L40"/>
  <c r="L49"/>
  <c r="P40"/>
  <c r="P49"/>
  <c r="T40"/>
  <c r="X40"/>
  <c r="AB40"/>
  <c r="AB49"/>
  <c r="AF40"/>
  <c r="AF49"/>
  <c r="AJ40"/>
  <c r="AN40"/>
  <c r="AN49"/>
  <c r="AR40"/>
  <c r="AR49"/>
  <c r="AV40"/>
  <c r="AV49"/>
  <c r="U49"/>
  <c r="AQ49"/>
  <c r="F49"/>
  <c r="N49"/>
  <c r="R49"/>
  <c r="AH49"/>
  <c r="AP49"/>
  <c r="AX49"/>
  <c r="D17"/>
  <c r="W49"/>
  <c r="AE49"/>
  <c r="AM49"/>
  <c r="AU49"/>
  <c r="T49"/>
  <c r="X49"/>
  <c r="AJ49"/>
  <c r="I40"/>
  <c r="I49"/>
  <c r="Y40"/>
  <c r="Y49"/>
  <c r="AO40"/>
  <c r="AO49"/>
  <c r="B55" i="1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B56" i="32"/>
  <c r="B50"/>
  <c r="B42"/>
  <c r="B11"/>
  <c r="E8" i="19"/>
  <c r="B49" i="32"/>
  <c r="C56"/>
  <c r="C50"/>
  <c r="B57"/>
  <c r="D55"/>
  <c r="D19"/>
  <c r="D20"/>
  <c r="D45"/>
  <c r="E17"/>
  <c r="D55" i="30"/>
  <c r="D20"/>
  <c r="D45"/>
  <c r="D19"/>
  <c r="E17"/>
  <c r="B56"/>
  <c r="B50"/>
  <c r="B42"/>
  <c r="B11"/>
  <c r="D8" i="19"/>
  <c r="C46" i="30"/>
  <c r="C50"/>
  <c r="C56"/>
  <c r="D55" i="28"/>
  <c r="D20"/>
  <c r="D45"/>
  <c r="D19"/>
  <c r="E17"/>
  <c r="B56"/>
  <c r="B50"/>
  <c r="C44"/>
  <c r="C46"/>
  <c r="C29"/>
  <c r="B42"/>
  <c r="B11"/>
  <c r="C8" i="19"/>
  <c r="AY27" i="1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J37"/>
  <c r="I37"/>
  <c r="H37"/>
  <c r="G37"/>
  <c r="F37"/>
  <c r="E37"/>
  <c r="D37"/>
  <c r="C37"/>
  <c r="J27"/>
  <c r="I27"/>
  <c r="H27"/>
  <c r="G27"/>
  <c r="F27"/>
  <c r="E27"/>
  <c r="D27"/>
  <c r="C27"/>
  <c r="B27"/>
  <c r="C17"/>
  <c r="D44" i="32"/>
  <c r="D46"/>
  <c r="D29"/>
  <c r="C51"/>
  <c r="C58"/>
  <c r="B51"/>
  <c r="B58"/>
  <c r="E55"/>
  <c r="F17"/>
  <c r="E20"/>
  <c r="E45"/>
  <c r="E19"/>
  <c r="E55" i="30"/>
  <c r="E19"/>
  <c r="F17"/>
  <c r="E20"/>
  <c r="E45"/>
  <c r="D29"/>
  <c r="D44"/>
  <c r="D46"/>
  <c r="D57"/>
  <c r="C51"/>
  <c r="C58"/>
  <c r="B51"/>
  <c r="B58"/>
  <c r="C57"/>
  <c r="C57" i="28"/>
  <c r="D29"/>
  <c r="D44"/>
  <c r="D46"/>
  <c r="D57"/>
  <c r="B51"/>
  <c r="B58"/>
  <c r="E55"/>
  <c r="E20"/>
  <c r="E45"/>
  <c r="E19"/>
  <c r="F17"/>
  <c r="C56"/>
  <c r="C50"/>
  <c r="D17" i="1"/>
  <c r="C55"/>
  <c r="AY40"/>
  <c r="AY49"/>
  <c r="AX40"/>
  <c r="AX49"/>
  <c r="AW40"/>
  <c r="AW49"/>
  <c r="AV40"/>
  <c r="AV49"/>
  <c r="AU40"/>
  <c r="AU49"/>
  <c r="AT40"/>
  <c r="AT49"/>
  <c r="AS40"/>
  <c r="AS49"/>
  <c r="AR40"/>
  <c r="AR49"/>
  <c r="AQ40"/>
  <c r="AQ49"/>
  <c r="AP40"/>
  <c r="AP49"/>
  <c r="AO40"/>
  <c r="AO49"/>
  <c r="AN40"/>
  <c r="AN49"/>
  <c r="AM40"/>
  <c r="AM49"/>
  <c r="AL40"/>
  <c r="AL49"/>
  <c r="AK40"/>
  <c r="AK49"/>
  <c r="AJ40"/>
  <c r="AJ49"/>
  <c r="AI40"/>
  <c r="AI49"/>
  <c r="AH40"/>
  <c r="AH49"/>
  <c r="AG40"/>
  <c r="AG49"/>
  <c r="AF40"/>
  <c r="AF49"/>
  <c r="AE40"/>
  <c r="AE49"/>
  <c r="AD40"/>
  <c r="AD49"/>
  <c r="AC40"/>
  <c r="AC49"/>
  <c r="AB40"/>
  <c r="AB49"/>
  <c r="AA40"/>
  <c r="AA49"/>
  <c r="Z40"/>
  <c r="Z49"/>
  <c r="Y40"/>
  <c r="Y49"/>
  <c r="X40"/>
  <c r="X49"/>
  <c r="W40"/>
  <c r="W49"/>
  <c r="V40"/>
  <c r="V49"/>
  <c r="U40"/>
  <c r="U49"/>
  <c r="T40"/>
  <c r="T49"/>
  <c r="S40"/>
  <c r="S49"/>
  <c r="R40"/>
  <c r="R49"/>
  <c r="Q40"/>
  <c r="Q49"/>
  <c r="P40"/>
  <c r="P49"/>
  <c r="O40"/>
  <c r="O49"/>
  <c r="N40"/>
  <c r="N49"/>
  <c r="M40"/>
  <c r="M49"/>
  <c r="L40"/>
  <c r="L49"/>
  <c r="K40"/>
  <c r="K49"/>
  <c r="J40"/>
  <c r="J49"/>
  <c r="I40"/>
  <c r="I49"/>
  <c r="H40"/>
  <c r="H49"/>
  <c r="G40"/>
  <c r="G49"/>
  <c r="F40"/>
  <c r="F49"/>
  <c r="E40"/>
  <c r="E49"/>
  <c r="D40"/>
  <c r="D49"/>
  <c r="C40"/>
  <c r="C49"/>
  <c r="D20"/>
  <c r="D45"/>
  <c r="D19"/>
  <c r="D29"/>
  <c r="B19"/>
  <c r="F55" i="32"/>
  <c r="F20"/>
  <c r="F45"/>
  <c r="F19"/>
  <c r="G17"/>
  <c r="D56"/>
  <c r="D50"/>
  <c r="E44"/>
  <c r="E46"/>
  <c r="E57"/>
  <c r="E29"/>
  <c r="D57"/>
  <c r="F55" i="30"/>
  <c r="F20"/>
  <c r="F45"/>
  <c r="F19"/>
  <c r="G17"/>
  <c r="E29"/>
  <c r="E44"/>
  <c r="E46"/>
  <c r="E57"/>
  <c r="D50"/>
  <c r="D56"/>
  <c r="F55" i="28"/>
  <c r="F20"/>
  <c r="F45"/>
  <c r="F19"/>
  <c r="G17"/>
  <c r="D50"/>
  <c r="D56"/>
  <c r="E29"/>
  <c r="E44"/>
  <c r="E46"/>
  <c r="E57"/>
  <c r="C51"/>
  <c r="C58"/>
  <c r="D56" i="1"/>
  <c r="E17"/>
  <c r="D55"/>
  <c r="B29"/>
  <c r="D44"/>
  <c r="D46"/>
  <c r="D57"/>
  <c r="B40"/>
  <c r="B20"/>
  <c r="B45"/>
  <c r="G55" i="32"/>
  <c r="G19"/>
  <c r="H17"/>
  <c r="G20"/>
  <c r="G45"/>
  <c r="F44"/>
  <c r="F46"/>
  <c r="F57"/>
  <c r="F29"/>
  <c r="D51"/>
  <c r="D58"/>
  <c r="E50"/>
  <c r="E56"/>
  <c r="D51" i="30"/>
  <c r="D58"/>
  <c r="F44"/>
  <c r="F46"/>
  <c r="F57"/>
  <c r="F29"/>
  <c r="E50"/>
  <c r="E56"/>
  <c r="G55"/>
  <c r="G20"/>
  <c r="G45"/>
  <c r="H17"/>
  <c r="G19"/>
  <c r="D51" i="28"/>
  <c r="D58"/>
  <c r="E50"/>
  <c r="E56"/>
  <c r="G55"/>
  <c r="H17"/>
  <c r="G20"/>
  <c r="G45"/>
  <c r="G19"/>
  <c r="F44"/>
  <c r="F46"/>
  <c r="F57"/>
  <c r="F29"/>
  <c r="B42" i="1"/>
  <c r="B11"/>
  <c r="B8" i="19"/>
  <c r="B49" i="1"/>
  <c r="B56"/>
  <c r="F17"/>
  <c r="E55"/>
  <c r="E20"/>
  <c r="E45"/>
  <c r="E19"/>
  <c r="D50"/>
  <c r="A3"/>
  <c r="E51" i="32"/>
  <c r="E58"/>
  <c r="F56"/>
  <c r="F50"/>
  <c r="H55"/>
  <c r="H19"/>
  <c r="I17"/>
  <c r="H20"/>
  <c r="H45"/>
  <c r="G29"/>
  <c r="G44"/>
  <c r="G46"/>
  <c r="E51" i="30"/>
  <c r="E58"/>
  <c r="F56"/>
  <c r="F50"/>
  <c r="H55"/>
  <c r="H19"/>
  <c r="H20"/>
  <c r="H45"/>
  <c r="I17"/>
  <c r="G29"/>
  <c r="G44"/>
  <c r="G46"/>
  <c r="F56" i="28"/>
  <c r="F50"/>
  <c r="E51"/>
  <c r="E58"/>
  <c r="F51"/>
  <c r="F58"/>
  <c r="G29"/>
  <c r="G44"/>
  <c r="G46"/>
  <c r="H55"/>
  <c r="H20"/>
  <c r="H45"/>
  <c r="H19"/>
  <c r="I17"/>
  <c r="E29" i="1"/>
  <c r="E44"/>
  <c r="E46"/>
  <c r="E57"/>
  <c r="G17"/>
  <c r="F55"/>
  <c r="F19"/>
  <c r="F20"/>
  <c r="F45"/>
  <c r="B44"/>
  <c r="B46"/>
  <c r="G57" i="32"/>
  <c r="H44"/>
  <c r="H46"/>
  <c r="H57"/>
  <c r="H29"/>
  <c r="F51"/>
  <c r="F58"/>
  <c r="G56"/>
  <c r="G50"/>
  <c r="I55"/>
  <c r="J17"/>
  <c r="I20"/>
  <c r="I45"/>
  <c r="I19"/>
  <c r="G56" i="30"/>
  <c r="G50"/>
  <c r="G51"/>
  <c r="G58"/>
  <c r="H44"/>
  <c r="H46"/>
  <c r="H57"/>
  <c r="H29"/>
  <c r="I55"/>
  <c r="I20"/>
  <c r="I45"/>
  <c r="J17"/>
  <c r="I19"/>
  <c r="G57"/>
  <c r="F51"/>
  <c r="F58"/>
  <c r="G56" i="28"/>
  <c r="G50"/>
  <c r="G51"/>
  <c r="G58"/>
  <c r="I55"/>
  <c r="J17"/>
  <c r="I20"/>
  <c r="I45"/>
  <c r="I19"/>
  <c r="H29"/>
  <c r="H44"/>
  <c r="H46"/>
  <c r="H57"/>
  <c r="G57"/>
  <c r="B57" i="1"/>
  <c r="B50"/>
  <c r="B51"/>
  <c r="B58"/>
  <c r="F29"/>
  <c r="F44"/>
  <c r="F46"/>
  <c r="F57"/>
  <c r="H17"/>
  <c r="G55"/>
  <c r="G20"/>
  <c r="G45"/>
  <c r="G19"/>
  <c r="E50"/>
  <c r="E56"/>
  <c r="C20"/>
  <c r="C45"/>
  <c r="C19"/>
  <c r="C29"/>
  <c r="C56"/>
  <c r="H56" i="32"/>
  <c r="H50"/>
  <c r="I44"/>
  <c r="I46"/>
  <c r="I57"/>
  <c r="I29"/>
  <c r="G51"/>
  <c r="G58"/>
  <c r="J55"/>
  <c r="J20"/>
  <c r="J45"/>
  <c r="J19"/>
  <c r="K17"/>
  <c r="I44" i="30"/>
  <c r="I46"/>
  <c r="I57"/>
  <c r="I29"/>
  <c r="J19"/>
  <c r="J20"/>
  <c r="J45"/>
  <c r="K17"/>
  <c r="J55"/>
  <c r="H50"/>
  <c r="H56"/>
  <c r="I29" i="28"/>
  <c r="I44"/>
  <c r="I46"/>
  <c r="I57"/>
  <c r="H50"/>
  <c r="H56"/>
  <c r="H51"/>
  <c r="H58"/>
  <c r="J20"/>
  <c r="J45"/>
  <c r="J19"/>
  <c r="J55"/>
  <c r="K17"/>
  <c r="G29" i="1"/>
  <c r="G44"/>
  <c r="G46"/>
  <c r="G57"/>
  <c r="I17"/>
  <c r="H55"/>
  <c r="H19"/>
  <c r="H20"/>
  <c r="H45"/>
  <c r="F50"/>
  <c r="F56"/>
  <c r="C44"/>
  <c r="C46"/>
  <c r="I50" i="32"/>
  <c r="I56"/>
  <c r="K55"/>
  <c r="L17"/>
  <c r="K19"/>
  <c r="K20"/>
  <c r="K45"/>
  <c r="J29"/>
  <c r="J44"/>
  <c r="J46"/>
  <c r="J57"/>
  <c r="I51"/>
  <c r="I58"/>
  <c r="H51"/>
  <c r="H58"/>
  <c r="H51" i="30"/>
  <c r="H58"/>
  <c r="J44"/>
  <c r="J46"/>
  <c r="J57"/>
  <c r="J29"/>
  <c r="I50"/>
  <c r="I51"/>
  <c r="I58"/>
  <c r="I56"/>
  <c r="K20"/>
  <c r="K45"/>
  <c r="K55"/>
  <c r="L17"/>
  <c r="K19"/>
  <c r="J44" i="28"/>
  <c r="J46"/>
  <c r="J57"/>
  <c r="J29"/>
  <c r="K55"/>
  <c r="K20"/>
  <c r="K45"/>
  <c r="L17"/>
  <c r="K19"/>
  <c r="I50"/>
  <c r="I56"/>
  <c r="C57" i="1"/>
  <c r="C50"/>
  <c r="C51"/>
  <c r="C58"/>
  <c r="H29"/>
  <c r="H44"/>
  <c r="H46"/>
  <c r="H57"/>
  <c r="J17"/>
  <c r="I55"/>
  <c r="I20"/>
  <c r="I45"/>
  <c r="I19"/>
  <c r="G50"/>
  <c r="G56"/>
  <c r="J50" i="32"/>
  <c r="J51"/>
  <c r="J58"/>
  <c r="J56"/>
  <c r="K29"/>
  <c r="K44"/>
  <c r="K46"/>
  <c r="K57"/>
  <c r="L55"/>
  <c r="L19"/>
  <c r="L20"/>
  <c r="L45"/>
  <c r="M17"/>
  <c r="K29" i="30"/>
  <c r="K44"/>
  <c r="K46"/>
  <c r="K57"/>
  <c r="J56"/>
  <c r="J50"/>
  <c r="J51"/>
  <c r="J58"/>
  <c r="L55"/>
  <c r="L20"/>
  <c r="L45"/>
  <c r="L19"/>
  <c r="M17"/>
  <c r="K44" i="28"/>
  <c r="K46"/>
  <c r="K57"/>
  <c r="K29"/>
  <c r="J56"/>
  <c r="J50"/>
  <c r="J51"/>
  <c r="J58"/>
  <c r="I51"/>
  <c r="I58"/>
  <c r="L55"/>
  <c r="L19"/>
  <c r="L20"/>
  <c r="L45"/>
  <c r="M17"/>
  <c r="F51" i="1"/>
  <c r="F58"/>
  <c r="D51"/>
  <c r="D58"/>
  <c r="E51"/>
  <c r="E58"/>
  <c r="G51"/>
  <c r="G58"/>
  <c r="K17"/>
  <c r="J55"/>
  <c r="J19"/>
  <c r="J20"/>
  <c r="J45"/>
  <c r="H50"/>
  <c r="H56"/>
  <c r="I29"/>
  <c r="I44"/>
  <c r="I46"/>
  <c r="I57"/>
  <c r="M55" i="32"/>
  <c r="N17"/>
  <c r="M20"/>
  <c r="M45"/>
  <c r="M19"/>
  <c r="L44"/>
  <c r="L46"/>
  <c r="L57"/>
  <c r="L29"/>
  <c r="K56"/>
  <c r="K50"/>
  <c r="K51"/>
  <c r="K58"/>
  <c r="L29" i="30"/>
  <c r="L44"/>
  <c r="L46"/>
  <c r="L57"/>
  <c r="M55"/>
  <c r="M19"/>
  <c r="N17"/>
  <c r="M20"/>
  <c r="M45"/>
  <c r="K56"/>
  <c r="K50"/>
  <c r="K51"/>
  <c r="K58"/>
  <c r="M55" i="28"/>
  <c r="M19"/>
  <c r="M20"/>
  <c r="M45"/>
  <c r="N17"/>
  <c r="K56"/>
  <c r="K50"/>
  <c r="K51"/>
  <c r="K58"/>
  <c r="L29"/>
  <c r="L44"/>
  <c r="L46"/>
  <c r="L57"/>
  <c r="I50" i="1"/>
  <c r="I51"/>
  <c r="I58"/>
  <c r="I56"/>
  <c r="H51"/>
  <c r="H58"/>
  <c r="J29"/>
  <c r="J44"/>
  <c r="J46"/>
  <c r="J57"/>
  <c r="L17"/>
  <c r="K55"/>
  <c r="K20"/>
  <c r="K45"/>
  <c r="K19"/>
  <c r="M44" i="32"/>
  <c r="M46"/>
  <c r="M57"/>
  <c r="M29"/>
  <c r="N55"/>
  <c r="N20"/>
  <c r="N45"/>
  <c r="N19"/>
  <c r="O17"/>
  <c r="L50"/>
  <c r="L51"/>
  <c r="L58"/>
  <c r="L56"/>
  <c r="M29" i="30"/>
  <c r="M44"/>
  <c r="M46"/>
  <c r="M57"/>
  <c r="N55"/>
  <c r="N19"/>
  <c r="N20"/>
  <c r="N45"/>
  <c r="O17"/>
  <c r="L50"/>
  <c r="L51"/>
  <c r="L58"/>
  <c r="L56"/>
  <c r="N55" i="28"/>
  <c r="N20"/>
  <c r="N45"/>
  <c r="N19"/>
  <c r="O17"/>
  <c r="L50"/>
  <c r="L51"/>
  <c r="L58"/>
  <c r="L56"/>
  <c r="M29"/>
  <c r="M44"/>
  <c r="M46"/>
  <c r="M57"/>
  <c r="K29" i="1"/>
  <c r="K44"/>
  <c r="K46"/>
  <c r="K57"/>
  <c r="M17"/>
  <c r="L55"/>
  <c r="L19"/>
  <c r="L20"/>
  <c r="L45"/>
  <c r="J50"/>
  <c r="J56"/>
  <c r="M50" i="32"/>
  <c r="M51"/>
  <c r="M58"/>
  <c r="M56"/>
  <c r="N44"/>
  <c r="N46"/>
  <c r="N57"/>
  <c r="N29"/>
  <c r="O55"/>
  <c r="P17"/>
  <c r="O19"/>
  <c r="O20"/>
  <c r="O45"/>
  <c r="O55" i="30"/>
  <c r="O20"/>
  <c r="O45"/>
  <c r="P17"/>
  <c r="O19"/>
  <c r="N44"/>
  <c r="N46"/>
  <c r="N57"/>
  <c r="N29"/>
  <c r="M50"/>
  <c r="M51"/>
  <c r="M58"/>
  <c r="M56"/>
  <c r="M50" i="28"/>
  <c r="M51"/>
  <c r="M58"/>
  <c r="M56"/>
  <c r="N44"/>
  <c r="N46"/>
  <c r="N57"/>
  <c r="N29"/>
  <c r="O55"/>
  <c r="P17"/>
  <c r="O20"/>
  <c r="O45"/>
  <c r="O19"/>
  <c r="J51" i="1"/>
  <c r="J58"/>
  <c r="L29"/>
  <c r="L44"/>
  <c r="L46"/>
  <c r="N17"/>
  <c r="M55"/>
  <c r="M20"/>
  <c r="M45"/>
  <c r="M19"/>
  <c r="K56"/>
  <c r="K50"/>
  <c r="N56" i="32"/>
  <c r="N50"/>
  <c r="N51"/>
  <c r="N58"/>
  <c r="O29"/>
  <c r="O44"/>
  <c r="O46"/>
  <c r="O57"/>
  <c r="P55"/>
  <c r="P19"/>
  <c r="Q17"/>
  <c r="P20"/>
  <c r="P45"/>
  <c r="O44" i="30"/>
  <c r="O46"/>
  <c r="O57"/>
  <c r="O29"/>
  <c r="P55"/>
  <c r="P19"/>
  <c r="Q17"/>
  <c r="P20"/>
  <c r="P45"/>
  <c r="N56"/>
  <c r="N50"/>
  <c r="N51"/>
  <c r="N58"/>
  <c r="O29" i="28"/>
  <c r="O44"/>
  <c r="O46"/>
  <c r="O57"/>
  <c r="N56"/>
  <c r="N50"/>
  <c r="N51"/>
  <c r="N58"/>
  <c r="P55"/>
  <c r="P19"/>
  <c r="P20"/>
  <c r="P45"/>
  <c r="Q17"/>
  <c r="O17" i="1"/>
  <c r="N55"/>
  <c r="N19"/>
  <c r="N20"/>
  <c r="N45"/>
  <c r="L56"/>
  <c r="L50"/>
  <c r="M29"/>
  <c r="M44"/>
  <c r="M46"/>
  <c r="M57"/>
  <c r="L57"/>
  <c r="K51"/>
  <c r="K58"/>
  <c r="Q55" i="32"/>
  <c r="R17"/>
  <c r="Q20"/>
  <c r="Q45"/>
  <c r="Q19"/>
  <c r="O56"/>
  <c r="O50"/>
  <c r="O51"/>
  <c r="O58"/>
  <c r="P44"/>
  <c r="P46"/>
  <c r="P57"/>
  <c r="P29"/>
  <c r="P29" i="30"/>
  <c r="P44"/>
  <c r="P46"/>
  <c r="P57"/>
  <c r="O56"/>
  <c r="O50"/>
  <c r="O51"/>
  <c r="O58"/>
  <c r="Q55"/>
  <c r="Q20"/>
  <c r="Q45"/>
  <c r="R17"/>
  <c r="Q19"/>
  <c r="Q55" i="28"/>
  <c r="Q19"/>
  <c r="R17"/>
  <c r="Q20"/>
  <c r="Q45"/>
  <c r="P29"/>
  <c r="P44"/>
  <c r="P46"/>
  <c r="P57"/>
  <c r="O56"/>
  <c r="O50"/>
  <c r="O51"/>
  <c r="O58"/>
  <c r="M56" i="1"/>
  <c r="M50"/>
  <c r="L51"/>
  <c r="L58"/>
  <c r="N29"/>
  <c r="N44"/>
  <c r="N46"/>
  <c r="P17"/>
  <c r="O55"/>
  <c r="O20"/>
  <c r="O45"/>
  <c r="O19"/>
  <c r="P50" i="32"/>
  <c r="P51"/>
  <c r="P58"/>
  <c r="P56"/>
  <c r="R20"/>
  <c r="R45"/>
  <c r="R19"/>
  <c r="R55"/>
  <c r="S17"/>
  <c r="Q44"/>
  <c r="Q46"/>
  <c r="Q57"/>
  <c r="Q29"/>
  <c r="Q44" i="30"/>
  <c r="Q46"/>
  <c r="Q57"/>
  <c r="Q29"/>
  <c r="R19"/>
  <c r="S17"/>
  <c r="R55"/>
  <c r="R20"/>
  <c r="R45"/>
  <c r="P50"/>
  <c r="P51"/>
  <c r="P58"/>
  <c r="P56"/>
  <c r="R20" i="28"/>
  <c r="R45"/>
  <c r="R55"/>
  <c r="R19"/>
  <c r="S17"/>
  <c r="Q29"/>
  <c r="Q44"/>
  <c r="Q46"/>
  <c r="Q57"/>
  <c r="P50"/>
  <c r="P51"/>
  <c r="P58"/>
  <c r="P56"/>
  <c r="Q17" i="1"/>
  <c r="P55"/>
  <c r="P19"/>
  <c r="P20"/>
  <c r="P45"/>
  <c r="O29"/>
  <c r="O44"/>
  <c r="O46"/>
  <c r="O57"/>
  <c r="N57"/>
  <c r="N56"/>
  <c r="N50"/>
  <c r="N51"/>
  <c r="N58"/>
  <c r="M51"/>
  <c r="M58"/>
  <c r="Q50" i="32"/>
  <c r="Q51"/>
  <c r="Q58"/>
  <c r="Q56"/>
  <c r="S55"/>
  <c r="T17"/>
  <c r="S19"/>
  <c r="S20"/>
  <c r="S45"/>
  <c r="R29"/>
  <c r="R44"/>
  <c r="R46"/>
  <c r="R57"/>
  <c r="S55" i="30"/>
  <c r="S20"/>
  <c r="S45"/>
  <c r="T17"/>
  <c r="S19"/>
  <c r="R44"/>
  <c r="R46"/>
  <c r="R57"/>
  <c r="R29"/>
  <c r="Q50"/>
  <c r="Q51"/>
  <c r="Q58"/>
  <c r="Q56"/>
  <c r="S55" i="28"/>
  <c r="S19"/>
  <c r="T17"/>
  <c r="S20"/>
  <c r="S45"/>
  <c r="R44"/>
  <c r="R46"/>
  <c r="R57"/>
  <c r="R29"/>
  <c r="Q50"/>
  <c r="Q51"/>
  <c r="Q58"/>
  <c r="Q56"/>
  <c r="O56" i="1"/>
  <c r="O50"/>
  <c r="P29"/>
  <c r="P44"/>
  <c r="P46"/>
  <c r="P57"/>
  <c r="R17"/>
  <c r="Q55"/>
  <c r="Q20"/>
  <c r="Q45"/>
  <c r="Q19"/>
  <c r="T55" i="32"/>
  <c r="T19"/>
  <c r="T20"/>
  <c r="T45"/>
  <c r="U17"/>
  <c r="R56"/>
  <c r="R50"/>
  <c r="R51"/>
  <c r="R58"/>
  <c r="S29"/>
  <c r="S44"/>
  <c r="S46"/>
  <c r="S57"/>
  <c r="R56" i="30"/>
  <c r="R50"/>
  <c r="R51"/>
  <c r="R58"/>
  <c r="S29"/>
  <c r="S44"/>
  <c r="S46"/>
  <c r="S57"/>
  <c r="T55"/>
  <c r="T20"/>
  <c r="T45"/>
  <c r="T19"/>
  <c r="U17"/>
  <c r="T55" i="28"/>
  <c r="T19"/>
  <c r="U17"/>
  <c r="T20"/>
  <c r="T45"/>
  <c r="R56"/>
  <c r="R50"/>
  <c r="R51"/>
  <c r="R58"/>
  <c r="S44"/>
  <c r="S46"/>
  <c r="S57"/>
  <c r="S29"/>
  <c r="Q29" i="1"/>
  <c r="Q44"/>
  <c r="Q46"/>
  <c r="Q57"/>
  <c r="O51"/>
  <c r="O58"/>
  <c r="S17"/>
  <c r="R55"/>
  <c r="R19"/>
  <c r="R20"/>
  <c r="R45"/>
  <c r="P56"/>
  <c r="P50"/>
  <c r="P51"/>
  <c r="P58"/>
  <c r="U55" i="32"/>
  <c r="V17"/>
  <c r="U20"/>
  <c r="U45"/>
  <c r="U19"/>
  <c r="S56"/>
  <c r="S50"/>
  <c r="S51"/>
  <c r="S58"/>
  <c r="T44"/>
  <c r="T46"/>
  <c r="T57"/>
  <c r="T29"/>
  <c r="U55" i="30"/>
  <c r="U20"/>
  <c r="U45"/>
  <c r="U19"/>
  <c r="V17"/>
  <c r="T29"/>
  <c r="T44"/>
  <c r="T46"/>
  <c r="T57"/>
  <c r="S56"/>
  <c r="S50"/>
  <c r="S51"/>
  <c r="S58"/>
  <c r="S56" i="28"/>
  <c r="S50"/>
  <c r="S51"/>
  <c r="S58"/>
  <c r="U55"/>
  <c r="U20"/>
  <c r="U45"/>
  <c r="V17"/>
  <c r="U19"/>
  <c r="T29"/>
  <c r="T44"/>
  <c r="T46"/>
  <c r="T57"/>
  <c r="R29" i="1"/>
  <c r="R44"/>
  <c r="R46"/>
  <c r="R57"/>
  <c r="T17"/>
  <c r="S55"/>
  <c r="S20"/>
  <c r="S45"/>
  <c r="S19"/>
  <c r="Q56"/>
  <c r="Q50"/>
  <c r="Q51"/>
  <c r="Q58"/>
  <c r="U29" i="32"/>
  <c r="U44"/>
  <c r="U46"/>
  <c r="U57"/>
  <c r="V55"/>
  <c r="V20"/>
  <c r="V45"/>
  <c r="V19"/>
  <c r="W17"/>
  <c r="T56"/>
  <c r="T50"/>
  <c r="T51"/>
  <c r="T58"/>
  <c r="V55" i="30"/>
  <c r="V20"/>
  <c r="V45"/>
  <c r="V19"/>
  <c r="W17"/>
  <c r="U44"/>
  <c r="U46"/>
  <c r="U57"/>
  <c r="U29"/>
  <c r="T50"/>
  <c r="T51"/>
  <c r="T58"/>
  <c r="T56"/>
  <c r="T50" i="28"/>
  <c r="T51"/>
  <c r="T58"/>
  <c r="T56"/>
  <c r="U29"/>
  <c r="U44"/>
  <c r="U46"/>
  <c r="U57"/>
  <c r="V55"/>
  <c r="V20"/>
  <c r="V45"/>
  <c r="W17"/>
  <c r="V19"/>
  <c r="S29" i="1"/>
  <c r="S44"/>
  <c r="S46"/>
  <c r="S57"/>
  <c r="U17"/>
  <c r="T55"/>
  <c r="T19"/>
  <c r="T20"/>
  <c r="T45"/>
  <c r="R56"/>
  <c r="R50"/>
  <c r="R51"/>
  <c r="R58"/>
  <c r="X17" i="32"/>
  <c r="W19"/>
  <c r="W55"/>
  <c r="W20"/>
  <c r="W45"/>
  <c r="V44"/>
  <c r="V46"/>
  <c r="V57"/>
  <c r="V29"/>
  <c r="U50"/>
  <c r="U51"/>
  <c r="U58"/>
  <c r="U56"/>
  <c r="W55" i="30"/>
  <c r="W20"/>
  <c r="W45"/>
  <c r="X17"/>
  <c r="W19"/>
  <c r="V44"/>
  <c r="V46"/>
  <c r="V57"/>
  <c r="V29"/>
  <c r="U50"/>
  <c r="U51"/>
  <c r="U58"/>
  <c r="U56"/>
  <c r="V44" i="28"/>
  <c r="V46"/>
  <c r="V57"/>
  <c r="V29"/>
  <c r="W55"/>
  <c r="X17"/>
  <c r="W19"/>
  <c r="W20"/>
  <c r="W45"/>
  <c r="U50"/>
  <c r="U51"/>
  <c r="U58"/>
  <c r="U56"/>
  <c r="T29" i="1"/>
  <c r="T44"/>
  <c r="T46"/>
  <c r="T57"/>
  <c r="V17"/>
  <c r="U55"/>
  <c r="U20"/>
  <c r="U45"/>
  <c r="U19"/>
  <c r="S56"/>
  <c r="S50"/>
  <c r="S51"/>
  <c r="S58"/>
  <c r="W29" i="32"/>
  <c r="W44"/>
  <c r="W46"/>
  <c r="W57"/>
  <c r="V56"/>
  <c r="V50"/>
  <c r="V51"/>
  <c r="V58"/>
  <c r="X55"/>
  <c r="X19"/>
  <c r="Y17"/>
  <c r="X20"/>
  <c r="X45"/>
  <c r="V56" i="30"/>
  <c r="V50"/>
  <c r="V51"/>
  <c r="V58"/>
  <c r="W29"/>
  <c r="W44"/>
  <c r="W46"/>
  <c r="W57"/>
  <c r="X55"/>
  <c r="X19"/>
  <c r="X20"/>
  <c r="X45"/>
  <c r="Y17"/>
  <c r="X55" i="28"/>
  <c r="X19"/>
  <c r="X20"/>
  <c r="X45"/>
  <c r="Y17"/>
  <c r="V56"/>
  <c r="V50"/>
  <c r="V51"/>
  <c r="V58"/>
  <c r="W44"/>
  <c r="W46"/>
  <c r="W57"/>
  <c r="W29"/>
  <c r="U29" i="1"/>
  <c r="U44"/>
  <c r="U46"/>
  <c r="U57"/>
  <c r="W17"/>
  <c r="V55"/>
  <c r="V19"/>
  <c r="V20"/>
  <c r="V45"/>
  <c r="T56"/>
  <c r="T50"/>
  <c r="T51"/>
  <c r="T58"/>
  <c r="Y55" i="32"/>
  <c r="Z17"/>
  <c r="Y20"/>
  <c r="Y45"/>
  <c r="Y19"/>
  <c r="X44"/>
  <c r="X46"/>
  <c r="X57"/>
  <c r="X29"/>
  <c r="W56"/>
  <c r="W50"/>
  <c r="W51"/>
  <c r="W58"/>
  <c r="Y55" i="30"/>
  <c r="Y20"/>
  <c r="Y45"/>
  <c r="Z17"/>
  <c r="Y19"/>
  <c r="W56"/>
  <c r="W50"/>
  <c r="W51"/>
  <c r="W58"/>
  <c r="X29"/>
  <c r="X44"/>
  <c r="X46"/>
  <c r="X57"/>
  <c r="Y55" i="28"/>
  <c r="Y19"/>
  <c r="Y20"/>
  <c r="Y45"/>
  <c r="Z17"/>
  <c r="X29"/>
  <c r="X44"/>
  <c r="X46"/>
  <c r="X57"/>
  <c r="W56"/>
  <c r="W50"/>
  <c r="W51"/>
  <c r="W58"/>
  <c r="V29" i="1"/>
  <c r="V44"/>
  <c r="V46"/>
  <c r="V57"/>
  <c r="X17"/>
  <c r="W55"/>
  <c r="W20"/>
  <c r="W45"/>
  <c r="W19"/>
  <c r="U56"/>
  <c r="U50"/>
  <c r="U51"/>
  <c r="U58"/>
  <c r="Y44" i="32"/>
  <c r="Y46"/>
  <c r="Y57"/>
  <c r="Y29"/>
  <c r="X56"/>
  <c r="X50"/>
  <c r="X51"/>
  <c r="X58"/>
  <c r="Z55"/>
  <c r="Z20"/>
  <c r="Z45"/>
  <c r="Z19"/>
  <c r="AA17"/>
  <c r="Y29" i="30"/>
  <c r="Y44"/>
  <c r="Y46"/>
  <c r="Y57"/>
  <c r="X50"/>
  <c r="X51"/>
  <c r="X58"/>
  <c r="X56"/>
  <c r="Z19"/>
  <c r="Z55"/>
  <c r="AA17"/>
  <c r="Z20"/>
  <c r="Z45"/>
  <c r="Z20" i="28"/>
  <c r="Z45"/>
  <c r="Z55"/>
  <c r="Z19"/>
  <c r="AA17"/>
  <c r="Y29"/>
  <c r="Y44"/>
  <c r="Y46"/>
  <c r="Y57"/>
  <c r="X50"/>
  <c r="X51"/>
  <c r="X58"/>
  <c r="X56"/>
  <c r="W29" i="1"/>
  <c r="W44"/>
  <c r="W46"/>
  <c r="W57"/>
  <c r="Y17"/>
  <c r="X55"/>
  <c r="X19"/>
  <c r="X20"/>
  <c r="X45"/>
  <c r="V56"/>
  <c r="V50"/>
  <c r="V51"/>
  <c r="V58"/>
  <c r="AA55" i="32"/>
  <c r="AB17"/>
  <c r="AA19"/>
  <c r="AA20"/>
  <c r="AA45"/>
  <c r="Z44"/>
  <c r="Z46"/>
  <c r="Z57"/>
  <c r="Z29"/>
  <c r="Y50"/>
  <c r="Y51"/>
  <c r="Y58"/>
  <c r="Y56"/>
  <c r="AA20" i="30"/>
  <c r="AA45"/>
  <c r="AA55"/>
  <c r="AB17"/>
  <c r="AA19"/>
  <c r="Z44"/>
  <c r="Z46"/>
  <c r="Z57"/>
  <c r="Z29"/>
  <c r="Y50"/>
  <c r="Y51"/>
  <c r="Y58"/>
  <c r="Y56"/>
  <c r="Z44" i="28"/>
  <c r="Z46"/>
  <c r="Z57"/>
  <c r="Z29"/>
  <c r="AA55"/>
  <c r="AA20"/>
  <c r="AA45"/>
  <c r="AB17"/>
  <c r="AA19"/>
  <c r="Y50"/>
  <c r="Y51"/>
  <c r="Y58"/>
  <c r="Y56"/>
  <c r="X29" i="1"/>
  <c r="X44"/>
  <c r="X46"/>
  <c r="X57"/>
  <c r="Z17"/>
  <c r="Y55"/>
  <c r="Y20"/>
  <c r="Y45"/>
  <c r="Y19"/>
  <c r="W56"/>
  <c r="W50"/>
  <c r="W51"/>
  <c r="W58"/>
  <c r="AA29" i="32"/>
  <c r="AA44"/>
  <c r="AA46"/>
  <c r="AA57"/>
  <c r="Z56"/>
  <c r="Z50"/>
  <c r="Z51"/>
  <c r="Z58"/>
  <c r="AB19"/>
  <c r="AB20"/>
  <c r="AB45"/>
  <c r="AB55"/>
  <c r="AC17"/>
  <c r="AA29" i="30"/>
  <c r="AA44"/>
  <c r="AA46"/>
  <c r="AA57"/>
  <c r="AB55"/>
  <c r="AB20"/>
  <c r="AB45"/>
  <c r="AB19"/>
  <c r="AC17"/>
  <c r="Z56"/>
  <c r="Z50"/>
  <c r="Z51"/>
  <c r="Z58"/>
  <c r="AA44" i="28"/>
  <c r="AA46"/>
  <c r="AA57"/>
  <c r="AA29"/>
  <c r="Z56"/>
  <c r="Z50"/>
  <c r="Z51"/>
  <c r="Z58"/>
  <c r="AB55"/>
  <c r="AB19"/>
  <c r="AB20"/>
  <c r="AB45"/>
  <c r="AC17"/>
  <c r="Y29" i="1"/>
  <c r="Y44"/>
  <c r="Y46"/>
  <c r="Y57"/>
  <c r="AA17"/>
  <c r="Z55"/>
  <c r="Z19"/>
  <c r="Z20"/>
  <c r="Z45"/>
  <c r="X56"/>
  <c r="X50"/>
  <c r="X51"/>
  <c r="X58"/>
  <c r="AC55" i="32"/>
  <c r="AD17"/>
  <c r="AC20"/>
  <c r="AC45"/>
  <c r="AC19"/>
  <c r="AB44"/>
  <c r="AB46"/>
  <c r="AB57"/>
  <c r="AB29"/>
  <c r="AA56"/>
  <c r="AA50"/>
  <c r="AA51"/>
  <c r="AA58"/>
  <c r="AC55" i="30"/>
  <c r="AC20"/>
  <c r="AC45"/>
  <c r="AC19"/>
  <c r="AD17"/>
  <c r="AB29"/>
  <c r="AB44"/>
  <c r="AB46"/>
  <c r="AB57"/>
  <c r="AA56"/>
  <c r="AA50"/>
  <c r="AA51"/>
  <c r="AA58"/>
  <c r="AB29" i="28"/>
  <c r="AB44"/>
  <c r="AB46"/>
  <c r="AB57"/>
  <c r="AA56"/>
  <c r="AA50"/>
  <c r="AA51"/>
  <c r="AA58"/>
  <c r="AC55"/>
  <c r="AC20"/>
  <c r="AC45"/>
  <c r="AD17"/>
  <c r="AC19"/>
  <c r="Z29" i="1"/>
  <c r="Z44"/>
  <c r="Z46"/>
  <c r="Z57"/>
  <c r="AB17"/>
  <c r="AA55"/>
  <c r="AA20"/>
  <c r="AA45"/>
  <c r="AA19"/>
  <c r="Y56"/>
  <c r="Y50"/>
  <c r="Y51"/>
  <c r="Y58"/>
  <c r="AB56" i="32"/>
  <c r="AB50"/>
  <c r="AB51"/>
  <c r="AB58"/>
  <c r="AC29"/>
  <c r="AC44"/>
  <c r="AC46"/>
  <c r="AC57"/>
  <c r="AD55"/>
  <c r="AD20"/>
  <c r="AD45"/>
  <c r="AD19"/>
  <c r="AE17"/>
  <c r="AB50" i="30"/>
  <c r="AB51"/>
  <c r="AB58"/>
  <c r="AB56"/>
  <c r="AD55"/>
  <c r="AD20"/>
  <c r="AD45"/>
  <c r="AD19"/>
  <c r="AE17"/>
  <c r="AC29"/>
  <c r="AC44"/>
  <c r="AC46"/>
  <c r="AC57"/>
  <c r="AC44" i="28"/>
  <c r="AC46"/>
  <c r="AC57"/>
  <c r="AC29"/>
  <c r="AD55"/>
  <c r="AD20"/>
  <c r="AD45"/>
  <c r="AD19"/>
  <c r="AE17"/>
  <c r="AB50"/>
  <c r="AB51"/>
  <c r="AB58"/>
  <c r="AB56"/>
  <c r="AA29" i="1"/>
  <c r="AA44"/>
  <c r="AA46"/>
  <c r="AA57"/>
  <c r="AC17"/>
  <c r="AB55"/>
  <c r="AB19"/>
  <c r="AB20"/>
  <c r="AB45"/>
  <c r="Z56"/>
  <c r="Z50"/>
  <c r="Z51"/>
  <c r="Z58"/>
  <c r="AE55" i="32"/>
  <c r="AF17"/>
  <c r="AE19"/>
  <c r="AE20"/>
  <c r="AE45"/>
  <c r="AD44"/>
  <c r="AD46"/>
  <c r="AD57"/>
  <c r="AD29"/>
  <c r="AC50"/>
  <c r="AC51"/>
  <c r="AC58"/>
  <c r="AC56"/>
  <c r="AE55" i="30"/>
  <c r="AE20"/>
  <c r="AE45"/>
  <c r="AF17"/>
  <c r="AE19"/>
  <c r="AC50"/>
  <c r="AC51"/>
  <c r="AC58"/>
  <c r="AC56"/>
  <c r="AD44"/>
  <c r="AD46"/>
  <c r="AD57"/>
  <c r="AD29"/>
  <c r="AE55" i="28"/>
  <c r="AF17"/>
  <c r="AE19"/>
  <c r="AE20"/>
  <c r="AE45"/>
  <c r="AC50"/>
  <c r="AC51"/>
  <c r="AC58"/>
  <c r="AC56"/>
  <c r="AD44"/>
  <c r="AD46"/>
  <c r="AD57"/>
  <c r="AD29"/>
  <c r="AB29" i="1"/>
  <c r="AB44"/>
  <c r="AB46"/>
  <c r="AB57"/>
  <c r="AD17"/>
  <c r="AC55"/>
  <c r="AC19"/>
  <c r="AC20"/>
  <c r="AC45"/>
  <c r="AA56"/>
  <c r="AA50"/>
  <c r="AA51"/>
  <c r="AA58"/>
  <c r="AE29" i="32"/>
  <c r="AE44"/>
  <c r="AE46"/>
  <c r="AE57"/>
  <c r="AD56"/>
  <c r="AD50"/>
  <c r="AD51"/>
  <c r="AD58"/>
  <c r="AF55"/>
  <c r="AF19"/>
  <c r="AG17"/>
  <c r="AF20"/>
  <c r="AF45"/>
  <c r="AD56" i="30"/>
  <c r="AD50"/>
  <c r="AD51"/>
  <c r="AD58"/>
  <c r="AE44"/>
  <c r="AE46"/>
  <c r="AE57"/>
  <c r="AE29"/>
  <c r="AF55"/>
  <c r="AF19"/>
  <c r="AF20"/>
  <c r="AF45"/>
  <c r="AG17"/>
  <c r="AD56" i="28"/>
  <c r="AD50"/>
  <c r="AD51"/>
  <c r="AD58"/>
  <c r="AE44"/>
  <c r="AE46"/>
  <c r="AE57"/>
  <c r="AE29"/>
  <c r="AF55"/>
  <c r="AF19"/>
  <c r="AF20"/>
  <c r="AF45"/>
  <c r="AG17"/>
  <c r="AC29" i="1"/>
  <c r="AC44"/>
  <c r="AC46"/>
  <c r="AC57"/>
  <c r="AE17"/>
  <c r="AD55"/>
  <c r="AD19"/>
  <c r="AD20"/>
  <c r="AD45"/>
  <c r="AB56"/>
  <c r="AB50"/>
  <c r="AB51"/>
  <c r="AB58"/>
  <c r="AF44" i="32"/>
  <c r="AF46"/>
  <c r="AF57"/>
  <c r="AF29"/>
  <c r="AG55"/>
  <c r="AH17"/>
  <c r="AG20"/>
  <c r="AG45"/>
  <c r="AG19"/>
  <c r="AE56"/>
  <c r="AE50"/>
  <c r="AE51"/>
  <c r="AE58"/>
  <c r="AG55" i="30"/>
  <c r="AG19"/>
  <c r="AG20"/>
  <c r="AG45"/>
  <c r="AH17"/>
  <c r="AE56"/>
  <c r="AE50"/>
  <c r="AE51"/>
  <c r="AE58"/>
  <c r="AF44"/>
  <c r="AF46"/>
  <c r="AF57"/>
  <c r="AF29"/>
  <c r="AG55" i="28"/>
  <c r="AG19"/>
  <c r="AH17"/>
  <c r="AG20"/>
  <c r="AG45"/>
  <c r="AE56"/>
  <c r="AE50"/>
  <c r="AE51"/>
  <c r="AE58"/>
  <c r="AF29"/>
  <c r="AF44"/>
  <c r="AF46"/>
  <c r="AF57"/>
  <c r="AD29" i="1"/>
  <c r="AD44"/>
  <c r="AD46"/>
  <c r="AD57"/>
  <c r="AF17"/>
  <c r="AE55"/>
  <c r="AE19"/>
  <c r="AE20"/>
  <c r="AE45"/>
  <c r="AC56"/>
  <c r="AC50"/>
  <c r="AC51"/>
  <c r="AC58"/>
  <c r="AH55" i="32"/>
  <c r="AH20"/>
  <c r="AH45"/>
  <c r="AH19"/>
  <c r="AI17"/>
  <c r="AG44"/>
  <c r="AG46"/>
  <c r="AG57"/>
  <c r="AG29"/>
  <c r="AF50"/>
  <c r="AF51"/>
  <c r="AF58"/>
  <c r="AF56"/>
  <c r="AF50" i="30"/>
  <c r="AF51"/>
  <c r="AF58"/>
  <c r="AF56"/>
  <c r="AH55"/>
  <c r="AI17"/>
  <c r="AH20"/>
  <c r="AH45"/>
  <c r="AH19"/>
  <c r="AG44"/>
  <c r="AG46"/>
  <c r="AG57"/>
  <c r="AG29"/>
  <c r="AF50" i="28"/>
  <c r="AF51"/>
  <c r="AF58"/>
  <c r="AF56"/>
  <c r="AG44"/>
  <c r="AG46"/>
  <c r="AG57"/>
  <c r="AG29"/>
  <c r="AH20"/>
  <c r="AH45"/>
  <c r="AH55"/>
  <c r="AH19"/>
  <c r="AI17"/>
  <c r="AE29" i="1"/>
  <c r="AE44"/>
  <c r="AE46"/>
  <c r="AE57"/>
  <c r="AG17"/>
  <c r="AF55"/>
  <c r="AF20"/>
  <c r="AF45"/>
  <c r="AF19"/>
  <c r="AD56"/>
  <c r="AD50"/>
  <c r="AD51"/>
  <c r="AD58"/>
  <c r="AI55" i="32"/>
  <c r="AJ17"/>
  <c r="AI19"/>
  <c r="AI20"/>
  <c r="AI45"/>
  <c r="AH44"/>
  <c r="AH46"/>
  <c r="AH57"/>
  <c r="AH29"/>
  <c r="AG50"/>
  <c r="AG51"/>
  <c r="AG58"/>
  <c r="AG56"/>
  <c r="AG50" i="30"/>
  <c r="AG51"/>
  <c r="AG58"/>
  <c r="AG56"/>
  <c r="AI55"/>
  <c r="AI20"/>
  <c r="AI45"/>
  <c r="AI19"/>
  <c r="AJ17"/>
  <c r="AH44"/>
  <c r="AH46"/>
  <c r="AH57"/>
  <c r="AH29"/>
  <c r="AI55" i="28"/>
  <c r="AI19"/>
  <c r="AJ17"/>
  <c r="AI20"/>
  <c r="AI45"/>
  <c r="AG50"/>
  <c r="AG51"/>
  <c r="AG58"/>
  <c r="AG56"/>
  <c r="AH44"/>
  <c r="AH46"/>
  <c r="AH57"/>
  <c r="AH29"/>
  <c r="AF29" i="1"/>
  <c r="AF44"/>
  <c r="AF46"/>
  <c r="AF57"/>
  <c r="AH17"/>
  <c r="AG55"/>
  <c r="AG19"/>
  <c r="AG20"/>
  <c r="AG45"/>
  <c r="AE56"/>
  <c r="AE50"/>
  <c r="AE51"/>
  <c r="AE58"/>
  <c r="AI29" i="32"/>
  <c r="AI44"/>
  <c r="AI46"/>
  <c r="AI57"/>
  <c r="AH56"/>
  <c r="AH50"/>
  <c r="AH51"/>
  <c r="AH58"/>
  <c r="AJ55"/>
  <c r="AJ19"/>
  <c r="AJ20"/>
  <c r="AJ45"/>
  <c r="AK17"/>
  <c r="AI29" i="30"/>
  <c r="AI44"/>
  <c r="AI46"/>
  <c r="AI57"/>
  <c r="AH56"/>
  <c r="AH50"/>
  <c r="AH51"/>
  <c r="AH58"/>
  <c r="AJ55"/>
  <c r="AJ19"/>
  <c r="AK17"/>
  <c r="AJ20"/>
  <c r="AJ45"/>
  <c r="AH56" i="28"/>
  <c r="AH50"/>
  <c r="AH51"/>
  <c r="AH58"/>
  <c r="AJ55"/>
  <c r="AJ19"/>
  <c r="AJ20"/>
  <c r="AJ45"/>
  <c r="AK17"/>
  <c r="AI44"/>
  <c r="AI46"/>
  <c r="AI57"/>
  <c r="AI29"/>
  <c r="AG29" i="1"/>
  <c r="AG44"/>
  <c r="AG46"/>
  <c r="AG57"/>
  <c r="AI17"/>
  <c r="AH55"/>
  <c r="AH19"/>
  <c r="AH20"/>
  <c r="AH45"/>
  <c r="AF56"/>
  <c r="AF50"/>
  <c r="AF51"/>
  <c r="AF58"/>
  <c r="AK55" i="32"/>
  <c r="AL17"/>
  <c r="AK20"/>
  <c r="AK45"/>
  <c r="AK19"/>
  <c r="AJ44"/>
  <c r="AJ46"/>
  <c r="AJ57"/>
  <c r="AJ29"/>
  <c r="AI56"/>
  <c r="AI50"/>
  <c r="AI51"/>
  <c r="AI58"/>
  <c r="AK55" i="30"/>
  <c r="AK19"/>
  <c r="AK20"/>
  <c r="AK45"/>
  <c r="AL17"/>
  <c r="AJ29"/>
  <c r="AJ44"/>
  <c r="AJ46"/>
  <c r="AJ57"/>
  <c r="AI56"/>
  <c r="AI50"/>
  <c r="AI51"/>
  <c r="AI58"/>
  <c r="AI56" i="28"/>
  <c r="AI50"/>
  <c r="AI51"/>
  <c r="AI58"/>
  <c r="AJ29"/>
  <c r="AJ44"/>
  <c r="AJ46"/>
  <c r="AJ57"/>
  <c r="AK55"/>
  <c r="AK20"/>
  <c r="AK45"/>
  <c r="AL17"/>
  <c r="AK19"/>
  <c r="AH29" i="1"/>
  <c r="AH44"/>
  <c r="AH46"/>
  <c r="AH57"/>
  <c r="AJ17"/>
  <c r="AI55"/>
  <c r="AI19"/>
  <c r="AI20"/>
  <c r="AI45"/>
  <c r="AG56"/>
  <c r="AG50"/>
  <c r="AG51"/>
  <c r="AG58"/>
  <c r="AK44" i="32"/>
  <c r="AK46"/>
  <c r="AK57"/>
  <c r="AK29"/>
  <c r="AJ56"/>
  <c r="AJ50"/>
  <c r="AJ51"/>
  <c r="AJ58"/>
  <c r="AL55"/>
  <c r="AL20"/>
  <c r="AL45"/>
  <c r="AL19"/>
  <c r="AM17"/>
  <c r="AL55" i="30"/>
  <c r="AL20"/>
  <c r="AL45"/>
  <c r="AL19"/>
  <c r="AM17"/>
  <c r="AK44"/>
  <c r="AK46"/>
  <c r="AK57"/>
  <c r="AK29"/>
  <c r="AJ50"/>
  <c r="AJ51"/>
  <c r="AJ58"/>
  <c r="AJ56"/>
  <c r="AK29" i="28"/>
  <c r="AK44"/>
  <c r="AK46"/>
  <c r="AK57"/>
  <c r="AL55"/>
  <c r="AL20"/>
  <c r="AL45"/>
  <c r="AM17"/>
  <c r="AL19"/>
  <c r="AJ50"/>
  <c r="AJ51"/>
  <c r="AJ58"/>
  <c r="AJ56"/>
  <c r="AI29" i="1"/>
  <c r="AI44"/>
  <c r="AI46"/>
  <c r="AI57"/>
  <c r="AK17"/>
  <c r="AJ55"/>
  <c r="AJ19"/>
  <c r="AJ20"/>
  <c r="AJ45"/>
  <c r="AH56"/>
  <c r="AH50"/>
  <c r="AH51"/>
  <c r="AH58"/>
  <c r="AL44" i="32"/>
  <c r="AL46"/>
  <c r="AL57"/>
  <c r="AL29"/>
  <c r="AK50"/>
  <c r="AK51"/>
  <c r="AK58"/>
  <c r="AK56"/>
  <c r="AN17"/>
  <c r="AM19"/>
  <c r="AM55"/>
  <c r="AM20"/>
  <c r="AM45"/>
  <c r="AM55" i="30"/>
  <c r="AM20"/>
  <c r="AM45"/>
  <c r="AN17"/>
  <c r="AM19"/>
  <c r="AL44"/>
  <c r="AL46"/>
  <c r="AL57"/>
  <c r="AL29"/>
  <c r="AK50"/>
  <c r="AK51"/>
  <c r="AK58"/>
  <c r="AK56"/>
  <c r="AL44" i="28"/>
  <c r="AL46"/>
  <c r="AL57"/>
  <c r="AL29"/>
  <c r="AM55"/>
  <c r="AN17"/>
  <c r="AM20"/>
  <c r="AM45"/>
  <c r="AM19"/>
  <c r="AK50"/>
  <c r="AK51"/>
  <c r="AK58"/>
  <c r="AK56"/>
  <c r="AJ29" i="1"/>
  <c r="AJ44"/>
  <c r="AJ46"/>
  <c r="AJ57"/>
  <c r="AL17"/>
  <c r="AK55"/>
  <c r="AK19"/>
  <c r="AK20"/>
  <c r="AK45"/>
  <c r="AI56"/>
  <c r="AI50"/>
  <c r="AI51"/>
  <c r="AI58"/>
  <c r="AM29" i="32"/>
  <c r="AM44"/>
  <c r="AM46"/>
  <c r="AM57"/>
  <c r="AL56"/>
  <c r="AL50"/>
  <c r="AL51"/>
  <c r="AL58"/>
  <c r="AN55"/>
  <c r="AN19"/>
  <c r="AO17"/>
  <c r="AN20"/>
  <c r="AN45"/>
  <c r="AN55" i="30"/>
  <c r="AN19"/>
  <c r="AN20"/>
  <c r="AN45"/>
  <c r="AO17"/>
  <c r="AM44"/>
  <c r="AM46"/>
  <c r="AM57"/>
  <c r="AM29"/>
  <c r="AL56"/>
  <c r="AL50"/>
  <c r="AL51"/>
  <c r="AL58"/>
  <c r="AN55" i="28"/>
  <c r="AN19"/>
  <c r="AN20"/>
  <c r="AN45"/>
  <c r="AO17"/>
  <c r="AM29"/>
  <c r="AM44"/>
  <c r="AM46"/>
  <c r="AM57"/>
  <c r="AL56"/>
  <c r="AL50"/>
  <c r="AL51"/>
  <c r="AL58"/>
  <c r="AK29" i="1"/>
  <c r="AK44"/>
  <c r="AK46"/>
  <c r="AK57"/>
  <c r="AM17"/>
  <c r="AL55"/>
  <c r="AL19"/>
  <c r="AL20"/>
  <c r="AL45"/>
  <c r="AJ56"/>
  <c r="AJ50"/>
  <c r="AJ51"/>
  <c r="AJ58"/>
  <c r="AO55" i="32"/>
  <c r="AP17"/>
  <c r="AO20"/>
  <c r="AO45"/>
  <c r="AO19"/>
  <c r="AN44"/>
  <c r="AN46"/>
  <c r="AN57"/>
  <c r="AN29"/>
  <c r="AM56"/>
  <c r="AM50"/>
  <c r="AM51"/>
  <c r="AM58"/>
  <c r="AM56" i="30"/>
  <c r="AM50"/>
  <c r="AM51"/>
  <c r="AM58"/>
  <c r="AN29"/>
  <c r="AN44"/>
  <c r="AN46"/>
  <c r="AN57"/>
  <c r="AO55"/>
  <c r="AO19"/>
  <c r="AO20"/>
  <c r="AO45"/>
  <c r="AP17"/>
  <c r="AO55" i="28"/>
  <c r="AO19"/>
  <c r="AP17"/>
  <c r="AO20"/>
  <c r="AO45"/>
  <c r="AN29"/>
  <c r="AN44"/>
  <c r="AN46"/>
  <c r="AN57"/>
  <c r="AM56"/>
  <c r="AM50"/>
  <c r="AM51"/>
  <c r="AM58"/>
  <c r="AL29" i="1"/>
  <c r="AL44"/>
  <c r="AL46"/>
  <c r="AL57"/>
  <c r="AN17"/>
  <c r="AM55"/>
  <c r="AM19"/>
  <c r="AM20"/>
  <c r="AM45"/>
  <c r="AK56"/>
  <c r="AK50"/>
  <c r="AK51"/>
  <c r="AK58"/>
  <c r="AO44" i="32"/>
  <c r="AO46"/>
  <c r="AO57"/>
  <c r="AO29"/>
  <c r="AN56"/>
  <c r="AN50"/>
  <c r="AN51"/>
  <c r="AN58"/>
  <c r="AP55"/>
  <c r="AP20"/>
  <c r="AP45"/>
  <c r="AP19"/>
  <c r="AQ17"/>
  <c r="AP20" i="30"/>
  <c r="AP45"/>
  <c r="AP55"/>
  <c r="AP19"/>
  <c r="AQ17"/>
  <c r="AN50"/>
  <c r="AN51"/>
  <c r="AN58"/>
  <c r="AN56"/>
  <c r="AO44"/>
  <c r="AO46"/>
  <c r="AO57"/>
  <c r="AO29"/>
  <c r="AO29" i="28"/>
  <c r="AO44"/>
  <c r="AO46"/>
  <c r="AO57"/>
  <c r="AN50"/>
  <c r="AN51"/>
  <c r="AN58"/>
  <c r="AN56"/>
  <c r="AP20"/>
  <c r="AP45"/>
  <c r="AP55"/>
  <c r="AP19"/>
  <c r="AQ17"/>
  <c r="AM29" i="1"/>
  <c r="AM44"/>
  <c r="AM46"/>
  <c r="AM57"/>
  <c r="AO17"/>
  <c r="AN55"/>
  <c r="AN20"/>
  <c r="AN45"/>
  <c r="AN19"/>
  <c r="AL56"/>
  <c r="AL50"/>
  <c r="AL51"/>
  <c r="AL58"/>
  <c r="AQ55" i="32"/>
  <c r="AR17"/>
  <c r="AQ19"/>
  <c r="AQ20"/>
  <c r="AQ45"/>
  <c r="AP29"/>
  <c r="AP44"/>
  <c r="AP46"/>
  <c r="AP57"/>
  <c r="AO50"/>
  <c r="AO51"/>
  <c r="AO58"/>
  <c r="AO56"/>
  <c r="AO50" i="30"/>
  <c r="AO51"/>
  <c r="AO58"/>
  <c r="AO56"/>
  <c r="AQ20"/>
  <c r="AQ45"/>
  <c r="AQ55"/>
  <c r="AR17"/>
  <c r="AQ19"/>
  <c r="AP44"/>
  <c r="AP46"/>
  <c r="AP57"/>
  <c r="AP29"/>
  <c r="AQ55" i="28"/>
  <c r="AQ20"/>
  <c r="AQ45"/>
  <c r="AR17"/>
  <c r="AQ19"/>
  <c r="AP44"/>
  <c r="AP46"/>
  <c r="AP57"/>
  <c r="AP29"/>
  <c r="AO50"/>
  <c r="AO51"/>
  <c r="AO58"/>
  <c r="AO56"/>
  <c r="AN29" i="1"/>
  <c r="AN44"/>
  <c r="AN46"/>
  <c r="AN57"/>
  <c r="AP17"/>
  <c r="AO55"/>
  <c r="AO19"/>
  <c r="AO20"/>
  <c r="AO45"/>
  <c r="AM56"/>
  <c r="AM50"/>
  <c r="AM51"/>
  <c r="AM58"/>
  <c r="AQ44" i="32"/>
  <c r="AQ46"/>
  <c r="AQ57"/>
  <c r="AQ29"/>
  <c r="AR19"/>
  <c r="AR20"/>
  <c r="AR45"/>
  <c r="AS17"/>
  <c r="AR55"/>
  <c r="AP50"/>
  <c r="AP51"/>
  <c r="AP58"/>
  <c r="AP56"/>
  <c r="AP56" i="30"/>
  <c r="AP50"/>
  <c r="AP51"/>
  <c r="AP58"/>
  <c r="AQ29"/>
  <c r="AQ44"/>
  <c r="AQ46"/>
  <c r="AQ57"/>
  <c r="AR55"/>
  <c r="AR20"/>
  <c r="AR45"/>
  <c r="AS17"/>
  <c r="AR19"/>
  <c r="AP56" i="28"/>
  <c r="AP50"/>
  <c r="AP51"/>
  <c r="AP58"/>
  <c r="AQ44"/>
  <c r="AQ46"/>
  <c r="AQ57"/>
  <c r="AQ29"/>
  <c r="AR55"/>
  <c r="AR19"/>
  <c r="AR20"/>
  <c r="AR45"/>
  <c r="AS17"/>
  <c r="AO29" i="1"/>
  <c r="AO44"/>
  <c r="AO46"/>
  <c r="AO57"/>
  <c r="AQ17"/>
  <c r="AP55"/>
  <c r="AP19"/>
  <c r="AP20"/>
  <c r="AP45"/>
  <c r="AN56"/>
  <c r="AN50"/>
  <c r="AN51"/>
  <c r="AN58"/>
  <c r="AR44" i="32"/>
  <c r="AR46"/>
  <c r="AR57"/>
  <c r="AR29"/>
  <c r="AQ56"/>
  <c r="AQ50"/>
  <c r="AQ51"/>
  <c r="AQ58"/>
  <c r="AS55"/>
  <c r="AT17"/>
  <c r="AS20"/>
  <c r="AS45"/>
  <c r="AS19"/>
  <c r="AR29" i="30"/>
  <c r="AR44"/>
  <c r="AR46"/>
  <c r="AR57"/>
  <c r="AS55"/>
  <c r="AS19"/>
  <c r="AS20"/>
  <c r="AS45"/>
  <c r="AT17"/>
  <c r="AQ56"/>
  <c r="AQ50"/>
  <c r="AQ51"/>
  <c r="AQ58"/>
  <c r="AR29" i="28"/>
  <c r="AR44"/>
  <c r="AR46"/>
  <c r="AR57"/>
  <c r="AS55"/>
  <c r="AS19"/>
  <c r="AS20"/>
  <c r="AS45"/>
  <c r="AT17"/>
  <c r="AQ56"/>
  <c r="AQ50"/>
  <c r="AQ51"/>
  <c r="AQ58"/>
  <c r="AP29" i="1"/>
  <c r="AP44"/>
  <c r="AP46"/>
  <c r="AP57"/>
  <c r="AR17"/>
  <c r="AQ55"/>
  <c r="AQ19"/>
  <c r="AQ20"/>
  <c r="AQ45"/>
  <c r="AO56"/>
  <c r="AO50"/>
  <c r="AO51"/>
  <c r="AO58"/>
  <c r="AS29" i="32"/>
  <c r="AS44"/>
  <c r="AS46"/>
  <c r="AS57"/>
  <c r="AT55"/>
  <c r="AT20"/>
  <c r="AT45"/>
  <c r="AT19"/>
  <c r="AU17"/>
  <c r="AR56"/>
  <c r="AR50"/>
  <c r="AR51"/>
  <c r="AR58"/>
  <c r="AS29" i="30"/>
  <c r="AS44"/>
  <c r="AS46"/>
  <c r="AS57"/>
  <c r="AT55"/>
  <c r="AT20"/>
  <c r="AT45"/>
  <c r="AT19"/>
  <c r="AU17"/>
  <c r="AR50"/>
  <c r="AR51"/>
  <c r="AR58"/>
  <c r="AR56"/>
  <c r="AT55" i="28"/>
  <c r="AT20"/>
  <c r="AT45"/>
  <c r="AT19"/>
  <c r="AU17"/>
  <c r="AS29"/>
  <c r="AS44"/>
  <c r="AS46"/>
  <c r="AS57"/>
  <c r="AR50"/>
  <c r="AR51"/>
  <c r="AR58"/>
  <c r="AR56"/>
  <c r="AQ29" i="1"/>
  <c r="AQ44"/>
  <c r="AQ46"/>
  <c r="AQ57"/>
  <c r="AS17"/>
  <c r="AR55"/>
  <c r="AR19"/>
  <c r="AR20"/>
  <c r="AR45"/>
  <c r="AP56"/>
  <c r="AP50"/>
  <c r="AP51"/>
  <c r="AP58"/>
  <c r="AU55" i="32"/>
  <c r="AV17"/>
  <c r="AU19"/>
  <c r="AU20"/>
  <c r="AU45"/>
  <c r="AT44"/>
  <c r="AT46"/>
  <c r="AT57"/>
  <c r="AT29"/>
  <c r="AS50"/>
  <c r="AS51"/>
  <c r="AS58"/>
  <c r="AS56"/>
  <c r="AU55" i="30"/>
  <c r="AU20"/>
  <c r="AU45"/>
  <c r="AV17"/>
  <c r="AU19"/>
  <c r="AT44"/>
  <c r="AT46"/>
  <c r="AT57"/>
  <c r="AT29"/>
  <c r="AS50"/>
  <c r="AS51"/>
  <c r="AS58"/>
  <c r="AS56"/>
  <c r="AU55" i="28"/>
  <c r="AV17"/>
  <c r="AU20"/>
  <c r="AU45"/>
  <c r="AU19"/>
  <c r="AT44"/>
  <c r="AT46"/>
  <c r="AT57"/>
  <c r="AT29"/>
  <c r="AS50"/>
  <c r="AS51"/>
  <c r="AS58"/>
  <c r="AS56"/>
  <c r="AR29" i="1"/>
  <c r="AR44"/>
  <c r="AR46"/>
  <c r="AR57"/>
  <c r="AT17"/>
  <c r="AS55"/>
  <c r="AS19"/>
  <c r="AS20"/>
  <c r="AS45"/>
  <c r="AQ56"/>
  <c r="AQ50"/>
  <c r="AQ51"/>
  <c r="AQ58"/>
  <c r="AU29" i="32"/>
  <c r="AU44"/>
  <c r="AU46"/>
  <c r="AU57"/>
  <c r="AT56"/>
  <c r="AT50"/>
  <c r="AT51"/>
  <c r="AT58"/>
  <c r="AV55"/>
  <c r="AV19"/>
  <c r="AV20"/>
  <c r="AV45"/>
  <c r="AW17"/>
  <c r="AT56" i="30"/>
  <c r="AT50"/>
  <c r="AT51"/>
  <c r="AT58"/>
  <c r="AU29"/>
  <c r="AU44"/>
  <c r="AU46"/>
  <c r="AU57"/>
  <c r="AV55"/>
  <c r="AV19"/>
  <c r="AV20"/>
  <c r="AV45"/>
  <c r="AW17"/>
  <c r="AU29" i="28"/>
  <c r="AU44"/>
  <c r="AU46"/>
  <c r="AU57"/>
  <c r="AT56"/>
  <c r="AT50"/>
  <c r="AT51"/>
  <c r="AT58"/>
  <c r="AV55"/>
  <c r="AV19"/>
  <c r="AV20"/>
  <c r="AV45"/>
  <c r="AW17"/>
  <c r="AS29" i="1"/>
  <c r="AS44"/>
  <c r="AS46"/>
  <c r="AS57"/>
  <c r="AU17"/>
  <c r="AT55"/>
  <c r="AT19"/>
  <c r="AT20"/>
  <c r="AT45"/>
  <c r="AR56"/>
  <c r="AR50"/>
  <c r="AR51"/>
  <c r="AR58"/>
  <c r="AW55" i="32"/>
  <c r="AX17"/>
  <c r="AW20"/>
  <c r="AW45"/>
  <c r="AW19"/>
  <c r="AV44"/>
  <c r="AV46"/>
  <c r="AV57"/>
  <c r="AV29"/>
  <c r="AU56"/>
  <c r="AU50"/>
  <c r="AU51"/>
  <c r="AU58"/>
  <c r="AV29" i="30"/>
  <c r="AV44"/>
  <c r="AV46"/>
  <c r="AV57"/>
  <c r="AW55"/>
  <c r="AW19"/>
  <c r="AW20"/>
  <c r="AW45"/>
  <c r="AX17"/>
  <c r="AU56"/>
  <c r="AU50"/>
  <c r="AU51"/>
  <c r="AU58"/>
  <c r="AW55" i="28"/>
  <c r="AW19"/>
  <c r="AX17"/>
  <c r="AW20"/>
  <c r="AW45"/>
  <c r="AV29"/>
  <c r="AV44"/>
  <c r="AV46"/>
  <c r="AV57"/>
  <c r="AU56"/>
  <c r="AU50"/>
  <c r="AU51"/>
  <c r="AU58"/>
  <c r="AT29" i="1"/>
  <c r="AT44"/>
  <c r="AT46"/>
  <c r="AT57"/>
  <c r="AV17"/>
  <c r="AU55"/>
  <c r="AU19"/>
  <c r="AU20"/>
  <c r="AU45"/>
  <c r="AS56"/>
  <c r="AS50"/>
  <c r="AS51"/>
  <c r="AS58"/>
  <c r="AW44" i="32"/>
  <c r="AW46"/>
  <c r="AW57"/>
  <c r="AW29"/>
  <c r="AV56"/>
  <c r="AV50"/>
  <c r="AV51"/>
  <c r="AV58"/>
  <c r="AX20"/>
  <c r="AX45"/>
  <c r="AX55"/>
  <c r="AX19"/>
  <c r="AY17"/>
  <c r="AX19" i="30"/>
  <c r="AX55"/>
  <c r="AX20"/>
  <c r="AX45"/>
  <c r="AY17"/>
  <c r="AW44"/>
  <c r="AW46"/>
  <c r="AW57"/>
  <c r="AW29"/>
  <c r="AV50"/>
  <c r="AV51"/>
  <c r="AV58"/>
  <c r="AV56"/>
  <c r="AX20" i="28"/>
  <c r="AX45"/>
  <c r="AX55"/>
  <c r="AX19"/>
  <c r="AY17"/>
  <c r="AW29"/>
  <c r="AW44"/>
  <c r="AW46"/>
  <c r="AW57"/>
  <c r="AV50"/>
  <c r="AV51"/>
  <c r="AV58"/>
  <c r="AV56"/>
  <c r="AU29" i="1"/>
  <c r="AU44"/>
  <c r="AU46"/>
  <c r="AU57"/>
  <c r="AW17"/>
  <c r="AV55"/>
  <c r="AV20"/>
  <c r="AV45"/>
  <c r="AV19"/>
  <c r="AT56"/>
  <c r="AT50"/>
  <c r="AT51"/>
  <c r="AT58"/>
  <c r="AW50" i="32"/>
  <c r="AW51"/>
  <c r="AW58"/>
  <c r="AW56"/>
  <c r="AY55"/>
  <c r="AY19"/>
  <c r="AY20"/>
  <c r="AY45"/>
  <c r="AX29"/>
  <c r="AX44"/>
  <c r="AX46"/>
  <c r="AX57"/>
  <c r="AY55" i="30"/>
  <c r="AY20"/>
  <c r="AY45"/>
  <c r="AY19"/>
  <c r="AW50"/>
  <c r="AW51"/>
  <c r="AW58"/>
  <c r="AW56"/>
  <c r="AX44"/>
  <c r="AX46"/>
  <c r="AX57"/>
  <c r="AX29"/>
  <c r="AX44" i="28"/>
  <c r="AX46"/>
  <c r="AX57"/>
  <c r="AX29"/>
  <c r="AY55"/>
  <c r="AY19"/>
  <c r="AY20"/>
  <c r="AY45"/>
  <c r="AW50"/>
  <c r="AW51"/>
  <c r="AW58"/>
  <c r="AW56"/>
  <c r="AV29" i="1"/>
  <c r="AV44"/>
  <c r="AV46"/>
  <c r="AV57"/>
  <c r="AX17"/>
  <c r="AW55"/>
  <c r="AW19"/>
  <c r="AW20"/>
  <c r="AW45"/>
  <c r="AU56"/>
  <c r="AU50"/>
  <c r="AU51"/>
  <c r="AU58"/>
  <c r="AY44" i="32"/>
  <c r="AY46"/>
  <c r="AY29"/>
  <c r="AX56"/>
  <c r="AX50"/>
  <c r="AX51"/>
  <c r="AX58"/>
  <c r="AX56" i="30"/>
  <c r="AX50"/>
  <c r="AX51"/>
  <c r="AX58"/>
  <c r="AY29"/>
  <c r="AY44"/>
  <c r="AY46"/>
  <c r="AY44" i="28"/>
  <c r="AY46"/>
  <c r="AY29"/>
  <c r="AX56"/>
  <c r="AX50"/>
  <c r="AX51"/>
  <c r="AX58"/>
  <c r="AW29" i="1"/>
  <c r="AW44"/>
  <c r="AW46"/>
  <c r="AW57"/>
  <c r="AY17"/>
  <c r="AX55"/>
  <c r="AX19"/>
  <c r="AX20"/>
  <c r="AX45"/>
  <c r="AV56"/>
  <c r="AV50"/>
  <c r="AV51"/>
  <c r="AV58"/>
  <c r="AY56" i="32"/>
  <c r="AY50"/>
  <c r="B30"/>
  <c r="B12"/>
  <c r="E10" i="19"/>
  <c r="AY57" i="32"/>
  <c r="B47"/>
  <c r="B13"/>
  <c r="E11" i="19"/>
  <c r="AY57" i="30"/>
  <c r="B47"/>
  <c r="B13"/>
  <c r="D11" i="19"/>
  <c r="AY56" i="30"/>
  <c r="AY50"/>
  <c r="B30"/>
  <c r="B12"/>
  <c r="D10" i="19"/>
  <c r="AY56" i="28"/>
  <c r="AY50"/>
  <c r="B30"/>
  <c r="B12"/>
  <c r="C10" i="19"/>
  <c r="AY57" i="28"/>
  <c r="B47"/>
  <c r="B13"/>
  <c r="C11" i="19"/>
  <c r="AX29" i="1"/>
  <c r="AX44"/>
  <c r="AX46"/>
  <c r="AX57"/>
  <c r="AY55"/>
  <c r="AY20"/>
  <c r="AY45"/>
  <c r="AY19"/>
  <c r="AW56"/>
  <c r="AW50"/>
  <c r="AW51"/>
  <c r="AW58"/>
  <c r="AY51" i="32"/>
  <c r="AY58"/>
  <c r="B15"/>
  <c r="E13" i="19"/>
  <c r="B14" i="32"/>
  <c r="E12" i="19"/>
  <c r="B15" i="30"/>
  <c r="D13" i="19"/>
  <c r="AY51" i="30"/>
  <c r="AY58"/>
  <c r="B14"/>
  <c r="D12" i="19"/>
  <c r="B14" i="28"/>
  <c r="C12" i="19"/>
  <c r="AY51" i="28"/>
  <c r="AY58"/>
  <c r="B15"/>
  <c r="C13" i="19"/>
  <c r="AY29" i="1"/>
  <c r="B30"/>
  <c r="AY44"/>
  <c r="AY46"/>
  <c r="AX56"/>
  <c r="AX50"/>
  <c r="AX51"/>
  <c r="AX58"/>
  <c r="AY57"/>
  <c r="B47"/>
  <c r="B13"/>
  <c r="B11" i="19"/>
  <c r="AY56" i="1"/>
  <c r="AY50"/>
  <c r="B12"/>
  <c r="B10" i="19"/>
  <c r="B14" i="1"/>
  <c r="B12" i="19"/>
  <c r="AY51" i="1"/>
  <c r="AY58"/>
  <c r="B15"/>
  <c r="B13" i="19"/>
</calcChain>
</file>

<file path=xl/comments1.xml><?xml version="1.0" encoding="utf-8"?>
<comments xmlns="http://schemas.openxmlformats.org/spreadsheetml/2006/main">
  <authors>
    <author>Lewis</author>
  </authors>
  <commentList>
    <comment ref="B6" authorId="0">
      <text>
        <r>
          <rPr>
            <sz val="9"/>
            <color indexed="81"/>
            <rFont val="Tahoma"/>
            <charset val="1"/>
          </rPr>
          <t>Input the relevant latest published rate from  http://www.treasury.govt.nz/publications/guidance/planning/costbenefitanalysis</t>
        </r>
      </text>
    </comment>
    <comment ref="B7" authorId="0">
      <text>
        <r>
          <rPr>
            <sz val="9"/>
            <color indexed="81"/>
            <rFont val="Tahoma"/>
            <charset val="1"/>
          </rPr>
          <t>Input the required period of the analysis, typically the term of the required services (max 50 years)</t>
        </r>
      </text>
    </comment>
    <comment ref="B12" authorId="0">
      <text>
        <r>
          <rPr>
            <sz val="9"/>
            <color indexed="81"/>
            <rFont val="Tahoma"/>
            <family val="2"/>
          </rPr>
          <t>The sum of the discounted benefits over the appraisal period</t>
        </r>
      </text>
    </comment>
    <comment ref="B15" authorId="0">
      <text>
        <r>
          <rPr>
            <sz val="9"/>
            <color indexed="81"/>
            <rFont val="Tahoma"/>
            <family val="2"/>
          </rPr>
          <t>The sum of the discounted net cash-flows over the appraisal period. Equal to Present Value of Benefits less Present Value of Costs</t>
        </r>
      </text>
    </comment>
  </commentList>
</comments>
</file>

<file path=xl/comments2.xml><?xml version="1.0" encoding="utf-8"?>
<comments xmlns="http://schemas.openxmlformats.org/spreadsheetml/2006/main">
  <authors>
    <author>Lewis</author>
  </authors>
  <commentList>
    <comment ref="B6" authorId="0">
      <text>
        <r>
          <rPr>
            <sz val="9"/>
            <color indexed="81"/>
            <rFont val="Tahoma"/>
            <charset val="1"/>
          </rPr>
          <t>Input the relevant latest published rate from  http://www.treasury.govt.nz/publications/guidance/planning/costbenefitanalysis</t>
        </r>
      </text>
    </comment>
    <comment ref="B7" authorId="0">
      <text>
        <r>
          <rPr>
            <sz val="9"/>
            <color indexed="81"/>
            <rFont val="Tahoma"/>
            <charset val="1"/>
          </rPr>
          <t>Input the required period of the analysis, typically the term of the required services (max 50 years)</t>
        </r>
      </text>
    </comment>
    <comment ref="B12" authorId="0">
      <text>
        <r>
          <rPr>
            <sz val="9"/>
            <color indexed="81"/>
            <rFont val="Tahoma"/>
            <family val="2"/>
          </rPr>
          <t>The sum of the discounted benefits over the appraisal period</t>
        </r>
      </text>
    </comment>
    <comment ref="B15" authorId="0">
      <text>
        <r>
          <rPr>
            <sz val="9"/>
            <color indexed="81"/>
            <rFont val="Tahoma"/>
            <family val="2"/>
          </rPr>
          <t>The sum of the discounted net cash-flows over the appraisal period. Equal to Present Value of Benefits less Present Value of Costs</t>
        </r>
      </text>
    </comment>
  </commentList>
</comments>
</file>

<file path=xl/comments3.xml><?xml version="1.0" encoding="utf-8"?>
<comments xmlns="http://schemas.openxmlformats.org/spreadsheetml/2006/main">
  <authors>
    <author>Lewis</author>
  </authors>
  <commentList>
    <comment ref="B6" authorId="0">
      <text>
        <r>
          <rPr>
            <sz val="9"/>
            <color indexed="81"/>
            <rFont val="Tahoma"/>
            <charset val="1"/>
          </rPr>
          <t>Input the relevant latest published rate from  http://www.treasury.govt.nz/publications/guidance/planning/costbenefitanalysis</t>
        </r>
      </text>
    </comment>
    <comment ref="B7" authorId="0">
      <text>
        <r>
          <rPr>
            <sz val="9"/>
            <color indexed="81"/>
            <rFont val="Tahoma"/>
            <charset val="1"/>
          </rPr>
          <t>Input the required period of the analysis, typically the term of the required services (max 50 years)</t>
        </r>
      </text>
    </comment>
    <comment ref="B12" authorId="0">
      <text>
        <r>
          <rPr>
            <sz val="9"/>
            <color indexed="81"/>
            <rFont val="Tahoma"/>
            <family val="2"/>
          </rPr>
          <t>The sum of the discounted benefits over the appraisal period</t>
        </r>
      </text>
    </comment>
    <comment ref="B15" authorId="0">
      <text>
        <r>
          <rPr>
            <sz val="9"/>
            <color indexed="81"/>
            <rFont val="Tahoma"/>
            <family val="2"/>
          </rPr>
          <t>The sum of the discounted net cash-flows over the appraisal period. Equal to Present Value of Benefits less Present Value of Costs</t>
        </r>
      </text>
    </comment>
  </commentList>
</comments>
</file>

<file path=xl/comments4.xml><?xml version="1.0" encoding="utf-8"?>
<comments xmlns="http://schemas.openxmlformats.org/spreadsheetml/2006/main">
  <authors>
    <author>Lewis</author>
  </authors>
  <commentList>
    <comment ref="B6" authorId="0">
      <text>
        <r>
          <rPr>
            <sz val="9"/>
            <color indexed="81"/>
            <rFont val="Tahoma"/>
            <charset val="1"/>
          </rPr>
          <t>Input the relevant latest published rate from  http://www.treasury.govt.nz/publications/guidance/planning/costbenefitanalysis</t>
        </r>
      </text>
    </comment>
    <comment ref="B7" authorId="0">
      <text>
        <r>
          <rPr>
            <sz val="9"/>
            <color indexed="81"/>
            <rFont val="Tahoma"/>
            <charset val="1"/>
          </rPr>
          <t>Input the required period of the analysis, typically the term of the required services (max 50 years)</t>
        </r>
      </text>
    </comment>
    <comment ref="B12" authorId="0">
      <text>
        <r>
          <rPr>
            <sz val="9"/>
            <color indexed="81"/>
            <rFont val="Tahoma"/>
            <family val="2"/>
          </rPr>
          <t>The sum of the discounted benefits over the appraisal period</t>
        </r>
      </text>
    </comment>
    <comment ref="B15" authorId="0">
      <text>
        <r>
          <rPr>
            <sz val="9"/>
            <color indexed="81"/>
            <rFont val="Tahoma"/>
            <family val="2"/>
          </rPr>
          <t>The sum of the discounted net cash-flows over the appraisal period. Equal to Present Value of Benefits less Present Value of Costs</t>
        </r>
      </text>
    </comment>
  </commentList>
</comments>
</file>

<file path=xl/comments5.xml><?xml version="1.0" encoding="utf-8"?>
<comments xmlns="http://schemas.openxmlformats.org/spreadsheetml/2006/main">
  <authors>
    <author>weatheralll</author>
  </authors>
  <commentList>
    <comment ref="F5" authorId="0">
      <text>
        <r>
          <rPr>
            <sz val="8"/>
            <color indexed="81"/>
            <rFont val="Tahoma"/>
            <family val="2"/>
          </rPr>
          <t>Enter descriptions of the short-listed options.</t>
        </r>
      </text>
    </comment>
    <comment ref="B7" authorId="0">
      <text>
        <r>
          <rPr>
            <sz val="8"/>
            <color indexed="81"/>
            <rFont val="Tahoma"/>
            <family val="2"/>
          </rPr>
          <t>Enter criteria in respect of classes of non-monetary benefits (and possibly costs). The criteria should be complete, mutually independent and assessible. Avoid  double-counting monetary costs or benefits already encompassed in the cost-benefit analysis.</t>
        </r>
      </text>
    </comment>
    <comment ref="D7" authorId="0">
      <text>
        <r>
          <rPr>
            <sz val="8"/>
            <color indexed="81"/>
            <rFont val="Tahoma"/>
            <family val="2"/>
          </rPr>
          <t>Panel assigns % weights to reflect the relative impact of the criteria on the overall analysis. Total non-monetary impacts should equal 100%.</t>
        </r>
      </text>
    </comment>
    <comment ref="F7" authorId="0">
      <text>
        <r>
          <rPr>
            <sz val="8"/>
            <color indexed="81"/>
            <rFont val="Tahoma"/>
            <family val="2"/>
          </rPr>
          <t>Panel scores the contribution each option makes to the  criteria. From 0= nil to 10= high.</t>
        </r>
      </text>
    </comment>
  </commentList>
</comments>
</file>

<file path=xl/sharedStrings.xml><?xml version="1.0" encoding="utf-8"?>
<sst xmlns="http://schemas.openxmlformats.org/spreadsheetml/2006/main" count="239" uniqueCount="72">
  <si>
    <t>Year</t>
  </si>
  <si>
    <t>Discount factor (mid-year)</t>
  </si>
  <si>
    <t>Cumulative NPV</t>
  </si>
  <si>
    <t>years</t>
  </si>
  <si>
    <t>Public Sector Discount Rate 2011</t>
  </si>
  <si>
    <t>Cost Benefit Analysis</t>
  </si>
  <si>
    <t>Discount factor (start of year)</t>
  </si>
  <si>
    <t>Capital Costs (at start of year)</t>
  </si>
  <si>
    <t>Total Costs (mid-year)</t>
  </si>
  <si>
    <t>&lt;description of the option&gt;</t>
  </si>
  <si>
    <t>&lt;title of the investment proposal&gt;</t>
  </si>
  <si>
    <t>Appraisal period (years)</t>
  </si>
  <si>
    <t>Net Present Value</t>
  </si>
  <si>
    <t>Present Value of Benefits</t>
  </si>
  <si>
    <t>Present Value of Costs</t>
  </si>
  <si>
    <t>Whole of Life Costs</t>
  </si>
  <si>
    <t>Key Assumptions:</t>
  </si>
  <si>
    <t>Summary of the Results of the Analysis:</t>
  </si>
  <si>
    <t xml:space="preserve">Total Costs </t>
  </si>
  <si>
    <t>Present Value of Costs (mid-year)</t>
  </si>
  <si>
    <t>Present Value of Costs (start year)</t>
  </si>
  <si>
    <t>Present Value of Costs (by year)</t>
  </si>
  <si>
    <t>Total Benefits (mid-year)</t>
  </si>
  <si>
    <t>Present Value of Benefits (mid-yr)</t>
  </si>
  <si>
    <t xml:space="preserve">Net Present Value (by year) </t>
  </si>
  <si>
    <t>Present Value of Benefits ($million)</t>
  </si>
  <si>
    <t>Present Value of Costs ($million)</t>
  </si>
  <si>
    <t>Cumulative Net Present Value ($million)</t>
  </si>
  <si>
    <t>Net Cash Flows</t>
  </si>
  <si>
    <t>Chart data only:</t>
  </si>
  <si>
    <t>Summary Table</t>
  </si>
  <si>
    <t>Capital Costs</t>
  </si>
  <si>
    <t>Benefit Cost Ratio</t>
  </si>
  <si>
    <t>Total Capital Costs</t>
  </si>
  <si>
    <t>Total Whole of Life Costs</t>
  </si>
  <si>
    <t>Benefit 1 &lt;description&gt;</t>
  </si>
  <si>
    <t>Benefit 2 &lt;description&gt;</t>
  </si>
  <si>
    <t>Benefit 3 &lt;description&gt;</t>
  </si>
  <si>
    <t>Benefit 4 &lt;description&gt;</t>
  </si>
  <si>
    <t>Benefit 5 &lt;description&gt;</t>
  </si>
  <si>
    <t>Cost 1 &lt;description&gt;</t>
  </si>
  <si>
    <t>Cost 2 &lt;description&gt;</t>
  </si>
  <si>
    <t>Cost 3 &lt;description&gt;</t>
  </si>
  <si>
    <t>Cost 4 &lt;description&gt;</t>
  </si>
  <si>
    <t>Cost 5 &lt;description&gt;</t>
  </si>
  <si>
    <t>Option 1:</t>
  </si>
  <si>
    <t>Option 1</t>
  </si>
  <si>
    <t>&lt;description&gt;</t>
  </si>
  <si>
    <t>Criteria 1</t>
  </si>
  <si>
    <t>Criteria 2</t>
  </si>
  <si>
    <t>Criteria 3</t>
  </si>
  <si>
    <t>Option 1 &lt;description&gt;</t>
  </si>
  <si>
    <t xml:space="preserve">Multi-Criteria Analysis ranking of intangible costs and benefits (if any)                                    </t>
  </si>
  <si>
    <t>Economic Analysis</t>
  </si>
  <si>
    <t>Option 2 &lt;description&gt;</t>
  </si>
  <si>
    <t>Option 3 &lt;description&gt;</t>
  </si>
  <si>
    <t>Option 4 &lt;description&gt;</t>
  </si>
  <si>
    <t xml:space="preserve">Cost-benefit analysis of monetary costs and benefits at the Public Sector Discount Rate            </t>
  </si>
  <si>
    <t>Option 2:</t>
  </si>
  <si>
    <t>Option 3:</t>
  </si>
  <si>
    <t>Option 4:</t>
  </si>
  <si>
    <t>Multi-Criteria Analysis</t>
  </si>
  <si>
    <t>refer to the comments on the marked cells for guidance</t>
  </si>
  <si>
    <t>Criteria</t>
  </si>
  <si>
    <t>Criteria Weight</t>
  </si>
  <si>
    <t>Weighted Score</t>
  </si>
  <si>
    <t>Overall</t>
  </si>
  <si>
    <t>Option 2</t>
  </si>
  <si>
    <t>Option 3</t>
  </si>
  <si>
    <t>Option 4</t>
  </si>
  <si>
    <t>Score                  (out of 10)</t>
  </si>
  <si>
    <t>Criteria 4</t>
  </si>
</sst>
</file>

<file path=xl/styles.xml><?xml version="1.0" encoding="utf-8"?>
<styleSheet xmlns="http://schemas.openxmlformats.org/spreadsheetml/2006/main">
  <numFmts count="8">
    <numFmt numFmtId="164" formatCode="&quot;$&quot;#,##0;[Red]\-&quot;$&quot;#,##0"/>
    <numFmt numFmtId="165" formatCode="_-&quot;$&quot;* #,##0.00_-;\-&quot;$&quot;* #,##0.00_-;_-&quot;$&quot;* &quot;-&quot;??_-;_-@_-"/>
    <numFmt numFmtId="166" formatCode="0.00000"/>
    <numFmt numFmtId="167" formatCode="0.0"/>
    <numFmt numFmtId="168" formatCode="[$-F800]dddd\,\ mmmm\ dd\,\ yyyy"/>
    <numFmt numFmtId="169" formatCode="_-&quot;$&quot;* #,##0.000_-;\-&quot;$&quot;* #,##0.000_-;_-&quot;$&quot;* &quot;-&quot;??_-;_-@_-"/>
    <numFmt numFmtId="170" formatCode="&quot;$&quot;#,##0"/>
    <numFmt numFmtId="171" formatCode="0.0%"/>
  </numFmts>
  <fonts count="26">
    <font>
      <sz val="11"/>
      <color theme="1"/>
      <name val="Calibri"/>
      <family val="2"/>
      <scheme val="minor"/>
    </font>
    <font>
      <sz val="10"/>
      <name val="Arial"/>
    </font>
    <font>
      <sz val="9"/>
      <color indexed="81"/>
      <name val="Tahoma"/>
      <charset val="1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indexed="20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2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9"/>
      </left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23"/>
      </left>
      <right style="thin">
        <color theme="0"/>
      </right>
      <top style="thin">
        <color indexed="23"/>
      </top>
      <bottom/>
      <diagonal/>
    </border>
    <border>
      <left style="thin">
        <color indexed="23"/>
      </left>
      <right style="thin">
        <color theme="0"/>
      </right>
      <top/>
      <bottom/>
      <diagonal/>
    </border>
    <border>
      <left style="thin">
        <color indexed="23"/>
      </left>
      <right style="thin">
        <color theme="0"/>
      </right>
      <top/>
      <bottom style="thin">
        <color indexed="9"/>
      </bottom>
      <diagonal/>
    </border>
    <border>
      <left style="thin">
        <color theme="1" tint="0.499984740745262"/>
      </left>
      <right style="thin">
        <color indexed="9"/>
      </right>
      <top style="thin">
        <color indexed="23"/>
      </top>
      <bottom/>
      <diagonal/>
    </border>
    <border>
      <left style="thin">
        <color theme="1" tint="0.499984740745262"/>
      </left>
      <right style="thin">
        <color indexed="9"/>
      </right>
      <top/>
      <bottom/>
      <diagonal/>
    </border>
    <border>
      <left style="thin">
        <color theme="1" tint="0.499984740745262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theme="1" tint="0.499984740745262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88">
    <xf numFmtId="0" fontId="0" fillId="0" borderId="0" xfId="0"/>
    <xf numFmtId="0" fontId="6" fillId="0" borderId="0" xfId="0" applyFont="1"/>
    <xf numFmtId="166" fontId="0" fillId="0" borderId="0" xfId="0" applyNumberFormat="1"/>
    <xf numFmtId="0" fontId="6" fillId="0" borderId="0" xfId="0" applyFont="1" applyBorder="1"/>
    <xf numFmtId="0" fontId="6" fillId="0" borderId="1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168" fontId="0" fillId="0" borderId="0" xfId="0" applyNumberFormat="1" applyFont="1" applyAlignment="1">
      <alignment horizontal="left"/>
    </xf>
    <xf numFmtId="0" fontId="7" fillId="0" borderId="0" xfId="0" applyFont="1" applyAlignment="1">
      <alignment readingOrder="1"/>
    </xf>
    <xf numFmtId="167" fontId="5" fillId="0" borderId="0" xfId="3" applyNumberFormat="1" applyFont="1" applyFill="1" applyBorder="1"/>
    <xf numFmtId="0" fontId="0" fillId="0" borderId="0" xfId="0" applyFont="1" applyFill="1"/>
    <xf numFmtId="0" fontId="0" fillId="0" borderId="0" xfId="0" applyFont="1"/>
    <xf numFmtId="164" fontId="5" fillId="0" borderId="0" xfId="1" applyNumberFormat="1" applyFont="1"/>
    <xf numFmtId="164" fontId="5" fillId="0" borderId="0" xfId="1" applyNumberFormat="1" applyFont="1" applyFill="1" applyBorder="1"/>
    <xf numFmtId="164" fontId="0" fillId="0" borderId="0" xfId="0" applyNumberFormat="1"/>
    <xf numFmtId="164" fontId="5" fillId="0" borderId="0" xfId="1" applyNumberFormat="1" applyFont="1"/>
    <xf numFmtId="38" fontId="5" fillId="0" borderId="0" xfId="1" applyNumberFormat="1" applyFont="1" applyFill="1" applyBorder="1"/>
    <xf numFmtId="0" fontId="9" fillId="0" borderId="0" xfId="0" applyFont="1"/>
    <xf numFmtId="1" fontId="5" fillId="3" borderId="0" xfId="3" applyNumberFormat="1" applyFont="1" applyFill="1" applyBorder="1"/>
    <xf numFmtId="10" fontId="5" fillId="3" borderId="0" xfId="3" applyNumberFormat="1" applyFont="1" applyFill="1" applyBorder="1"/>
    <xf numFmtId="164" fontId="5" fillId="3" borderId="0" xfId="1" applyNumberFormat="1" applyFont="1" applyFill="1"/>
    <xf numFmtId="0" fontId="0" fillId="0" borderId="2" xfId="0" applyFont="1" applyFill="1" applyBorder="1"/>
    <xf numFmtId="164" fontId="5" fillId="0" borderId="2" xfId="1" applyNumberFormat="1" applyFont="1" applyFill="1" applyBorder="1"/>
    <xf numFmtId="0" fontId="0" fillId="0" borderId="0" xfId="0" applyFont="1" applyFill="1" applyBorder="1"/>
    <xf numFmtId="164" fontId="5" fillId="3" borderId="0" xfId="1" applyNumberFormat="1" applyFont="1" applyFill="1" applyBorder="1"/>
    <xf numFmtId="164" fontId="5" fillId="0" borderId="0" xfId="1" applyNumberFormat="1" applyFont="1" applyFill="1" applyBorder="1"/>
    <xf numFmtId="166" fontId="0" fillId="0" borderId="0" xfId="0" applyNumberFormat="1" applyFill="1"/>
    <xf numFmtId="164" fontId="5" fillId="0" borderId="2" xfId="1" applyNumberFormat="1" applyFont="1" applyFill="1" applyBorder="1"/>
    <xf numFmtId="168" fontId="9" fillId="0" borderId="0" xfId="0" applyNumberFormat="1" applyFont="1" applyBorder="1" applyAlignment="1">
      <alignment horizontal="left"/>
    </xf>
    <xf numFmtId="164" fontId="5" fillId="0" borderId="3" xfId="1" applyNumberFormat="1" applyFont="1" applyFill="1" applyBorder="1"/>
    <xf numFmtId="0" fontId="0" fillId="0" borderId="0" xfId="0" applyFill="1" applyBorder="1"/>
    <xf numFmtId="169" fontId="0" fillId="0" borderId="0" xfId="0" applyNumberFormat="1" applyFill="1" applyBorder="1"/>
    <xf numFmtId="0" fontId="9" fillId="0" borderId="0" xfId="0" applyFont="1" applyBorder="1"/>
    <xf numFmtId="2" fontId="5" fillId="0" borderId="0" xfId="1" applyNumberFormat="1" applyFont="1" applyFill="1" applyBorder="1"/>
    <xf numFmtId="0" fontId="0" fillId="0" borderId="4" xfId="0" applyFont="1" applyBorder="1"/>
    <xf numFmtId="0" fontId="10" fillId="4" borderId="4" xfId="0" applyFont="1" applyFill="1" applyBorder="1"/>
    <xf numFmtId="1" fontId="0" fillId="0" borderId="4" xfId="0" applyNumberFormat="1" applyBorder="1"/>
    <xf numFmtId="164" fontId="0" fillId="0" borderId="4" xfId="0" applyNumberFormat="1" applyBorder="1"/>
    <xf numFmtId="0" fontId="10" fillId="5" borderId="4" xfId="0" applyFont="1" applyFill="1" applyBorder="1"/>
    <xf numFmtId="2" fontId="0" fillId="0" borderId="4" xfId="0" applyNumberFormat="1" applyBorder="1"/>
    <xf numFmtId="170" fontId="5" fillId="0" borderId="4" xfId="1" applyNumberFormat="1" applyFont="1" applyBorder="1"/>
    <xf numFmtId="0" fontId="11" fillId="0" borderId="0" xfId="0" applyFont="1"/>
    <xf numFmtId="0" fontId="12" fillId="0" borderId="0" xfId="0" applyFont="1"/>
    <xf numFmtId="0" fontId="13" fillId="2" borderId="0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wrapText="1"/>
    </xf>
    <xf numFmtId="0" fontId="15" fillId="2" borderId="8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horizontal="left"/>
    </xf>
    <xf numFmtId="171" fontId="18" fillId="2" borderId="9" xfId="0" applyNumberFormat="1" applyFont="1" applyFill="1" applyBorder="1" applyAlignment="1"/>
    <xf numFmtId="0" fontId="18" fillId="2" borderId="8" xfId="0" applyFont="1" applyFill="1" applyBorder="1" applyAlignment="1"/>
    <xf numFmtId="1" fontId="18" fillId="2" borderId="10" xfId="0" applyNumberFormat="1" applyFont="1" applyFill="1" applyBorder="1" applyAlignment="1"/>
    <xf numFmtId="2" fontId="18" fillId="2" borderId="11" xfId="0" applyNumberFormat="1" applyFont="1" applyFill="1" applyBorder="1" applyAlignment="1"/>
    <xf numFmtId="0" fontId="18" fillId="2" borderId="7" xfId="0" applyFont="1" applyFill="1" applyBorder="1" applyAlignment="1"/>
    <xf numFmtId="0" fontId="19" fillId="2" borderId="7" xfId="0" applyFont="1" applyFill="1" applyBorder="1" applyAlignment="1"/>
    <xf numFmtId="171" fontId="18" fillId="2" borderId="12" xfId="0" applyNumberFormat="1" applyFont="1" applyFill="1" applyBorder="1" applyAlignment="1"/>
    <xf numFmtId="1" fontId="18" fillId="2" borderId="0" xfId="0" applyNumberFormat="1" applyFont="1" applyFill="1" applyBorder="1" applyAlignment="1"/>
    <xf numFmtId="0" fontId="13" fillId="2" borderId="13" xfId="0" applyFont="1" applyFill="1" applyBorder="1" applyAlignment="1">
      <alignment horizontal="left"/>
    </xf>
    <xf numFmtId="171" fontId="20" fillId="2" borderId="13" xfId="0" applyNumberFormat="1" applyFont="1" applyFill="1" applyBorder="1" applyAlignment="1"/>
    <xf numFmtId="171" fontId="18" fillId="2" borderId="13" xfId="0" applyNumberFormat="1" applyFont="1" applyFill="1" applyBorder="1" applyAlignment="1"/>
    <xf numFmtId="0" fontId="14" fillId="2" borderId="13" xfId="0" applyFont="1" applyFill="1" applyBorder="1" applyAlignment="1"/>
    <xf numFmtId="1" fontId="21" fillId="2" borderId="13" xfId="0" applyNumberFormat="1" applyFont="1" applyFill="1" applyBorder="1" applyAlignment="1"/>
    <xf numFmtId="171" fontId="19" fillId="2" borderId="14" xfId="0" applyNumberFormat="1" applyFont="1" applyFill="1" applyBorder="1" applyAlignment="1"/>
    <xf numFmtId="2" fontId="18" fillId="2" borderId="0" xfId="0" applyNumberFormat="1" applyFont="1" applyFill="1" applyBorder="1" applyAlignment="1"/>
    <xf numFmtId="171" fontId="18" fillId="2" borderId="15" xfId="0" applyNumberFormat="1" applyFont="1" applyFill="1" applyBorder="1" applyAlignment="1"/>
    <xf numFmtId="1" fontId="18" fillId="2" borderId="16" xfId="0" applyNumberFormat="1" applyFont="1" applyFill="1" applyBorder="1" applyAlignment="1"/>
    <xf numFmtId="0" fontId="18" fillId="2" borderId="19" xfId="0" applyNumberFormat="1" applyFont="1" applyFill="1" applyBorder="1" applyAlignment="1"/>
    <xf numFmtId="0" fontId="18" fillId="2" borderId="20" xfId="0" applyNumberFormat="1" applyFont="1" applyFill="1" applyBorder="1" applyAlignment="1"/>
    <xf numFmtId="0" fontId="18" fillId="2" borderId="21" xfId="0" applyNumberFormat="1" applyFont="1" applyFill="1" applyBorder="1" applyAlignment="1"/>
    <xf numFmtId="0" fontId="22" fillId="2" borderId="0" xfId="0" applyFont="1" applyFill="1" applyBorder="1" applyAlignment="1">
      <alignment horizontal="left" wrapText="1"/>
    </xf>
    <xf numFmtId="1" fontId="18" fillId="2" borderId="22" xfId="0" applyNumberFormat="1" applyFont="1" applyFill="1" applyBorder="1" applyAlignment="1"/>
    <xf numFmtId="1" fontId="18" fillId="2" borderId="23" xfId="0" applyNumberFormat="1" applyFont="1" applyFill="1" applyBorder="1" applyAlignment="1"/>
    <xf numFmtId="1" fontId="18" fillId="2" borderId="24" xfId="0" applyNumberFormat="1" applyFont="1" applyFill="1" applyBorder="1" applyAlignment="1"/>
    <xf numFmtId="0" fontId="23" fillId="2" borderId="25" xfId="0" applyFont="1" applyFill="1" applyBorder="1" applyAlignment="1">
      <alignment horizontal="left"/>
    </xf>
    <xf numFmtId="167" fontId="24" fillId="2" borderId="13" xfId="0" applyNumberFormat="1" applyFont="1" applyFill="1" applyBorder="1" applyAlignment="1"/>
    <xf numFmtId="167" fontId="10" fillId="5" borderId="4" xfId="0" applyNumberFormat="1" applyFont="1" applyFill="1" applyBorder="1"/>
    <xf numFmtId="0" fontId="10" fillId="4" borderId="4" xfId="0" applyFont="1" applyFill="1" applyBorder="1" applyAlignment="1">
      <alignment horizontal="center" wrapText="1"/>
    </xf>
    <xf numFmtId="0" fontId="25" fillId="2" borderId="17" xfId="0" applyFont="1" applyFill="1" applyBorder="1" applyAlignment="1">
      <alignment horizontal="left" wrapText="1"/>
    </xf>
    <xf numFmtId="0" fontId="25" fillId="2" borderId="18" xfId="0" applyFont="1" applyFill="1" applyBorder="1" applyAlignment="1">
      <alignment horizontal="left" wrapText="1"/>
    </xf>
  </cellXfs>
  <cellStyles count="4">
    <cellStyle name="Currency" xfId="1" builtinId="4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6.xml" Type="http://schemas.openxmlformats.org/officeDocument/2006/relationships/worksheet"/>
<Relationship Id="rId11" Target="theme/theme1.xml" Type="http://schemas.openxmlformats.org/officeDocument/2006/relationships/theme"/>
<Relationship Id="rId12" Target="styles.xml" Type="http://schemas.openxmlformats.org/officeDocument/2006/relationships/styles"/>
<Relationship Id="rId13" Target="sharedStrings.xml" Type="http://schemas.openxmlformats.org/officeDocument/2006/relationships/sharedStrings"/>
<Relationship Id="rId14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chartsheets/sheet1.xml" Type="http://schemas.openxmlformats.org/officeDocument/2006/relationships/chartsheet"/>
<Relationship Id="rId4" Target="worksheets/sheet3.xml" Type="http://schemas.openxmlformats.org/officeDocument/2006/relationships/worksheet"/>
<Relationship Id="rId5" Target="chartsheets/sheet2.xml" Type="http://schemas.openxmlformats.org/officeDocument/2006/relationships/chartsheet"/>
<Relationship Id="rId6" Target="worksheets/sheet4.xml" Type="http://schemas.openxmlformats.org/officeDocument/2006/relationships/worksheet"/>
<Relationship Id="rId7" Target="chartsheets/sheet3.xml" Type="http://schemas.openxmlformats.org/officeDocument/2006/relationships/chartsheet"/>
<Relationship Id="rId8" Target="worksheets/sheet5.xml" Type="http://schemas.openxmlformats.org/officeDocument/2006/relationships/worksheet"/>
<Relationship Id="rId9" Target="chartsheets/sheet4.xml" Type="http://schemas.openxmlformats.org/officeDocument/2006/relationships/chartsheet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NZ"/>
              <a:t>Cost Benefit Analysis: Option 1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8.3626760563380323E-2"/>
          <c:y val="8.4170854271356788E-2"/>
          <c:w val="0.90316901408450712"/>
          <c:h val="0.82537688442211044"/>
        </c:manualLayout>
      </c:layout>
      <c:barChart>
        <c:barDir val="col"/>
        <c:grouping val="clustered"/>
        <c:ser>
          <c:idx val="1"/>
          <c:order val="0"/>
          <c:tx>
            <c:strRef>
              <c:f>'CBA Option 1'!$A$56</c:f>
              <c:strCache>
                <c:ptCount val="1"/>
                <c:pt idx="0">
                  <c:v>Present Value of Benefits ($million)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</c:spPr>
          <c:val>
            <c:numRef>
              <c:f>'CBA Option 1'!$B$56:$AY$56</c:f>
              <c:numCache>
                <c:formatCode>_-"$"* #,##0.000_-;\-"$"* #,##0.000_-;_-"$"* "-"??_-;_-@_-</c:formatCode>
                <c:ptCount val="50"/>
                <c:pt idx="0">
                  <c:v>0.48112522432468807</c:v>
                </c:pt>
                <c:pt idx="1">
                  <c:v>0.44548631881915568</c:v>
                </c:pt>
                <c:pt idx="2">
                  <c:v>0.41248733223995887</c:v>
                </c:pt>
                <c:pt idx="3">
                  <c:v>0.38193271503699894</c:v>
                </c:pt>
                <c:pt idx="4">
                  <c:v>0.35364140281203604</c:v>
                </c:pt>
                <c:pt idx="5">
                  <c:v>0.32744574334447779</c:v>
                </c:pt>
                <c:pt idx="6">
                  <c:v>0.30319050309673867</c:v>
                </c:pt>
                <c:pt idx="7">
                  <c:v>0.28073194731179502</c:v>
                </c:pt>
                <c:pt idx="8">
                  <c:v>0.25993698825166206</c:v>
                </c:pt>
                <c:pt idx="9">
                  <c:v>0.24068239652931672</c:v>
                </c:pt>
                <c:pt idx="10">
                  <c:v>0.22285407086047843</c:v>
                </c:pt>
                <c:pt idx="11">
                  <c:v>0.20634636190785038</c:v>
                </c:pt>
                <c:pt idx="12">
                  <c:v>0.19106144621097257</c:v>
                </c:pt>
                <c:pt idx="13">
                  <c:v>0.17690874649164123</c:v>
                </c:pt>
                <c:pt idx="14">
                  <c:v>0.1638043948996678</c:v>
                </c:pt>
                <c:pt idx="15">
                  <c:v>0.15167073601821093</c:v>
                </c:pt>
                <c:pt idx="16">
                  <c:v>0.14043586668352862</c:v>
                </c:pt>
                <c:pt idx="17">
                  <c:v>0.13003320989215611</c:v>
                </c:pt>
                <c:pt idx="18">
                  <c:v>0.12040112027051492</c:v>
                </c:pt>
                <c:pt idx="19">
                  <c:v>0.1114825187689953</c:v>
                </c:pt>
                <c:pt idx="20">
                  <c:v>0.10322455441573637</c:v>
                </c:pt>
                <c:pt idx="21">
                  <c:v>9.5578291125681822E-2</c:v>
                </c:pt>
                <c:pt idx="22">
                  <c:v>8.8498417708964647E-2</c:v>
                </c:pt>
                <c:pt idx="23">
                  <c:v>8.1942979360152449E-2</c:v>
                </c:pt>
                <c:pt idx="24">
                  <c:v>7.5873129037178175E-2</c:v>
                </c:pt>
                <c:pt idx="25">
                  <c:v>7.0252897256646449E-2</c:v>
                </c:pt>
                <c:pt idx="26">
                  <c:v>6.5048978941339292E-2</c:v>
                </c:pt>
                <c:pt idx="27">
                  <c:v>6.0230536056795653E-2</c:v>
                </c:pt>
                <c:pt idx="28">
                  <c:v>5.5769014867403377E-2</c:v>
                </c:pt>
                <c:pt idx="29">
                  <c:v>5.163797672907721E-2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ser>
          <c:idx val="2"/>
          <c:order val="1"/>
          <c:tx>
            <c:strRef>
              <c:f>'CBA Option 1'!$A$57</c:f>
              <c:strCache>
                <c:ptCount val="1"/>
                <c:pt idx="0">
                  <c:v>Present Value of Costs ($million)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45000">
                  <a:srgbClr val="FF00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val>
            <c:numRef>
              <c:f>'CBA Option 1'!$B$57:$AY$57</c:f>
              <c:numCache>
                <c:formatCode>_-"$"* #,##0.000_-;\-"$"* #,##0.000_-;_-"$"* "-"??_-;_-@_-</c:formatCode>
                <c:ptCount val="50"/>
                <c:pt idx="0">
                  <c:v>-0.48112522432468807</c:v>
                </c:pt>
                <c:pt idx="1">
                  <c:v>-0.44548631881915568</c:v>
                </c:pt>
                <c:pt idx="2">
                  <c:v>-0.41248733223995887</c:v>
                </c:pt>
                <c:pt idx="3">
                  <c:v>-0.38193271503699894</c:v>
                </c:pt>
                <c:pt idx="4">
                  <c:v>-0.35364140281203604</c:v>
                </c:pt>
                <c:pt idx="5">
                  <c:v>-0.32744574334447779</c:v>
                </c:pt>
                <c:pt idx="6">
                  <c:v>-0.30319050309673867</c:v>
                </c:pt>
                <c:pt idx="7">
                  <c:v>-0.28073194731179502</c:v>
                </c:pt>
                <c:pt idx="8">
                  <c:v>-0.25993698825166206</c:v>
                </c:pt>
                <c:pt idx="9">
                  <c:v>-0.24068239652931672</c:v>
                </c:pt>
                <c:pt idx="10">
                  <c:v>-0.22285407086047843</c:v>
                </c:pt>
                <c:pt idx="11">
                  <c:v>-0.20634636190785038</c:v>
                </c:pt>
                <c:pt idx="12">
                  <c:v>-0.19106144621097257</c:v>
                </c:pt>
                <c:pt idx="13">
                  <c:v>-0.17690874649164123</c:v>
                </c:pt>
                <c:pt idx="14">
                  <c:v>-0.1638043948996678</c:v>
                </c:pt>
                <c:pt idx="15">
                  <c:v>-0.15167073601821093</c:v>
                </c:pt>
                <c:pt idx="16">
                  <c:v>-0.14043586668352862</c:v>
                </c:pt>
                <c:pt idx="17">
                  <c:v>-0.13003320989215611</c:v>
                </c:pt>
                <c:pt idx="18">
                  <c:v>-0.12040112027051492</c:v>
                </c:pt>
                <c:pt idx="19">
                  <c:v>-0.1114825187689953</c:v>
                </c:pt>
                <c:pt idx="20">
                  <c:v>-0.10322455441573637</c:v>
                </c:pt>
                <c:pt idx="21">
                  <c:v>-9.5578291125681822E-2</c:v>
                </c:pt>
                <c:pt idx="22">
                  <c:v>-8.8498417708964647E-2</c:v>
                </c:pt>
                <c:pt idx="23">
                  <c:v>-8.1942979360152449E-2</c:v>
                </c:pt>
                <c:pt idx="24">
                  <c:v>-7.5873129037178175E-2</c:v>
                </c:pt>
                <c:pt idx="25">
                  <c:v>-7.0252897256646449E-2</c:v>
                </c:pt>
                <c:pt idx="26">
                  <c:v>-6.5048978941339292E-2</c:v>
                </c:pt>
                <c:pt idx="27">
                  <c:v>-6.0230536056795653E-2</c:v>
                </c:pt>
                <c:pt idx="28">
                  <c:v>-5.5769014867403377E-2</c:v>
                </c:pt>
                <c:pt idx="29">
                  <c:v>-5.163797672907721E-2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gapWidth val="26"/>
        <c:overlap val="100"/>
        <c:axId val="66013056"/>
        <c:axId val="66023808"/>
      </c:barChart>
      <c:lineChart>
        <c:grouping val="standard"/>
        <c:ser>
          <c:idx val="3"/>
          <c:order val="2"/>
          <c:tx>
            <c:strRef>
              <c:f>'CBA Option 1'!$A$58</c:f>
              <c:strCache>
                <c:ptCount val="1"/>
                <c:pt idx="0">
                  <c:v>Cumulative Net Present Value ($million)</c:v>
                </c:pt>
              </c:strCache>
            </c:strRef>
          </c:tx>
          <c:spPr>
            <a:ln w="31750"/>
          </c:spPr>
          <c:marker>
            <c:symbol val="none"/>
          </c:marker>
          <c:val>
            <c:numRef>
              <c:f>'CBA Option 1'!$B$58:$AY$58</c:f>
              <c:numCache>
                <c:formatCode>_-"$"* #,##0.000_-;\-"$"* #,##0.000_-;_-"$"* "-"??_-;_-@_-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marker val="1"/>
        <c:axId val="66013056"/>
        <c:axId val="66023808"/>
      </c:lineChart>
      <c:catAx>
        <c:axId val="66013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NZ"/>
                  <a:t>Year</a:t>
                </a:r>
              </a:p>
            </c:rich>
          </c:tx>
        </c:title>
        <c:numFmt formatCode="General" sourceLinked="1"/>
        <c:tickLblPos val="low"/>
        <c:crossAx val="66023808"/>
        <c:crosses val="autoZero"/>
        <c:auto val="1"/>
        <c:lblAlgn val="ctr"/>
        <c:lblOffset val="100"/>
      </c:catAx>
      <c:valAx>
        <c:axId val="6602380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NZ"/>
                  <a:t>Todays  Dollars  ($ millions)</a:t>
                </a:r>
              </a:p>
            </c:rich>
          </c:tx>
        </c:title>
        <c:numFmt formatCode="\$#,##0;[Red]\-\$#,##0" sourceLinked="0"/>
        <c:tickLblPos val="nextTo"/>
        <c:crossAx val="66013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7799295774647887"/>
          <c:y val="0.76633165829145733"/>
          <c:w val="0.52200704225352113"/>
          <c:h val="0.14824120603015076"/>
        </c:manualLayout>
      </c:layout>
    </c:legend>
    <c:plotVisOnly val="1"/>
    <c:dispBlanksAs val="gap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NZ"/>
              <a:t>Cost Benefit Analysis: Option 2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8.3626760563380323E-2"/>
          <c:y val="8.2914572864321606E-2"/>
          <c:w val="0.90404929577464788"/>
          <c:h val="0.82663316582914559"/>
        </c:manualLayout>
      </c:layout>
      <c:barChart>
        <c:barDir val="col"/>
        <c:grouping val="clustered"/>
        <c:ser>
          <c:idx val="1"/>
          <c:order val="0"/>
          <c:tx>
            <c:strRef>
              <c:f>'CBA Option 2'!$A$56</c:f>
              <c:strCache>
                <c:ptCount val="1"/>
                <c:pt idx="0">
                  <c:v>Present Value of Benefits ($million)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</c:spPr>
          <c:val>
            <c:numRef>
              <c:f>'CBA Option 2'!$B$56:$AY$56</c:f>
              <c:numCache>
                <c:formatCode>_-"$"* #,##0.000_-;\-"$"* #,##0.000_-;_-"$"* "-"??_-;_-@_-</c:formatCode>
                <c:ptCount val="50"/>
                <c:pt idx="0">
                  <c:v>0.6254627916220945</c:v>
                </c:pt>
                <c:pt idx="1">
                  <c:v>0.57913221446490237</c:v>
                </c:pt>
                <c:pt idx="2">
                  <c:v>0.53623353191194645</c:v>
                </c:pt>
                <c:pt idx="3">
                  <c:v>0.4965125295480986</c:v>
                </c:pt>
                <c:pt idx="4">
                  <c:v>0.45973382365564686</c:v>
                </c:pt>
                <c:pt idx="5">
                  <c:v>0.42567946634782111</c:v>
                </c:pt>
                <c:pt idx="6">
                  <c:v>0.39414765402576024</c:v>
                </c:pt>
                <c:pt idx="7">
                  <c:v>0.36495153150533349</c:v>
                </c:pt>
                <c:pt idx="8">
                  <c:v>0.33791808472716067</c:v>
                </c:pt>
                <c:pt idx="9">
                  <c:v>0.31288711548811177</c:v>
                </c:pt>
                <c:pt idx="10">
                  <c:v>0.28971029211862193</c:v>
                </c:pt>
                <c:pt idx="11">
                  <c:v>0.2682502704802055</c:v>
                </c:pt>
                <c:pt idx="12">
                  <c:v>0.24837988007426434</c:v>
                </c:pt>
                <c:pt idx="13">
                  <c:v>0.22998137043913361</c:v>
                </c:pt>
                <c:pt idx="14">
                  <c:v>0.21294571336956813</c:v>
                </c:pt>
                <c:pt idx="15">
                  <c:v>0.19717195682367419</c:v>
                </c:pt>
                <c:pt idx="16">
                  <c:v>0.1825666266885872</c:v>
                </c:pt>
                <c:pt idx="17">
                  <c:v>0.16904317285980294</c:v>
                </c:pt>
                <c:pt idx="18">
                  <c:v>0.15652145635166939</c:v>
                </c:pt>
                <c:pt idx="19">
                  <c:v>0.14492727439969388</c:v>
                </c:pt>
                <c:pt idx="20">
                  <c:v>0.13419192074045727</c:v>
                </c:pt>
                <c:pt idx="21">
                  <c:v>0.12425177846338636</c:v>
                </c:pt>
                <c:pt idx="22">
                  <c:v>0.11504794302165404</c:v>
                </c:pt>
                <c:pt idx="23">
                  <c:v>0.10652587316819818</c:v>
                </c:pt>
                <c:pt idx="24">
                  <c:v>9.8635067748331626E-2</c:v>
                </c:pt>
                <c:pt idx="25">
                  <c:v>9.1328766433640379E-2</c:v>
                </c:pt>
                <c:pt idx="26">
                  <c:v>8.4563672623741079E-2</c:v>
                </c:pt>
                <c:pt idx="27">
                  <c:v>7.829969687383434E-2</c:v>
                </c:pt>
                <c:pt idx="28">
                  <c:v>7.249971932762439E-2</c:v>
                </c:pt>
                <c:pt idx="29">
                  <c:v>6.7129369747800358E-2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ser>
          <c:idx val="2"/>
          <c:order val="1"/>
          <c:tx>
            <c:strRef>
              <c:f>'CBA Option 2'!$A$57</c:f>
              <c:strCache>
                <c:ptCount val="1"/>
                <c:pt idx="0">
                  <c:v>Present Value of Costs ($million)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45000">
                  <a:srgbClr val="FF00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val>
            <c:numRef>
              <c:f>'CBA Option 2'!$B$57:$AY$57</c:f>
              <c:numCache>
                <c:formatCode>_-"$"* #,##0.000_-;\-"$"* #,##0.000_-;_-"$"* "-"??_-;_-@_-</c:formatCode>
                <c:ptCount val="50"/>
                <c:pt idx="0">
                  <c:v>-2.4811252243246882</c:v>
                </c:pt>
                <c:pt idx="1">
                  <c:v>-0.44548631881915568</c:v>
                </c:pt>
                <c:pt idx="2">
                  <c:v>-0.41248733223995887</c:v>
                </c:pt>
                <c:pt idx="3">
                  <c:v>-0.38193271503699894</c:v>
                </c:pt>
                <c:pt idx="4">
                  <c:v>-0.35364140281203604</c:v>
                </c:pt>
                <c:pt idx="5">
                  <c:v>-0.32744574334447779</c:v>
                </c:pt>
                <c:pt idx="6">
                  <c:v>-0.30319050309673867</c:v>
                </c:pt>
                <c:pt idx="7">
                  <c:v>-0.28073194731179502</c:v>
                </c:pt>
                <c:pt idx="8">
                  <c:v>-0.25993698825166206</c:v>
                </c:pt>
                <c:pt idx="9">
                  <c:v>-0.24068239652931672</c:v>
                </c:pt>
                <c:pt idx="10">
                  <c:v>-0.22285407086047843</c:v>
                </c:pt>
                <c:pt idx="11">
                  <c:v>-0.20634636190785038</c:v>
                </c:pt>
                <c:pt idx="12">
                  <c:v>-0.19106144621097257</c:v>
                </c:pt>
                <c:pt idx="13">
                  <c:v>-0.17690874649164123</c:v>
                </c:pt>
                <c:pt idx="14">
                  <c:v>-0.1638043948996678</c:v>
                </c:pt>
                <c:pt idx="15">
                  <c:v>-0.15167073601821093</c:v>
                </c:pt>
                <c:pt idx="16">
                  <c:v>-0.14043586668352862</c:v>
                </c:pt>
                <c:pt idx="17">
                  <c:v>-0.13003320989215611</c:v>
                </c:pt>
                <c:pt idx="18">
                  <c:v>-0.12040112027051492</c:v>
                </c:pt>
                <c:pt idx="19">
                  <c:v>-0.1114825187689953</c:v>
                </c:pt>
                <c:pt idx="20">
                  <c:v>-0.10322455441573637</c:v>
                </c:pt>
                <c:pt idx="21">
                  <c:v>-9.5578291125681822E-2</c:v>
                </c:pt>
                <c:pt idx="22">
                  <c:v>-8.8498417708964647E-2</c:v>
                </c:pt>
                <c:pt idx="23">
                  <c:v>-8.1942979360152449E-2</c:v>
                </c:pt>
                <c:pt idx="24">
                  <c:v>-7.5873129037178175E-2</c:v>
                </c:pt>
                <c:pt idx="25">
                  <c:v>-7.0252897256646449E-2</c:v>
                </c:pt>
                <c:pt idx="26">
                  <c:v>-6.5048978941339292E-2</c:v>
                </c:pt>
                <c:pt idx="27">
                  <c:v>-6.0230536056795653E-2</c:v>
                </c:pt>
                <c:pt idx="28">
                  <c:v>-5.5769014867403377E-2</c:v>
                </c:pt>
                <c:pt idx="29">
                  <c:v>-5.163797672907721E-2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gapWidth val="26"/>
        <c:overlap val="100"/>
        <c:axId val="66136704"/>
        <c:axId val="66142976"/>
      </c:barChart>
      <c:lineChart>
        <c:grouping val="standard"/>
        <c:ser>
          <c:idx val="3"/>
          <c:order val="2"/>
          <c:tx>
            <c:strRef>
              <c:f>'CBA Option 2'!$A$58</c:f>
              <c:strCache>
                <c:ptCount val="1"/>
                <c:pt idx="0">
                  <c:v>Cumulative Net Present Value ($million)</c:v>
                </c:pt>
              </c:strCache>
            </c:strRef>
          </c:tx>
          <c:spPr>
            <a:ln w="31750"/>
          </c:spPr>
          <c:marker>
            <c:symbol val="none"/>
          </c:marker>
          <c:val>
            <c:numRef>
              <c:f>'CBA Option 2'!$B$58:$AY$58</c:f>
              <c:numCache>
                <c:formatCode>_-"$"* #,##0.000_-;\-"$"* #,##0.000_-;_-"$"* "-"??_-;_-@_-</c:formatCode>
                <c:ptCount val="50"/>
                <c:pt idx="0">
                  <c:v>-1.8556624327025939</c:v>
                </c:pt>
                <c:pt idx="1">
                  <c:v>-1.7220165370568472</c:v>
                </c:pt>
                <c:pt idx="2">
                  <c:v>-1.5982703373848595</c:v>
                </c:pt>
                <c:pt idx="3">
                  <c:v>-1.4836905228737598</c:v>
                </c:pt>
                <c:pt idx="4">
                  <c:v>-1.3775981020301489</c:v>
                </c:pt>
                <c:pt idx="5">
                  <c:v>-1.2793643790268054</c:v>
                </c:pt>
                <c:pt idx="6">
                  <c:v>-1.1884072280977838</c:v>
                </c:pt>
                <c:pt idx="7">
                  <c:v>-1.1041876439042455</c:v>
                </c:pt>
                <c:pt idx="8">
                  <c:v>-1.0262065474287467</c:v>
                </c:pt>
                <c:pt idx="9">
                  <c:v>-0.95400182846995185</c:v>
                </c:pt>
                <c:pt idx="10">
                  <c:v>-0.88714560721180835</c:v>
                </c:pt>
                <c:pt idx="11">
                  <c:v>-0.82524169863945329</c:v>
                </c:pt>
                <c:pt idx="12">
                  <c:v>-0.76792326477616157</c:v>
                </c:pt>
                <c:pt idx="13">
                  <c:v>-0.71485064082866923</c:v>
                </c:pt>
                <c:pt idx="14">
                  <c:v>-0.6657093223587689</c:v>
                </c:pt>
                <c:pt idx="15">
                  <c:v>-0.62020810155330564</c:v>
                </c:pt>
                <c:pt idx="16">
                  <c:v>-0.57807734154824708</c:v>
                </c:pt>
                <c:pt idx="17">
                  <c:v>-0.53906737858060028</c:v>
                </c:pt>
                <c:pt idx="18">
                  <c:v>-0.50294704249944577</c:v>
                </c:pt>
                <c:pt idx="19">
                  <c:v>-0.46950228686874723</c:v>
                </c:pt>
                <c:pt idx="20">
                  <c:v>-0.43853492054402632</c:v>
                </c:pt>
                <c:pt idx="21">
                  <c:v>-0.40986143320632179</c:v>
                </c:pt>
                <c:pt idx="22">
                  <c:v>-0.3833119078936324</c:v>
                </c:pt>
                <c:pt idx="23">
                  <c:v>-0.35872901408558666</c:v>
                </c:pt>
                <c:pt idx="24">
                  <c:v>-0.33596707537443321</c:v>
                </c:pt>
                <c:pt idx="25">
                  <c:v>-0.31489120619743921</c:v>
                </c:pt>
                <c:pt idx="26">
                  <c:v>-0.29537651251503744</c:v>
                </c:pt>
                <c:pt idx="27">
                  <c:v>-0.27730735169799875</c:v>
                </c:pt>
                <c:pt idx="28">
                  <c:v>-0.26057664723777774</c:v>
                </c:pt>
                <c:pt idx="29">
                  <c:v>-0.24508525421905458</c:v>
                </c:pt>
                <c:pt idx="30">
                  <c:v>-0.24508525421905458</c:v>
                </c:pt>
                <c:pt idx="31">
                  <c:v>-0.24508525421905458</c:v>
                </c:pt>
                <c:pt idx="32">
                  <c:v>-0.24508525421905458</c:v>
                </c:pt>
                <c:pt idx="33">
                  <c:v>-0.24508525421905458</c:v>
                </c:pt>
                <c:pt idx="34">
                  <c:v>-0.24508525421905458</c:v>
                </c:pt>
                <c:pt idx="35">
                  <c:v>-0.24508525421905458</c:v>
                </c:pt>
                <c:pt idx="36">
                  <c:v>-0.24508525421905458</c:v>
                </c:pt>
                <c:pt idx="37">
                  <c:v>-0.24508525421905458</c:v>
                </c:pt>
                <c:pt idx="38">
                  <c:v>-0.24508525421905458</c:v>
                </c:pt>
                <c:pt idx="39">
                  <c:v>-0.24508525421905458</c:v>
                </c:pt>
                <c:pt idx="40">
                  <c:v>-0.24508525421905458</c:v>
                </c:pt>
                <c:pt idx="41">
                  <c:v>-0.24508525421905458</c:v>
                </c:pt>
                <c:pt idx="42">
                  <c:v>-0.24508525421905458</c:v>
                </c:pt>
                <c:pt idx="43">
                  <c:v>-0.24508525421905458</c:v>
                </c:pt>
                <c:pt idx="44">
                  <c:v>-0.24508525421905458</c:v>
                </c:pt>
                <c:pt idx="45">
                  <c:v>-0.24508525421905458</c:v>
                </c:pt>
                <c:pt idx="46">
                  <c:v>-0.24508525421905458</c:v>
                </c:pt>
                <c:pt idx="47">
                  <c:v>-0.24508525421905458</c:v>
                </c:pt>
                <c:pt idx="48">
                  <c:v>-0.24508525421905458</c:v>
                </c:pt>
                <c:pt idx="49">
                  <c:v>-0.24508525421905458</c:v>
                </c:pt>
              </c:numCache>
            </c:numRef>
          </c:val>
        </c:ser>
        <c:marker val="1"/>
        <c:axId val="66136704"/>
        <c:axId val="66142976"/>
      </c:lineChart>
      <c:catAx>
        <c:axId val="661367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NZ"/>
                  <a:t>Year</a:t>
                </a:r>
              </a:p>
            </c:rich>
          </c:tx>
        </c:title>
        <c:numFmt formatCode="General" sourceLinked="1"/>
        <c:tickLblPos val="low"/>
        <c:crossAx val="66142976"/>
        <c:crosses val="autoZero"/>
        <c:auto val="1"/>
        <c:lblAlgn val="ctr"/>
        <c:lblOffset val="100"/>
      </c:catAx>
      <c:valAx>
        <c:axId val="661429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NZ"/>
                  <a:t>Todays  Dollars  ($ millions)</a:t>
                </a:r>
              </a:p>
            </c:rich>
          </c:tx>
        </c:title>
        <c:numFmt formatCode="\$#,##0;[Red]\-\$#,##0" sourceLinked="0"/>
        <c:tickLblPos val="nextTo"/>
        <c:crossAx val="66136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7799295774647887"/>
          <c:y val="0.7675879396984927"/>
          <c:w val="0.52200704225352113"/>
          <c:h val="0.14824120603015076"/>
        </c:manualLayout>
      </c:layout>
    </c:legend>
    <c:plotVisOnly val="1"/>
    <c:dispBlanksAs val="gap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NZ"/>
              <a:t>Cost Benefit Analysis: Option 3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8.2746478873239465E-2"/>
          <c:y val="8.2914572864321606E-2"/>
          <c:w val="0.90492957746478875"/>
          <c:h val="0.82663316582914559"/>
        </c:manualLayout>
      </c:layout>
      <c:barChart>
        <c:barDir val="col"/>
        <c:grouping val="clustered"/>
        <c:ser>
          <c:idx val="1"/>
          <c:order val="0"/>
          <c:tx>
            <c:strRef>
              <c:f>'CBA Option 3'!$A$56</c:f>
              <c:strCache>
                <c:ptCount val="1"/>
                <c:pt idx="0">
                  <c:v>Present Value of Benefits ($million)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</c:spPr>
          <c:val>
            <c:numRef>
              <c:f>'CBA Option 3'!$B$56:$AY$56</c:f>
              <c:numCache>
                <c:formatCode>_-"$"* #,##0.000_-;\-"$"* #,##0.000_-;_-"$"* "-"??_-;_-@_-</c:formatCode>
                <c:ptCount val="50"/>
                <c:pt idx="0">
                  <c:v>2.2612885543260344</c:v>
                </c:pt>
                <c:pt idx="1">
                  <c:v>3.1184042317340896</c:v>
                </c:pt>
                <c:pt idx="2">
                  <c:v>2.8874113256797118</c:v>
                </c:pt>
                <c:pt idx="3">
                  <c:v>2.6735290052589926</c:v>
                </c:pt>
                <c:pt idx="4">
                  <c:v>2.4754898196842521</c:v>
                </c:pt>
                <c:pt idx="5">
                  <c:v>2.2921202034113444</c:v>
                </c:pt>
                <c:pt idx="6">
                  <c:v>2.122333521677171</c:v>
                </c:pt>
                <c:pt idx="7">
                  <c:v>1.9651236311825651</c:v>
                </c:pt>
                <c:pt idx="8">
                  <c:v>1.8195589177616343</c:v>
                </c:pt>
                <c:pt idx="9">
                  <c:v>1.6847767757052172</c:v>
                </c:pt>
                <c:pt idx="10">
                  <c:v>1.5599784960233489</c:v>
                </c:pt>
                <c:pt idx="11">
                  <c:v>1.4444245333549528</c:v>
                </c:pt>
                <c:pt idx="12">
                  <c:v>1.337430123476808</c:v>
                </c:pt>
                <c:pt idx="13">
                  <c:v>1.2383612254414886</c:v>
                </c:pt>
                <c:pt idx="14">
                  <c:v>1.1466307642976747</c:v>
                </c:pt>
                <c:pt idx="15">
                  <c:v>1.0616951521274767</c:v>
                </c:pt>
                <c:pt idx="16">
                  <c:v>0.98305106678470022</c:v>
                </c:pt>
                <c:pt idx="17">
                  <c:v>0.91023246924509271</c:v>
                </c:pt>
                <c:pt idx="18">
                  <c:v>0.84280784189360436</c:v>
                </c:pt>
                <c:pt idx="19">
                  <c:v>0.78037763138296712</c:v>
                </c:pt>
                <c:pt idx="20">
                  <c:v>0.72257188091015456</c:v>
                </c:pt>
                <c:pt idx="21">
                  <c:v>0.66904803787977274</c:v>
                </c:pt>
                <c:pt idx="22">
                  <c:v>0.61948892396275257</c:v>
                </c:pt>
                <c:pt idx="23">
                  <c:v>0.57360085552106721</c:v>
                </c:pt>
                <c:pt idx="24">
                  <c:v>0.53111190326024715</c:v>
                </c:pt>
                <c:pt idx="25">
                  <c:v>0.49177028079652513</c:v>
                </c:pt>
                <c:pt idx="26">
                  <c:v>0.45534285258937507</c:v>
                </c:pt>
                <c:pt idx="27">
                  <c:v>0.4216137523975696</c:v>
                </c:pt>
                <c:pt idx="28">
                  <c:v>0.39038310407182364</c:v>
                </c:pt>
                <c:pt idx="29">
                  <c:v>0.36146583710354041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ser>
          <c:idx val="2"/>
          <c:order val="1"/>
          <c:tx>
            <c:strRef>
              <c:f>'CBA Option 3'!$A$57</c:f>
              <c:strCache>
                <c:ptCount val="1"/>
                <c:pt idx="0">
                  <c:v>Present Value of Costs ($million)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45000">
                  <a:srgbClr val="FF00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val>
            <c:numRef>
              <c:f>'CBA Option 3'!$B$57:$AY$57</c:f>
              <c:numCache>
                <c:formatCode>_-"$"* #,##0.000_-;\-"$"* #,##0.000_-;_-"$"* "-"??_-;_-@_-</c:formatCode>
                <c:ptCount val="50"/>
                <c:pt idx="0">
                  <c:v>-25.481125224324689</c:v>
                </c:pt>
                <c:pt idx="1">
                  <c:v>-5.0751159484487847</c:v>
                </c:pt>
                <c:pt idx="2">
                  <c:v>-0.41248733223995887</c:v>
                </c:pt>
                <c:pt idx="3">
                  <c:v>-0.38193271503699894</c:v>
                </c:pt>
                <c:pt idx="4">
                  <c:v>-0.35364140281203604</c:v>
                </c:pt>
                <c:pt idx="5">
                  <c:v>-0.32744574334447779</c:v>
                </c:pt>
                <c:pt idx="6">
                  <c:v>-0.30319050309673867</c:v>
                </c:pt>
                <c:pt idx="7">
                  <c:v>-0.28073194731179502</c:v>
                </c:pt>
                <c:pt idx="8">
                  <c:v>-0.25993698825166206</c:v>
                </c:pt>
                <c:pt idx="9">
                  <c:v>-0.24068239652931672</c:v>
                </c:pt>
                <c:pt idx="10">
                  <c:v>-0.22285407086047843</c:v>
                </c:pt>
                <c:pt idx="11">
                  <c:v>-0.20634636190785038</c:v>
                </c:pt>
                <c:pt idx="12">
                  <c:v>-0.19106144621097257</c:v>
                </c:pt>
                <c:pt idx="13">
                  <c:v>-0.17690874649164123</c:v>
                </c:pt>
                <c:pt idx="14">
                  <c:v>-0.1638043948996678</c:v>
                </c:pt>
                <c:pt idx="15">
                  <c:v>-0.15167073601821093</c:v>
                </c:pt>
                <c:pt idx="16">
                  <c:v>-0.14043586668352862</c:v>
                </c:pt>
                <c:pt idx="17">
                  <c:v>-0.13003320989215611</c:v>
                </c:pt>
                <c:pt idx="18">
                  <c:v>-0.12040112027051492</c:v>
                </c:pt>
                <c:pt idx="19">
                  <c:v>-0.1114825187689953</c:v>
                </c:pt>
                <c:pt idx="20">
                  <c:v>-0.10322455441573637</c:v>
                </c:pt>
                <c:pt idx="21">
                  <c:v>-9.5578291125681822E-2</c:v>
                </c:pt>
                <c:pt idx="22">
                  <c:v>-8.8498417708964647E-2</c:v>
                </c:pt>
                <c:pt idx="23">
                  <c:v>-8.1942979360152449E-2</c:v>
                </c:pt>
                <c:pt idx="24">
                  <c:v>-7.5873129037178175E-2</c:v>
                </c:pt>
                <c:pt idx="25">
                  <c:v>-7.0252897256646449E-2</c:v>
                </c:pt>
                <c:pt idx="26">
                  <c:v>-6.5048978941339292E-2</c:v>
                </c:pt>
                <c:pt idx="27">
                  <c:v>-6.0230536056795653E-2</c:v>
                </c:pt>
                <c:pt idx="28">
                  <c:v>-5.5769014867403377E-2</c:v>
                </c:pt>
                <c:pt idx="29">
                  <c:v>-5.163797672907721E-2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gapWidth val="26"/>
        <c:overlap val="100"/>
        <c:axId val="68467712"/>
        <c:axId val="68387968"/>
      </c:barChart>
      <c:lineChart>
        <c:grouping val="standard"/>
        <c:ser>
          <c:idx val="3"/>
          <c:order val="2"/>
          <c:tx>
            <c:strRef>
              <c:f>'CBA Option 3'!$A$58</c:f>
              <c:strCache>
                <c:ptCount val="1"/>
                <c:pt idx="0">
                  <c:v>Cumulative Net Present Value ($million)</c:v>
                </c:pt>
              </c:strCache>
            </c:strRef>
          </c:tx>
          <c:spPr>
            <a:ln w="31750"/>
          </c:spPr>
          <c:marker>
            <c:symbol val="none"/>
          </c:marker>
          <c:val>
            <c:numRef>
              <c:f>'CBA Option 3'!$B$58:$AY$58</c:f>
              <c:numCache>
                <c:formatCode>_-"$"* #,##0.000_-;\-"$"* #,##0.000_-;_-"$"* "-"??_-;_-@_-</c:formatCode>
                <c:ptCount val="50"/>
                <c:pt idx="0">
                  <c:v>-23.219836669998653</c:v>
                </c:pt>
                <c:pt idx="1">
                  <c:v>-25.17654838671335</c:v>
                </c:pt>
                <c:pt idx="2">
                  <c:v>-22.701624393273597</c:v>
                </c:pt>
                <c:pt idx="3">
                  <c:v>-20.410028103051602</c:v>
                </c:pt>
                <c:pt idx="4">
                  <c:v>-18.288179686179387</c:v>
                </c:pt>
                <c:pt idx="5">
                  <c:v>-16.323505226112523</c:v>
                </c:pt>
                <c:pt idx="6">
                  <c:v>-14.50436220753209</c:v>
                </c:pt>
                <c:pt idx="7">
                  <c:v>-12.819970523661318</c:v>
                </c:pt>
                <c:pt idx="8">
                  <c:v>-11.260348594151347</c:v>
                </c:pt>
                <c:pt idx="9">
                  <c:v>-9.8162542149754461</c:v>
                </c:pt>
                <c:pt idx="10">
                  <c:v>-8.4791297898125766</c:v>
                </c:pt>
                <c:pt idx="11">
                  <c:v>-7.2410516183654741</c:v>
                </c:pt>
                <c:pt idx="12">
                  <c:v>-6.0946829410996379</c:v>
                </c:pt>
                <c:pt idx="13">
                  <c:v>-5.0332304621497901</c:v>
                </c:pt>
                <c:pt idx="14">
                  <c:v>-4.0504040927517835</c:v>
                </c:pt>
                <c:pt idx="15">
                  <c:v>-3.1403796766425178</c:v>
                </c:pt>
                <c:pt idx="16">
                  <c:v>-2.2977644765413463</c:v>
                </c:pt>
                <c:pt idx="17">
                  <c:v>-1.5175652171884098</c:v>
                </c:pt>
                <c:pt idx="18">
                  <c:v>-0.79515849556532037</c:v>
                </c:pt>
                <c:pt idx="19">
                  <c:v>-0.12626338295134856</c:v>
                </c:pt>
                <c:pt idx="20">
                  <c:v>0.49308394354306967</c:v>
                </c:pt>
                <c:pt idx="21">
                  <c:v>1.0665536902971606</c:v>
                </c:pt>
                <c:pt idx="22">
                  <c:v>1.5975441965509485</c:v>
                </c:pt>
                <c:pt idx="23">
                  <c:v>2.0892020727118634</c:v>
                </c:pt>
                <c:pt idx="24">
                  <c:v>2.5444408469349322</c:v>
                </c:pt>
                <c:pt idx="25">
                  <c:v>2.9659582304748109</c:v>
                </c:pt>
                <c:pt idx="26">
                  <c:v>3.3562521041228468</c:v>
                </c:pt>
                <c:pt idx="27">
                  <c:v>3.717635320463621</c:v>
                </c:pt>
                <c:pt idx="28">
                  <c:v>4.0522494096680415</c:v>
                </c:pt>
                <c:pt idx="29">
                  <c:v>4.3620772700425041</c:v>
                </c:pt>
                <c:pt idx="30">
                  <c:v>4.3620772700425041</c:v>
                </c:pt>
                <c:pt idx="31">
                  <c:v>4.3620772700425041</c:v>
                </c:pt>
                <c:pt idx="32">
                  <c:v>4.3620772700425041</c:v>
                </c:pt>
                <c:pt idx="33">
                  <c:v>4.3620772700425041</c:v>
                </c:pt>
                <c:pt idx="34">
                  <c:v>4.3620772700425041</c:v>
                </c:pt>
                <c:pt idx="35">
                  <c:v>4.3620772700425041</c:v>
                </c:pt>
                <c:pt idx="36">
                  <c:v>4.3620772700425041</c:v>
                </c:pt>
                <c:pt idx="37">
                  <c:v>4.3620772700425041</c:v>
                </c:pt>
                <c:pt idx="38">
                  <c:v>4.3620772700425041</c:v>
                </c:pt>
                <c:pt idx="39">
                  <c:v>4.3620772700425041</c:v>
                </c:pt>
                <c:pt idx="40">
                  <c:v>4.3620772700425041</c:v>
                </c:pt>
                <c:pt idx="41">
                  <c:v>4.3620772700425041</c:v>
                </c:pt>
                <c:pt idx="42">
                  <c:v>4.3620772700425041</c:v>
                </c:pt>
                <c:pt idx="43">
                  <c:v>4.3620772700425041</c:v>
                </c:pt>
                <c:pt idx="44">
                  <c:v>4.3620772700425041</c:v>
                </c:pt>
                <c:pt idx="45">
                  <c:v>4.3620772700425041</c:v>
                </c:pt>
                <c:pt idx="46">
                  <c:v>4.3620772700425041</c:v>
                </c:pt>
                <c:pt idx="47">
                  <c:v>4.3620772700425041</c:v>
                </c:pt>
                <c:pt idx="48">
                  <c:v>4.3620772700425041</c:v>
                </c:pt>
                <c:pt idx="49">
                  <c:v>4.3620772700425041</c:v>
                </c:pt>
              </c:numCache>
            </c:numRef>
          </c:val>
        </c:ser>
        <c:marker val="1"/>
        <c:axId val="68467712"/>
        <c:axId val="68387968"/>
      </c:lineChart>
      <c:catAx>
        <c:axId val="684677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NZ"/>
                  <a:t>Year</a:t>
                </a:r>
              </a:p>
            </c:rich>
          </c:tx>
        </c:title>
        <c:numFmt formatCode="General" sourceLinked="1"/>
        <c:tickLblPos val="low"/>
        <c:crossAx val="68387968"/>
        <c:crosses val="autoZero"/>
        <c:auto val="1"/>
        <c:lblAlgn val="ctr"/>
        <c:lblOffset val="100"/>
      </c:catAx>
      <c:valAx>
        <c:axId val="6838796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NZ"/>
                  <a:t>Todays  Dollars  ($ millions)</a:t>
                </a:r>
              </a:p>
            </c:rich>
          </c:tx>
        </c:title>
        <c:numFmt formatCode="\$#,##0;[Red]\-\$#,##0" sourceLinked="0"/>
        <c:tickLblPos val="nextTo"/>
        <c:crossAx val="68467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7799295774647887"/>
          <c:y val="0.7675879396984927"/>
          <c:w val="0.52200704225352113"/>
          <c:h val="0.14824120603015076"/>
        </c:manualLayout>
      </c:layout>
    </c:legend>
    <c:plotVisOnly val="1"/>
    <c:dispBlanksAs val="gap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NZ"/>
              <a:t>Cost Benefit Analysis: Option 4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8.2746478873239465E-2"/>
          <c:y val="8.2914572864321606E-2"/>
          <c:w val="0.90492957746478875"/>
          <c:h val="0.82663316582914559"/>
        </c:manualLayout>
      </c:layout>
      <c:barChart>
        <c:barDir val="col"/>
        <c:grouping val="clustered"/>
        <c:ser>
          <c:idx val="1"/>
          <c:order val="0"/>
          <c:tx>
            <c:strRef>
              <c:f>'CBA Option 4'!$A$56</c:f>
              <c:strCache>
                <c:ptCount val="1"/>
                <c:pt idx="0">
                  <c:v>Present Value of Benefits ($million)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</c:spPr>
          <c:val>
            <c:numRef>
              <c:f>'CBA Option 4'!$B$56:$AY$56</c:f>
              <c:numCache>
                <c:formatCode>_-"$"* #,##0.000_-;\-"$"* #,##0.000_-;_-"$"* "-"??_-;_-@_-</c:formatCode>
                <c:ptCount val="50"/>
                <c:pt idx="0">
                  <c:v>2.2612885543260344</c:v>
                </c:pt>
                <c:pt idx="1">
                  <c:v>3.1184042317340896</c:v>
                </c:pt>
                <c:pt idx="2">
                  <c:v>3.5473910572636465</c:v>
                </c:pt>
                <c:pt idx="3">
                  <c:v>3.2846213493181908</c:v>
                </c:pt>
                <c:pt idx="4">
                  <c:v>3.0413160641835097</c:v>
                </c:pt>
                <c:pt idx="5">
                  <c:v>2.8160333927625092</c:v>
                </c:pt>
                <c:pt idx="6">
                  <c:v>2.6074383266319527</c:v>
                </c:pt>
                <c:pt idx="7">
                  <c:v>2.4142947468814371</c:v>
                </c:pt>
                <c:pt idx="8">
                  <c:v>2.2354580989642936</c:v>
                </c:pt>
                <c:pt idx="9">
                  <c:v>2.0698686101521235</c:v>
                </c:pt>
                <c:pt idx="10">
                  <c:v>1.9165450094001144</c:v>
                </c:pt>
                <c:pt idx="11">
                  <c:v>1.7745787124075132</c:v>
                </c:pt>
                <c:pt idx="12">
                  <c:v>1.6431284374143642</c:v>
                </c:pt>
                <c:pt idx="13">
                  <c:v>1.5214152198281146</c:v>
                </c:pt>
                <c:pt idx="14">
                  <c:v>1.4087177961371431</c:v>
                </c:pt>
                <c:pt idx="15">
                  <c:v>1.304368329756614</c:v>
                </c:pt>
                <c:pt idx="16">
                  <c:v>1.207748453478346</c:v>
                </c:pt>
                <c:pt idx="17">
                  <c:v>1.1182856050725425</c:v>
                </c:pt>
                <c:pt idx="18">
                  <c:v>1.0354496343264283</c:v>
                </c:pt>
                <c:pt idx="19">
                  <c:v>0.9587496614133596</c:v>
                </c:pt>
                <c:pt idx="20">
                  <c:v>0.8877311679753328</c:v>
                </c:pt>
                <c:pt idx="21">
                  <c:v>0.82197330368086374</c:v>
                </c:pt>
                <c:pt idx="22">
                  <c:v>0.76108639229709596</c:v>
                </c:pt>
                <c:pt idx="23">
                  <c:v>0.70470962249731106</c:v>
                </c:pt>
                <c:pt idx="24">
                  <c:v>0.65250890971973241</c:v>
                </c:pt>
                <c:pt idx="25">
                  <c:v>0.60417491640715937</c:v>
                </c:pt>
                <c:pt idx="26">
                  <c:v>0.55942121889551788</c:v>
                </c:pt>
                <c:pt idx="27">
                  <c:v>0.5179826100884426</c:v>
                </c:pt>
                <c:pt idx="28">
                  <c:v>0.47961352785966904</c:v>
                </c:pt>
                <c:pt idx="29">
                  <c:v>0.44408659987006394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ser>
          <c:idx val="2"/>
          <c:order val="1"/>
          <c:tx>
            <c:strRef>
              <c:f>'CBA Option 4'!$A$57</c:f>
              <c:strCache>
                <c:ptCount val="1"/>
                <c:pt idx="0">
                  <c:v>Present Value of Costs ($million)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45000">
                  <a:srgbClr val="FF00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val>
            <c:numRef>
              <c:f>'CBA Option 4'!$B$57:$AY$57</c:f>
              <c:numCache>
                <c:formatCode>_-"$"* #,##0.000_-;\-"$"* #,##0.000_-;_-"$"* "-"??_-;_-@_-</c:formatCode>
                <c:ptCount val="50"/>
                <c:pt idx="0">
                  <c:v>-25.481125224324689</c:v>
                </c:pt>
                <c:pt idx="1">
                  <c:v>-5.0751159484487847</c:v>
                </c:pt>
                <c:pt idx="2">
                  <c:v>-0.41248733223995887</c:v>
                </c:pt>
                <c:pt idx="3">
                  <c:v>-0.38193271503699894</c:v>
                </c:pt>
                <c:pt idx="4">
                  <c:v>-0.35364140281203604</c:v>
                </c:pt>
                <c:pt idx="5">
                  <c:v>-0.32744574334447779</c:v>
                </c:pt>
                <c:pt idx="6">
                  <c:v>-3.4540386375122614</c:v>
                </c:pt>
                <c:pt idx="7">
                  <c:v>-0.28073194731179502</c:v>
                </c:pt>
                <c:pt idx="8">
                  <c:v>-0.25993698825166206</c:v>
                </c:pt>
                <c:pt idx="9">
                  <c:v>-0.24068239652931672</c:v>
                </c:pt>
                <c:pt idx="10">
                  <c:v>-0.22285407086047843</c:v>
                </c:pt>
                <c:pt idx="11">
                  <c:v>-2.3507606585962035</c:v>
                </c:pt>
                <c:pt idx="12">
                  <c:v>-0.19106144621097257</c:v>
                </c:pt>
                <c:pt idx="13">
                  <c:v>-0.17690874649164123</c:v>
                </c:pt>
                <c:pt idx="14">
                  <c:v>-0.1638043948996678</c:v>
                </c:pt>
                <c:pt idx="15">
                  <c:v>-0.15167073601821093</c:v>
                </c:pt>
                <c:pt idx="16">
                  <c:v>-1.5998882044885747</c:v>
                </c:pt>
                <c:pt idx="17">
                  <c:v>-0.13003320989215611</c:v>
                </c:pt>
                <c:pt idx="18">
                  <c:v>-0.12040112027051492</c:v>
                </c:pt>
                <c:pt idx="19">
                  <c:v>-0.1114825187689953</c:v>
                </c:pt>
                <c:pt idx="20">
                  <c:v>-0.10322455441573637</c:v>
                </c:pt>
                <c:pt idx="21">
                  <c:v>-1.0888570291074249</c:v>
                </c:pt>
                <c:pt idx="22">
                  <c:v>-8.8498417708964647E-2</c:v>
                </c:pt>
                <c:pt idx="23">
                  <c:v>-8.1942979360152449E-2</c:v>
                </c:pt>
                <c:pt idx="24">
                  <c:v>-7.5873129037178175E-2</c:v>
                </c:pt>
                <c:pt idx="25">
                  <c:v>-7.0252897256646449E-2</c:v>
                </c:pt>
                <c:pt idx="26">
                  <c:v>-0.74105779798260552</c:v>
                </c:pt>
                <c:pt idx="27">
                  <c:v>-6.0230536056795653E-2</c:v>
                </c:pt>
                <c:pt idx="28">
                  <c:v>-5.5769014867403377E-2</c:v>
                </c:pt>
                <c:pt idx="29">
                  <c:v>-5.163797672907721E-2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gapWidth val="26"/>
        <c:overlap val="100"/>
        <c:axId val="68550016"/>
        <c:axId val="68707840"/>
      </c:barChart>
      <c:lineChart>
        <c:grouping val="standard"/>
        <c:ser>
          <c:idx val="3"/>
          <c:order val="2"/>
          <c:tx>
            <c:strRef>
              <c:f>'CBA Option 4'!$A$58</c:f>
              <c:strCache>
                <c:ptCount val="1"/>
                <c:pt idx="0">
                  <c:v>Cumulative Net Present Value ($million)</c:v>
                </c:pt>
              </c:strCache>
            </c:strRef>
          </c:tx>
          <c:spPr>
            <a:ln w="31750"/>
          </c:spPr>
          <c:marker>
            <c:symbol val="none"/>
          </c:marker>
          <c:val>
            <c:numRef>
              <c:f>'CBA Option 4'!$B$58:$AY$58</c:f>
              <c:numCache>
                <c:formatCode>_-"$"* #,##0.000_-;\-"$"* #,##0.000_-;_-"$"* "-"??_-;_-@_-</c:formatCode>
                <c:ptCount val="50"/>
                <c:pt idx="0">
                  <c:v>-23.219836669998653</c:v>
                </c:pt>
                <c:pt idx="1">
                  <c:v>-25.17654838671335</c:v>
                </c:pt>
                <c:pt idx="2">
                  <c:v>-22.041644661689663</c:v>
                </c:pt>
                <c:pt idx="3">
                  <c:v>-19.138956027408469</c:v>
                </c:pt>
                <c:pt idx="4">
                  <c:v>-16.451281366036998</c:v>
                </c:pt>
                <c:pt idx="5">
                  <c:v>-13.962693716618965</c:v>
                </c:pt>
                <c:pt idx="6">
                  <c:v>-14.809294027499273</c:v>
                </c:pt>
                <c:pt idx="7">
                  <c:v>-12.675731227929631</c:v>
                </c:pt>
                <c:pt idx="8">
                  <c:v>-10.700210117217001</c:v>
                </c:pt>
                <c:pt idx="9">
                  <c:v>-8.8710239035941942</c:v>
                </c:pt>
                <c:pt idx="10">
                  <c:v>-7.1773329650545579</c:v>
                </c:pt>
                <c:pt idx="11">
                  <c:v>-7.753514911243248</c:v>
                </c:pt>
                <c:pt idx="12">
                  <c:v>-6.3014479200398554</c:v>
                </c:pt>
                <c:pt idx="13">
                  <c:v>-4.9569414467033823</c:v>
                </c:pt>
                <c:pt idx="14">
                  <c:v>-3.7120280454659071</c:v>
                </c:pt>
                <c:pt idx="15">
                  <c:v>-2.559330451727504</c:v>
                </c:pt>
                <c:pt idx="16">
                  <c:v>-2.9514702027377329</c:v>
                </c:pt>
                <c:pt idx="17">
                  <c:v>-1.9632178075573463</c:v>
                </c:pt>
                <c:pt idx="18">
                  <c:v>-1.0481692935014331</c:v>
                </c:pt>
                <c:pt idx="19">
                  <c:v>-0.20090215085706872</c:v>
                </c:pt>
                <c:pt idx="20">
                  <c:v>0.58360446270252775</c:v>
                </c:pt>
                <c:pt idx="21">
                  <c:v>0.31672073727596656</c:v>
                </c:pt>
                <c:pt idx="22">
                  <c:v>0.98930871186409786</c:v>
                </c:pt>
                <c:pt idx="23">
                  <c:v>1.6120753550012563</c:v>
                </c:pt>
                <c:pt idx="24">
                  <c:v>2.1887111356838105</c:v>
                </c:pt>
                <c:pt idx="25">
                  <c:v>2.7226331548343237</c:v>
                </c:pt>
                <c:pt idx="26">
                  <c:v>2.5409965757472355</c:v>
                </c:pt>
                <c:pt idx="27">
                  <c:v>2.9987486497788827</c:v>
                </c:pt>
                <c:pt idx="28">
                  <c:v>3.4225931627711481</c:v>
                </c:pt>
                <c:pt idx="29">
                  <c:v>3.8150417859121348</c:v>
                </c:pt>
                <c:pt idx="30">
                  <c:v>3.8150417859121348</c:v>
                </c:pt>
                <c:pt idx="31">
                  <c:v>3.8150417859121348</c:v>
                </c:pt>
                <c:pt idx="32">
                  <c:v>3.8150417859121348</c:v>
                </c:pt>
                <c:pt idx="33">
                  <c:v>3.8150417859121348</c:v>
                </c:pt>
                <c:pt idx="34">
                  <c:v>3.8150417859121348</c:v>
                </c:pt>
                <c:pt idx="35">
                  <c:v>3.8150417859121348</c:v>
                </c:pt>
                <c:pt idx="36">
                  <c:v>3.8150417859121348</c:v>
                </c:pt>
                <c:pt idx="37">
                  <c:v>3.8150417859121348</c:v>
                </c:pt>
                <c:pt idx="38">
                  <c:v>3.8150417859121348</c:v>
                </c:pt>
                <c:pt idx="39">
                  <c:v>3.8150417859121348</c:v>
                </c:pt>
                <c:pt idx="40">
                  <c:v>3.8150417859121348</c:v>
                </c:pt>
                <c:pt idx="41">
                  <c:v>3.8150417859121348</c:v>
                </c:pt>
                <c:pt idx="42">
                  <c:v>3.8150417859121348</c:v>
                </c:pt>
                <c:pt idx="43">
                  <c:v>3.8150417859121348</c:v>
                </c:pt>
                <c:pt idx="44">
                  <c:v>3.8150417859121348</c:v>
                </c:pt>
                <c:pt idx="45">
                  <c:v>3.8150417859121348</c:v>
                </c:pt>
                <c:pt idx="46">
                  <c:v>3.8150417859121348</c:v>
                </c:pt>
                <c:pt idx="47">
                  <c:v>3.8150417859121348</c:v>
                </c:pt>
                <c:pt idx="48">
                  <c:v>3.8150417859121348</c:v>
                </c:pt>
                <c:pt idx="49">
                  <c:v>3.8150417859121348</c:v>
                </c:pt>
              </c:numCache>
            </c:numRef>
          </c:val>
        </c:ser>
        <c:marker val="1"/>
        <c:axId val="68550016"/>
        <c:axId val="68707840"/>
      </c:lineChart>
      <c:catAx>
        <c:axId val="685500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NZ"/>
                  <a:t>Year</a:t>
                </a:r>
              </a:p>
            </c:rich>
          </c:tx>
        </c:title>
        <c:numFmt formatCode="General" sourceLinked="1"/>
        <c:tickLblPos val="low"/>
        <c:crossAx val="68707840"/>
        <c:crosses val="autoZero"/>
        <c:auto val="1"/>
        <c:lblAlgn val="ctr"/>
        <c:lblOffset val="100"/>
      </c:catAx>
      <c:valAx>
        <c:axId val="687078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NZ"/>
                  <a:t>Todays  Dollars  ($ millions)</a:t>
                </a:r>
              </a:p>
            </c:rich>
          </c:tx>
        </c:title>
        <c:numFmt formatCode="\$#,##0;[Red]\-\$#,##0" sourceLinked="0"/>
        <c:tickLblPos val="nextTo"/>
        <c:crossAx val="68550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7799295774647887"/>
          <c:y val="0.7675879396984927"/>
          <c:w val="0.52200704225352113"/>
          <c:h val="0.14824120603015076"/>
        </c:manualLayout>
      </c:layout>
    </c:legend>
    <c:plotVisOnly val="1"/>
    <c:dispBlanksAs val="gap"/>
  </c:chart>
</c:chartSpace>
</file>

<file path=xl/chart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chart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chartsheets/_rels/sheet3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chartsheets/_rels/sheet4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/Relationships>
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2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2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2" workbookViewId="0"/>
  </sheetViews>
  <pageMargins left="0.7" right="0.7" top="0.75" bottom="0.75" header="0.3" footer="0.3"/>
  <drawing r:id="rId1"/>
</chartsheet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_rels/drawing2.xml.rels><?xml version="1.0" encoding="UTF-8" standalone="no"?>
<Relationships xmlns="http://schemas.openxmlformats.org/package/2006/relationships">
<Relationship Id="rId1" Target="../charts/chart2.xml" Type="http://schemas.openxmlformats.org/officeDocument/2006/relationships/chart"/>
</Relationships>

</file>

<file path=xl/drawings/_rels/drawing3.xml.rels><?xml version="1.0" encoding="UTF-8" standalone="no"?>
<Relationships xmlns="http://schemas.openxmlformats.org/package/2006/relationships">
<Relationship Id="rId1" Target="../charts/chart3.xml" Type="http://schemas.openxmlformats.org/officeDocument/2006/relationships/chart"/>
</Relationships>

</file>

<file path=xl/drawings/_rels/drawing4.xml.rels><?xml version="1.0" encoding="UTF-8" standalone="no"?>
<Relationships xmlns="http://schemas.openxmlformats.org/package/2006/relationships">
<Relationship Id="rId1" Target="../charts/chart4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0655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0655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0655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0655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vmlDrawing4.vml" Type="http://schemas.openxmlformats.org/officeDocument/2006/relationships/vmlDrawing"/>
<Relationship Id="rId3" Target="../comments4.xml" Type="http://schemas.openxmlformats.org/officeDocument/2006/relationships/comments"/>
</Relationships>

</file>

<file path=xl/worksheets/_rels/sheet6.xml.rels><?xml version="1.0" encoding="UTF-8" standalone="no"?>
<Relationships xmlns="http://schemas.openxmlformats.org/package/2006/relationships">
<Relationship Id="rId1" Target="../drawings/vmlDrawing5.vml" Type="http://schemas.openxmlformats.org/officeDocument/2006/relationships/vmlDrawing"/>
<Relationship Id="rId2" Target="../comments5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G17" sqref="G17"/>
    </sheetView>
  </sheetViews>
  <sheetFormatPr defaultRowHeight="14.4"/>
  <cols>
    <col min="1" max="1" width="32.5546875" customWidth="1"/>
    <col min="2" max="5" width="14.6640625" customWidth="1"/>
  </cols>
  <sheetData>
    <row r="1" spans="1:5" ht="21">
      <c r="A1" s="6" t="s">
        <v>53</v>
      </c>
      <c r="B1" s="9" t="s">
        <v>10</v>
      </c>
    </row>
    <row r="2" spans="1:5" ht="18">
      <c r="A2" s="5" t="s">
        <v>30</v>
      </c>
      <c r="B2" s="8"/>
    </row>
    <row r="3" spans="1:5">
      <c r="A3" s="8">
        <f ca="1">TODAY()</f>
        <v>42524</v>
      </c>
      <c r="B3" s="8"/>
    </row>
    <row r="4" spans="1:5">
      <c r="A4" s="8"/>
      <c r="B4" s="8"/>
    </row>
    <row r="5" spans="1:5" ht="28.8">
      <c r="A5" s="36"/>
      <c r="B5" s="85" t="s">
        <v>51</v>
      </c>
      <c r="C5" s="85" t="s">
        <v>54</v>
      </c>
      <c r="D5" s="85" t="s">
        <v>55</v>
      </c>
      <c r="E5" s="85" t="s">
        <v>56</v>
      </c>
    </row>
    <row r="6" spans="1:5">
      <c r="A6" s="35" t="s">
        <v>11</v>
      </c>
      <c r="B6" s="37">
        <f>'CBA Option 1'!B7</f>
        <v>30</v>
      </c>
      <c r="C6" s="37">
        <f>'CBA Option 2'!B7</f>
        <v>30</v>
      </c>
      <c r="D6" s="37">
        <f>'CBA Option 3'!B7</f>
        <v>30</v>
      </c>
      <c r="E6" s="37">
        <f>'CBA Option 4'!B7</f>
        <v>30</v>
      </c>
    </row>
    <row r="7" spans="1:5">
      <c r="A7" s="35" t="s">
        <v>31</v>
      </c>
      <c r="B7" s="38">
        <f>'CBA Option 1'!B10</f>
        <v>0</v>
      </c>
      <c r="C7" s="41">
        <f>'CBA Option 2'!B10</f>
        <v>2000000</v>
      </c>
      <c r="D7" s="38">
        <f>'CBA Option 3'!B10</f>
        <v>30000000</v>
      </c>
      <c r="E7" s="38">
        <f>'CBA Option 4'!B10</f>
        <v>55000000</v>
      </c>
    </row>
    <row r="8" spans="1:5">
      <c r="A8" s="35" t="s">
        <v>15</v>
      </c>
      <c r="B8" s="38">
        <f>'CBA Option 1'!B11</f>
        <v>15000000</v>
      </c>
      <c r="C8" s="41">
        <f>'CBA Option 2'!B11</f>
        <v>17000000</v>
      </c>
      <c r="D8" s="38">
        <f>'CBA Option 3'!B11</f>
        <v>45000000</v>
      </c>
      <c r="E8" s="38">
        <f>'CBA Option 4'!B11</f>
        <v>70000000</v>
      </c>
    </row>
    <row r="9" spans="1:5">
      <c r="A9" s="36" t="s">
        <v>57</v>
      </c>
      <c r="B9" s="36"/>
      <c r="C9" s="36"/>
      <c r="D9" s="36"/>
      <c r="E9" s="36"/>
    </row>
    <row r="10" spans="1:5">
      <c r="A10" s="35" t="s">
        <v>13</v>
      </c>
      <c r="B10" s="38">
        <f>'CBA Option 1'!B12</f>
        <v>5849715.8192698201</v>
      </c>
      <c r="C10" s="38">
        <f>'CBA Option 2'!B12</f>
        <v>7604630.5650507649</v>
      </c>
      <c r="D10" s="38">
        <f>'CBA Option 3'!B12</f>
        <v>39841422.718941957</v>
      </c>
      <c r="E10" s="38">
        <f>'CBA Option 4'!B12</f>
        <v>47718389.560743533</v>
      </c>
    </row>
    <row r="11" spans="1:5">
      <c r="A11" s="35" t="s">
        <v>14</v>
      </c>
      <c r="B11" s="38">
        <f>'CBA Option 1'!B13</f>
        <v>5849715.8192698201</v>
      </c>
      <c r="C11" s="38">
        <f>'CBA Option 2'!B13</f>
        <v>7849715.819269821</v>
      </c>
      <c r="D11" s="38">
        <f>'CBA Option 3'!B13</f>
        <v>35479345.448899455</v>
      </c>
      <c r="E11" s="38">
        <f>'CBA Option 4'!B13</f>
        <v>43903347.774831384</v>
      </c>
    </row>
    <row r="12" spans="1:5">
      <c r="A12" s="35" t="s">
        <v>32</v>
      </c>
      <c r="B12" s="40">
        <f>'CBA Option 1'!B14</f>
        <v>1</v>
      </c>
      <c r="C12" s="40">
        <f>'CBA Option 2'!B14</f>
        <v>0.96877781822146858</v>
      </c>
      <c r="D12" s="40">
        <f>'CBA Option 3'!B14</f>
        <v>1.1229469488473274</v>
      </c>
      <c r="E12" s="40">
        <f>'CBA Option 4'!B14</f>
        <v>1.0868963753169458</v>
      </c>
    </row>
    <row r="13" spans="1:5">
      <c r="A13" s="35" t="s">
        <v>12</v>
      </c>
      <c r="B13" s="38">
        <f>'CBA Option 1'!B15</f>
        <v>0</v>
      </c>
      <c r="C13" s="38">
        <f>'CBA Option 2'!B15</f>
        <v>-245085.25421905459</v>
      </c>
      <c r="D13" s="38">
        <f>'CBA Option 3'!B15</f>
        <v>4362077.2700425042</v>
      </c>
      <c r="E13" s="38">
        <f>'CBA Option 4'!B15</f>
        <v>3815041.7859121347</v>
      </c>
    </row>
    <row r="14" spans="1:5">
      <c r="A14" s="36" t="s">
        <v>52</v>
      </c>
      <c r="B14" s="36"/>
      <c r="C14" s="36"/>
      <c r="D14" s="36"/>
      <c r="E14" s="36"/>
    </row>
    <row r="15" spans="1:5">
      <c r="A15" s="35" t="s">
        <v>48</v>
      </c>
      <c r="B15" s="40">
        <f>'Multi-Criteria Analysis'!G8</f>
        <v>1.5</v>
      </c>
      <c r="C15" s="40">
        <f>'Multi-Criteria Analysis'!J8</f>
        <v>2.5</v>
      </c>
      <c r="D15" s="40">
        <f>'Multi-Criteria Analysis'!M8</f>
        <v>2.5</v>
      </c>
      <c r="E15" s="40">
        <f>'Multi-Criteria Analysis'!P8</f>
        <v>2.5</v>
      </c>
    </row>
    <row r="16" spans="1:5">
      <c r="A16" s="35" t="s">
        <v>49</v>
      </c>
      <c r="B16" s="40">
        <f>'Multi-Criteria Analysis'!G9</f>
        <v>1.25</v>
      </c>
      <c r="C16" s="40">
        <f>'Multi-Criteria Analysis'!J9</f>
        <v>2.25</v>
      </c>
      <c r="D16" s="40" t="str">
        <f>'Multi-Criteria Analysis'!M9</f>
        <v/>
      </c>
      <c r="E16" s="40">
        <f>'Multi-Criteria Analysis'!P9</f>
        <v>1.5</v>
      </c>
    </row>
    <row r="17" spans="1:5">
      <c r="A17" s="35" t="s">
        <v>50</v>
      </c>
      <c r="B17" s="40">
        <f>'Multi-Criteria Analysis'!G10</f>
        <v>0.6</v>
      </c>
      <c r="C17" s="40">
        <f>'Multi-Criteria Analysis'!J10</f>
        <v>0.89999999999999991</v>
      </c>
      <c r="D17" s="40">
        <f>'Multi-Criteria Analysis'!M10</f>
        <v>1.2</v>
      </c>
      <c r="E17" s="40">
        <f>'Multi-Criteria Analysis'!P10</f>
        <v>1.2</v>
      </c>
    </row>
    <row r="18" spans="1:5">
      <c r="A18" s="35" t="s">
        <v>71</v>
      </c>
      <c r="B18" s="40">
        <f>'Multi-Criteria Analysis'!G11</f>
        <v>0.4</v>
      </c>
      <c r="C18" s="40">
        <f>'Multi-Criteria Analysis'!J11</f>
        <v>0.30000000000000004</v>
      </c>
      <c r="D18" s="40">
        <f>'Multi-Criteria Analysis'!M11</f>
        <v>0.5</v>
      </c>
      <c r="E18" s="40">
        <f>'Multi-Criteria Analysis'!P11</f>
        <v>0.8</v>
      </c>
    </row>
    <row r="19" spans="1:5">
      <c r="A19" s="39" t="s">
        <v>65</v>
      </c>
      <c r="B19" s="84">
        <f>'Multi-Criteria Analysis'!G12</f>
        <v>3.75</v>
      </c>
      <c r="C19" s="84">
        <f>'Multi-Criteria Analysis'!J12</f>
        <v>5.95</v>
      </c>
      <c r="D19" s="84">
        <f>'Multi-Criteria Analysis'!M12</f>
        <v>4.2</v>
      </c>
      <c r="E19" s="84">
        <f>'Multi-Criteria Analysis'!P12</f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Y58"/>
  <sheetViews>
    <sheetView tabSelected="1" workbookViewId="0">
      <selection activeCell="A3" sqref="A3"/>
    </sheetView>
  </sheetViews>
  <sheetFormatPr defaultRowHeight="14.4"/>
  <cols>
    <col min="1" max="1" width="32.5546875" customWidth="1"/>
    <col min="2" max="51" width="14.6640625" customWidth="1"/>
  </cols>
  <sheetData>
    <row r="1" spans="1:3" ht="21">
      <c r="A1" s="6" t="s">
        <v>5</v>
      </c>
      <c r="B1" s="9" t="s">
        <v>10</v>
      </c>
    </row>
    <row r="2" spans="1:3" ht="18">
      <c r="A2" s="5" t="s">
        <v>45</v>
      </c>
      <c r="B2" s="9" t="s">
        <v>9</v>
      </c>
    </row>
    <row r="3" spans="1:3">
      <c r="A3" s="8">
        <f ca="1">TODAY()</f>
        <v>42524</v>
      </c>
    </row>
    <row r="4" spans="1:3">
      <c r="A4" s="8"/>
    </row>
    <row r="5" spans="1:3">
      <c r="A5" s="29" t="s">
        <v>16</v>
      </c>
    </row>
    <row r="6" spans="1:3">
      <c r="A6" s="12" t="s">
        <v>4</v>
      </c>
      <c r="B6" s="20">
        <v>0.08</v>
      </c>
    </row>
    <row r="7" spans="1:3">
      <c r="A7" s="12" t="s">
        <v>11</v>
      </c>
      <c r="B7" s="19">
        <v>30</v>
      </c>
      <c r="C7" s="7" t="s">
        <v>3</v>
      </c>
    </row>
    <row r="8" spans="1:3">
      <c r="A8" s="1"/>
      <c r="B8" s="10"/>
      <c r="C8" s="7"/>
    </row>
    <row r="9" spans="1:3">
      <c r="A9" s="18" t="s">
        <v>17</v>
      </c>
      <c r="B9" s="10"/>
      <c r="C9" s="7"/>
    </row>
    <row r="10" spans="1:3">
      <c r="A10" s="12" t="s">
        <v>31</v>
      </c>
      <c r="B10" s="26">
        <f>-$B$41</f>
        <v>0</v>
      </c>
      <c r="C10" s="7"/>
    </row>
    <row r="11" spans="1:3">
      <c r="A11" s="12" t="s">
        <v>15</v>
      </c>
      <c r="B11" s="26">
        <f>-$B$42</f>
        <v>15000000</v>
      </c>
      <c r="C11" s="7"/>
    </row>
    <row r="12" spans="1:3">
      <c r="A12" s="12" t="s">
        <v>13</v>
      </c>
      <c r="B12" s="26">
        <f>$B$30</f>
        <v>5849715.8192698201</v>
      </c>
    </row>
    <row r="13" spans="1:3">
      <c r="A13" s="12" t="s">
        <v>14</v>
      </c>
      <c r="B13" s="26">
        <f>-$B$47</f>
        <v>5849715.8192698201</v>
      </c>
    </row>
    <row r="14" spans="1:3">
      <c r="A14" s="12" t="s">
        <v>32</v>
      </c>
      <c r="B14" s="34">
        <f>$B$12/$B$13</f>
        <v>1</v>
      </c>
    </row>
    <row r="15" spans="1:3" ht="15" thickBot="1">
      <c r="A15" s="12" t="s">
        <v>12</v>
      </c>
      <c r="B15" s="28">
        <f>SUM(B50:AY50)</f>
        <v>0</v>
      </c>
    </row>
    <row r="16" spans="1:3">
      <c r="A16" s="1"/>
      <c r="B16" s="17"/>
    </row>
    <row r="17" spans="1:51">
      <c r="B17" s="3">
        <v>0</v>
      </c>
      <c r="C17" s="3">
        <f>IF(B$17+2&gt;$B$7,1000,B$17+1)</f>
        <v>1</v>
      </c>
      <c r="D17" s="3">
        <f t="shared" ref="D17:AY17" si="0">IF(C$17+2&gt;$B$7,1000,C$17+1)</f>
        <v>2</v>
      </c>
      <c r="E17" s="3">
        <f t="shared" si="0"/>
        <v>3</v>
      </c>
      <c r="F17" s="3">
        <f t="shared" si="0"/>
        <v>4</v>
      </c>
      <c r="G17" s="3">
        <f t="shared" si="0"/>
        <v>5</v>
      </c>
      <c r="H17" s="3">
        <f t="shared" si="0"/>
        <v>6</v>
      </c>
      <c r="I17" s="3">
        <f t="shared" si="0"/>
        <v>7</v>
      </c>
      <c r="J17" s="3">
        <f t="shared" si="0"/>
        <v>8</v>
      </c>
      <c r="K17" s="3">
        <f t="shared" si="0"/>
        <v>9</v>
      </c>
      <c r="L17" s="3">
        <f t="shared" si="0"/>
        <v>10</v>
      </c>
      <c r="M17" s="3">
        <f t="shared" si="0"/>
        <v>11</v>
      </c>
      <c r="N17" s="3">
        <f t="shared" si="0"/>
        <v>12</v>
      </c>
      <c r="O17" s="3">
        <f t="shared" si="0"/>
        <v>13</v>
      </c>
      <c r="P17" s="3">
        <f t="shared" si="0"/>
        <v>14</v>
      </c>
      <c r="Q17" s="3">
        <f t="shared" si="0"/>
        <v>15</v>
      </c>
      <c r="R17" s="3">
        <f t="shared" si="0"/>
        <v>16</v>
      </c>
      <c r="S17" s="3">
        <f t="shared" si="0"/>
        <v>17</v>
      </c>
      <c r="T17" s="3">
        <f t="shared" si="0"/>
        <v>18</v>
      </c>
      <c r="U17" s="3">
        <f t="shared" si="0"/>
        <v>19</v>
      </c>
      <c r="V17" s="3">
        <f t="shared" si="0"/>
        <v>20</v>
      </c>
      <c r="W17" s="3">
        <f t="shared" si="0"/>
        <v>21</v>
      </c>
      <c r="X17" s="3">
        <f t="shared" si="0"/>
        <v>22</v>
      </c>
      <c r="Y17" s="3">
        <f t="shared" si="0"/>
        <v>23</v>
      </c>
      <c r="Z17" s="3">
        <f t="shared" si="0"/>
        <v>24</v>
      </c>
      <c r="AA17" s="3">
        <f t="shared" si="0"/>
        <v>25</v>
      </c>
      <c r="AB17" s="3">
        <f t="shared" si="0"/>
        <v>26</v>
      </c>
      <c r="AC17" s="3">
        <f t="shared" si="0"/>
        <v>27</v>
      </c>
      <c r="AD17" s="3">
        <f t="shared" si="0"/>
        <v>28</v>
      </c>
      <c r="AE17" s="3">
        <f t="shared" si="0"/>
        <v>29</v>
      </c>
      <c r="AF17" s="3">
        <f t="shared" si="0"/>
        <v>1000</v>
      </c>
      <c r="AG17" s="3">
        <f t="shared" si="0"/>
        <v>1000</v>
      </c>
      <c r="AH17" s="3">
        <f t="shared" si="0"/>
        <v>1000</v>
      </c>
      <c r="AI17" s="3">
        <f t="shared" si="0"/>
        <v>1000</v>
      </c>
      <c r="AJ17" s="3">
        <f t="shared" si="0"/>
        <v>1000</v>
      </c>
      <c r="AK17" s="3">
        <f t="shared" si="0"/>
        <v>1000</v>
      </c>
      <c r="AL17" s="3">
        <f t="shared" si="0"/>
        <v>1000</v>
      </c>
      <c r="AM17" s="3">
        <f t="shared" si="0"/>
        <v>1000</v>
      </c>
      <c r="AN17" s="3">
        <f t="shared" si="0"/>
        <v>1000</v>
      </c>
      <c r="AO17" s="3">
        <f t="shared" si="0"/>
        <v>1000</v>
      </c>
      <c r="AP17" s="3">
        <f t="shared" si="0"/>
        <v>1000</v>
      </c>
      <c r="AQ17" s="3">
        <f t="shared" si="0"/>
        <v>1000</v>
      </c>
      <c r="AR17" s="3">
        <f t="shared" si="0"/>
        <v>1000</v>
      </c>
      <c r="AS17" s="3">
        <f t="shared" si="0"/>
        <v>1000</v>
      </c>
      <c r="AT17" s="3">
        <f t="shared" si="0"/>
        <v>1000</v>
      </c>
      <c r="AU17" s="3">
        <f t="shared" si="0"/>
        <v>1000</v>
      </c>
      <c r="AV17" s="3">
        <f t="shared" si="0"/>
        <v>1000</v>
      </c>
      <c r="AW17" s="3">
        <f t="shared" si="0"/>
        <v>1000</v>
      </c>
      <c r="AX17" s="3">
        <f t="shared" si="0"/>
        <v>1000</v>
      </c>
      <c r="AY17" s="3">
        <f t="shared" si="0"/>
        <v>1000</v>
      </c>
    </row>
    <row r="18" spans="1:51">
      <c r="A18" s="4" t="s">
        <v>0</v>
      </c>
      <c r="B18" s="4">
        <v>2012</v>
      </c>
      <c r="C18" s="4">
        <v>2013</v>
      </c>
      <c r="D18" s="4">
        <v>2014</v>
      </c>
      <c r="E18" s="4">
        <v>2015</v>
      </c>
      <c r="F18" s="4">
        <v>2016</v>
      </c>
      <c r="G18" s="4">
        <v>2017</v>
      </c>
      <c r="H18" s="4">
        <v>2018</v>
      </c>
      <c r="I18" s="4">
        <v>2019</v>
      </c>
      <c r="J18" s="4">
        <v>2020</v>
      </c>
      <c r="K18" s="4">
        <v>2021</v>
      </c>
      <c r="L18" s="4">
        <v>2022</v>
      </c>
      <c r="M18" s="4">
        <v>2023</v>
      </c>
      <c r="N18" s="4">
        <v>2024</v>
      </c>
      <c r="O18" s="4">
        <v>2025</v>
      </c>
      <c r="P18" s="4">
        <v>2026</v>
      </c>
      <c r="Q18" s="4">
        <v>2027</v>
      </c>
      <c r="R18" s="4">
        <v>2028</v>
      </c>
      <c r="S18" s="4">
        <v>2029</v>
      </c>
      <c r="T18" s="4">
        <v>2030</v>
      </c>
      <c r="U18" s="4">
        <v>2031</v>
      </c>
      <c r="V18" s="4">
        <v>2032</v>
      </c>
      <c r="W18" s="4">
        <v>2033</v>
      </c>
      <c r="X18" s="4">
        <v>2034</v>
      </c>
      <c r="Y18" s="4">
        <v>2035</v>
      </c>
      <c r="Z18" s="4">
        <v>2036</v>
      </c>
      <c r="AA18" s="4">
        <v>2037</v>
      </c>
      <c r="AB18" s="4">
        <v>2038</v>
      </c>
      <c r="AC18" s="4">
        <v>2039</v>
      </c>
      <c r="AD18" s="4">
        <v>2040</v>
      </c>
      <c r="AE18" s="4">
        <v>2041</v>
      </c>
      <c r="AF18" s="4">
        <v>2042</v>
      </c>
      <c r="AG18" s="4">
        <v>2043</v>
      </c>
      <c r="AH18" s="4">
        <v>2044</v>
      </c>
      <c r="AI18" s="4">
        <v>2045</v>
      </c>
      <c r="AJ18" s="4">
        <v>2046</v>
      </c>
      <c r="AK18" s="4">
        <v>2047</v>
      </c>
      <c r="AL18" s="4">
        <v>2048</v>
      </c>
      <c r="AM18" s="4">
        <v>2049</v>
      </c>
      <c r="AN18" s="4">
        <v>2050</v>
      </c>
      <c r="AO18" s="4">
        <v>2051</v>
      </c>
      <c r="AP18" s="4">
        <v>2052</v>
      </c>
      <c r="AQ18" s="4">
        <v>2053</v>
      </c>
      <c r="AR18" s="4">
        <v>2054</v>
      </c>
      <c r="AS18" s="4">
        <v>2055</v>
      </c>
      <c r="AT18" s="4">
        <v>2056</v>
      </c>
      <c r="AU18" s="4">
        <v>2057</v>
      </c>
      <c r="AV18" s="4">
        <v>2058</v>
      </c>
      <c r="AW18" s="4">
        <v>2059</v>
      </c>
      <c r="AX18" s="4">
        <v>2060</v>
      </c>
      <c r="AY18" s="4">
        <v>2061</v>
      </c>
    </row>
    <row r="19" spans="1:51">
      <c r="A19" s="12" t="s">
        <v>1</v>
      </c>
      <c r="B19" s="27">
        <f t="shared" ref="B19:AG19" si="1">(1+$B$6)^(-B$17-0.5)</f>
        <v>0.96225044864937614</v>
      </c>
      <c r="C19" s="27">
        <f t="shared" si="1"/>
        <v>0.89097263763831136</v>
      </c>
      <c r="D19" s="27">
        <f t="shared" si="1"/>
        <v>0.82497466447991774</v>
      </c>
      <c r="E19" s="27">
        <f t="shared" si="1"/>
        <v>0.76386543007399788</v>
      </c>
      <c r="F19" s="27">
        <f t="shared" si="1"/>
        <v>0.70728280562407209</v>
      </c>
      <c r="G19" s="27">
        <f t="shared" si="1"/>
        <v>0.65489148668895558</v>
      </c>
      <c r="H19" s="27">
        <f t="shared" si="1"/>
        <v>0.60638100619347735</v>
      </c>
      <c r="I19" s="27">
        <f t="shared" si="1"/>
        <v>0.56146389462359003</v>
      </c>
      <c r="J19" s="27">
        <f t="shared" si="1"/>
        <v>0.51987397650332412</v>
      </c>
      <c r="K19" s="27">
        <f t="shared" si="1"/>
        <v>0.48136479305863344</v>
      </c>
      <c r="L19" s="27">
        <f t="shared" si="1"/>
        <v>0.44570814172095685</v>
      </c>
      <c r="M19" s="27">
        <f t="shared" si="1"/>
        <v>0.41269272381570077</v>
      </c>
      <c r="N19" s="27">
        <f t="shared" si="1"/>
        <v>0.38212289242194514</v>
      </c>
      <c r="O19" s="27">
        <f t="shared" si="1"/>
        <v>0.35381749298328247</v>
      </c>
      <c r="P19" s="27">
        <f t="shared" si="1"/>
        <v>0.32760878979933561</v>
      </c>
      <c r="Q19" s="27">
        <f t="shared" si="1"/>
        <v>0.30334147203642187</v>
      </c>
      <c r="R19" s="27">
        <f t="shared" si="1"/>
        <v>0.28087173336705723</v>
      </c>
      <c r="S19" s="27">
        <f t="shared" si="1"/>
        <v>0.26006641978431222</v>
      </c>
      <c r="T19" s="27">
        <f t="shared" si="1"/>
        <v>0.24080224054102983</v>
      </c>
      <c r="U19" s="27">
        <f t="shared" si="1"/>
        <v>0.2229650375379906</v>
      </c>
      <c r="V19" s="27">
        <f t="shared" si="1"/>
        <v>0.20644910883147274</v>
      </c>
      <c r="W19" s="27">
        <f t="shared" si="1"/>
        <v>0.19115658225136364</v>
      </c>
      <c r="X19" s="27">
        <f t="shared" si="1"/>
        <v>0.17699683541792929</v>
      </c>
      <c r="Y19" s="27">
        <f t="shared" si="1"/>
        <v>0.1638859587203049</v>
      </c>
      <c r="Z19" s="27">
        <f t="shared" si="1"/>
        <v>0.15174625807435635</v>
      </c>
      <c r="AA19" s="27">
        <f t="shared" si="1"/>
        <v>0.1405057945132929</v>
      </c>
      <c r="AB19" s="27">
        <f t="shared" si="1"/>
        <v>0.13009795788267858</v>
      </c>
      <c r="AC19" s="27">
        <f t="shared" si="1"/>
        <v>0.12046107211359131</v>
      </c>
      <c r="AD19" s="27">
        <f t="shared" si="1"/>
        <v>0.11153802973480675</v>
      </c>
      <c r="AE19" s="27">
        <f t="shared" si="1"/>
        <v>0.10327595345815441</v>
      </c>
      <c r="AF19" s="27">
        <f t="shared" si="1"/>
        <v>3.626875395831207E-34</v>
      </c>
      <c r="AG19" s="27">
        <f t="shared" si="1"/>
        <v>3.626875395831207E-34</v>
      </c>
      <c r="AH19" s="27">
        <f t="shared" ref="AH19:AY19" si="2">(1+$B$6)^(-AH$17-0.5)</f>
        <v>3.626875395831207E-34</v>
      </c>
      <c r="AI19" s="27">
        <f t="shared" si="2"/>
        <v>3.626875395831207E-34</v>
      </c>
      <c r="AJ19" s="27">
        <f t="shared" si="2"/>
        <v>3.626875395831207E-34</v>
      </c>
      <c r="AK19" s="27">
        <f t="shared" si="2"/>
        <v>3.626875395831207E-34</v>
      </c>
      <c r="AL19" s="27">
        <f t="shared" si="2"/>
        <v>3.626875395831207E-34</v>
      </c>
      <c r="AM19" s="27">
        <f t="shared" si="2"/>
        <v>3.626875395831207E-34</v>
      </c>
      <c r="AN19" s="27">
        <f t="shared" si="2"/>
        <v>3.626875395831207E-34</v>
      </c>
      <c r="AO19" s="27">
        <f t="shared" si="2"/>
        <v>3.626875395831207E-34</v>
      </c>
      <c r="AP19" s="27">
        <f t="shared" si="2"/>
        <v>3.626875395831207E-34</v>
      </c>
      <c r="AQ19" s="27">
        <f t="shared" si="2"/>
        <v>3.626875395831207E-34</v>
      </c>
      <c r="AR19" s="27">
        <f t="shared" si="2"/>
        <v>3.626875395831207E-34</v>
      </c>
      <c r="AS19" s="27">
        <f t="shared" si="2"/>
        <v>3.626875395831207E-34</v>
      </c>
      <c r="AT19" s="27">
        <f t="shared" si="2"/>
        <v>3.626875395831207E-34</v>
      </c>
      <c r="AU19" s="27">
        <f t="shared" si="2"/>
        <v>3.626875395831207E-34</v>
      </c>
      <c r="AV19" s="27">
        <f t="shared" si="2"/>
        <v>3.626875395831207E-34</v>
      </c>
      <c r="AW19" s="27">
        <f t="shared" si="2"/>
        <v>3.626875395831207E-34</v>
      </c>
      <c r="AX19" s="27">
        <f t="shared" si="2"/>
        <v>3.626875395831207E-34</v>
      </c>
      <c r="AY19" s="27">
        <f t="shared" si="2"/>
        <v>3.626875395831207E-34</v>
      </c>
    </row>
    <row r="20" spans="1:51">
      <c r="A20" s="12" t="s">
        <v>6</v>
      </c>
      <c r="B20" s="27">
        <f t="shared" ref="B20:AG20" si="3">(1+$B$6)^(-B$17)</f>
        <v>1</v>
      </c>
      <c r="C20" s="27">
        <f t="shared" si="3"/>
        <v>0.92592592592592582</v>
      </c>
      <c r="D20" s="27">
        <f t="shared" si="3"/>
        <v>0.85733882030178321</v>
      </c>
      <c r="E20" s="27">
        <f t="shared" si="3"/>
        <v>0.79383224102016958</v>
      </c>
      <c r="F20" s="27">
        <f t="shared" si="3"/>
        <v>0.73502985279645328</v>
      </c>
      <c r="G20" s="27">
        <f t="shared" si="3"/>
        <v>0.68058319703375303</v>
      </c>
      <c r="H20" s="27">
        <f t="shared" si="3"/>
        <v>0.63016962688310452</v>
      </c>
      <c r="I20" s="27">
        <f t="shared" si="3"/>
        <v>0.58349039526213387</v>
      </c>
      <c r="J20" s="27">
        <f t="shared" si="3"/>
        <v>0.54026888450197574</v>
      </c>
      <c r="K20" s="27">
        <f t="shared" si="3"/>
        <v>0.50024896713145905</v>
      </c>
      <c r="L20" s="27">
        <f t="shared" si="3"/>
        <v>0.46319348808468425</v>
      </c>
      <c r="M20" s="27">
        <f t="shared" si="3"/>
        <v>0.42888285933767062</v>
      </c>
      <c r="N20" s="27">
        <f t="shared" si="3"/>
        <v>0.39711375864599124</v>
      </c>
      <c r="O20" s="27">
        <f t="shared" si="3"/>
        <v>0.36769792467221413</v>
      </c>
      <c r="P20" s="27">
        <f t="shared" si="3"/>
        <v>0.34046104136316119</v>
      </c>
      <c r="Q20" s="27">
        <f t="shared" si="3"/>
        <v>0.31524170496588994</v>
      </c>
      <c r="R20" s="27">
        <f t="shared" si="3"/>
        <v>0.29189046756100923</v>
      </c>
      <c r="S20" s="27">
        <f t="shared" si="3"/>
        <v>0.27026895144537894</v>
      </c>
      <c r="T20" s="27">
        <f t="shared" si="3"/>
        <v>0.25024902911609154</v>
      </c>
      <c r="U20" s="27">
        <f t="shared" si="3"/>
        <v>0.23171206399638106</v>
      </c>
      <c r="V20" s="27">
        <f t="shared" si="3"/>
        <v>0.21454820740405653</v>
      </c>
      <c r="W20" s="27">
        <f t="shared" si="3"/>
        <v>0.19865574759634863</v>
      </c>
      <c r="X20" s="27">
        <f t="shared" si="3"/>
        <v>0.18394050703365611</v>
      </c>
      <c r="Y20" s="27">
        <f t="shared" si="3"/>
        <v>0.17031528429042234</v>
      </c>
      <c r="Z20" s="27">
        <f t="shared" si="3"/>
        <v>0.1576993373059466</v>
      </c>
      <c r="AA20" s="27">
        <f t="shared" si="3"/>
        <v>0.1460179049129135</v>
      </c>
      <c r="AB20" s="27">
        <f t="shared" si="3"/>
        <v>0.13520176380825324</v>
      </c>
      <c r="AC20" s="27">
        <f t="shared" si="3"/>
        <v>0.12518681834097523</v>
      </c>
      <c r="AD20" s="27">
        <f t="shared" si="3"/>
        <v>0.11591372068608817</v>
      </c>
      <c r="AE20" s="27">
        <f t="shared" si="3"/>
        <v>0.10732751915378534</v>
      </c>
      <c r="AF20" s="27">
        <f t="shared" si="3"/>
        <v>3.76915947498075E-34</v>
      </c>
      <c r="AG20" s="27">
        <f t="shared" si="3"/>
        <v>3.76915947498075E-34</v>
      </c>
      <c r="AH20" s="27">
        <f t="shared" ref="AH20:AY20" si="4">(1+$B$6)^(-AH$17)</f>
        <v>3.76915947498075E-34</v>
      </c>
      <c r="AI20" s="27">
        <f t="shared" si="4"/>
        <v>3.76915947498075E-34</v>
      </c>
      <c r="AJ20" s="27">
        <f t="shared" si="4"/>
        <v>3.76915947498075E-34</v>
      </c>
      <c r="AK20" s="27">
        <f t="shared" si="4"/>
        <v>3.76915947498075E-34</v>
      </c>
      <c r="AL20" s="27">
        <f t="shared" si="4"/>
        <v>3.76915947498075E-34</v>
      </c>
      <c r="AM20" s="27">
        <f t="shared" si="4"/>
        <v>3.76915947498075E-34</v>
      </c>
      <c r="AN20" s="27">
        <f t="shared" si="4"/>
        <v>3.76915947498075E-34</v>
      </c>
      <c r="AO20" s="27">
        <f t="shared" si="4"/>
        <v>3.76915947498075E-34</v>
      </c>
      <c r="AP20" s="27">
        <f t="shared" si="4"/>
        <v>3.76915947498075E-34</v>
      </c>
      <c r="AQ20" s="27">
        <f t="shared" si="4"/>
        <v>3.76915947498075E-34</v>
      </c>
      <c r="AR20" s="27">
        <f t="shared" si="4"/>
        <v>3.76915947498075E-34</v>
      </c>
      <c r="AS20" s="27">
        <f t="shared" si="4"/>
        <v>3.76915947498075E-34</v>
      </c>
      <c r="AT20" s="27">
        <f t="shared" si="4"/>
        <v>3.76915947498075E-34</v>
      </c>
      <c r="AU20" s="27">
        <f t="shared" si="4"/>
        <v>3.76915947498075E-34</v>
      </c>
      <c r="AV20" s="27">
        <f t="shared" si="4"/>
        <v>3.76915947498075E-34</v>
      </c>
      <c r="AW20" s="27">
        <f t="shared" si="4"/>
        <v>3.76915947498075E-34</v>
      </c>
      <c r="AX20" s="27">
        <f t="shared" si="4"/>
        <v>3.76915947498075E-34</v>
      </c>
      <c r="AY20" s="27">
        <f t="shared" si="4"/>
        <v>3.76915947498075E-34</v>
      </c>
    </row>
    <row r="21" spans="1:5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2" spans="1:51">
      <c r="A22" s="12" t="s">
        <v>35</v>
      </c>
      <c r="B22" s="21">
        <v>100000</v>
      </c>
      <c r="C22" s="21">
        <v>100000</v>
      </c>
      <c r="D22" s="21">
        <v>100000</v>
      </c>
      <c r="E22" s="21">
        <v>100000</v>
      </c>
      <c r="F22" s="21">
        <v>100000</v>
      </c>
      <c r="G22" s="21">
        <v>100000</v>
      </c>
      <c r="H22" s="21">
        <v>100000</v>
      </c>
      <c r="I22" s="21">
        <v>100000</v>
      </c>
      <c r="J22" s="21">
        <v>100000</v>
      </c>
      <c r="K22" s="21">
        <v>100000</v>
      </c>
      <c r="L22" s="21">
        <v>100000</v>
      </c>
      <c r="M22" s="21">
        <v>100000</v>
      </c>
      <c r="N22" s="21">
        <v>100000</v>
      </c>
      <c r="O22" s="21">
        <v>100000</v>
      </c>
      <c r="P22" s="21">
        <v>100000</v>
      </c>
      <c r="Q22" s="21">
        <v>100000</v>
      </c>
      <c r="R22" s="21">
        <v>100000</v>
      </c>
      <c r="S22" s="21">
        <v>100000</v>
      </c>
      <c r="T22" s="21">
        <v>100000</v>
      </c>
      <c r="U22" s="21">
        <v>100000</v>
      </c>
      <c r="V22" s="21">
        <v>100000</v>
      </c>
      <c r="W22" s="21">
        <v>100000</v>
      </c>
      <c r="X22" s="21">
        <v>100000</v>
      </c>
      <c r="Y22" s="21">
        <v>100000</v>
      </c>
      <c r="Z22" s="21">
        <v>100000</v>
      </c>
      <c r="AA22" s="21">
        <v>100000</v>
      </c>
      <c r="AB22" s="21">
        <v>100000</v>
      </c>
      <c r="AC22" s="21">
        <v>100000</v>
      </c>
      <c r="AD22" s="21">
        <v>100000</v>
      </c>
      <c r="AE22" s="21">
        <v>100000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21">
        <v>0</v>
      </c>
      <c r="AS22" s="21">
        <v>0</v>
      </c>
      <c r="AT22" s="21">
        <v>0</v>
      </c>
      <c r="AU22" s="21">
        <v>0</v>
      </c>
      <c r="AV22" s="21">
        <v>0</v>
      </c>
      <c r="AW22" s="21">
        <v>0</v>
      </c>
      <c r="AX22" s="21">
        <v>0</v>
      </c>
      <c r="AY22" s="21">
        <v>0</v>
      </c>
    </row>
    <row r="23" spans="1:51">
      <c r="A23" s="12" t="s">
        <v>36</v>
      </c>
      <c r="B23" s="21">
        <v>100000</v>
      </c>
      <c r="C23" s="21">
        <v>100000</v>
      </c>
      <c r="D23" s="21">
        <v>100000</v>
      </c>
      <c r="E23" s="21">
        <v>100000</v>
      </c>
      <c r="F23" s="21">
        <v>100000</v>
      </c>
      <c r="G23" s="21">
        <v>100000</v>
      </c>
      <c r="H23" s="21">
        <v>100000</v>
      </c>
      <c r="I23" s="21">
        <v>100000</v>
      </c>
      <c r="J23" s="21">
        <v>100000</v>
      </c>
      <c r="K23" s="21">
        <v>100000</v>
      </c>
      <c r="L23" s="21">
        <v>100000</v>
      </c>
      <c r="M23" s="21">
        <v>100000</v>
      </c>
      <c r="N23" s="21">
        <v>100000</v>
      </c>
      <c r="O23" s="21">
        <v>100000</v>
      </c>
      <c r="P23" s="21">
        <v>100000</v>
      </c>
      <c r="Q23" s="21">
        <v>100000</v>
      </c>
      <c r="R23" s="21">
        <v>100000</v>
      </c>
      <c r="S23" s="21">
        <v>100000</v>
      </c>
      <c r="T23" s="21">
        <v>100000</v>
      </c>
      <c r="U23" s="21">
        <v>100000</v>
      </c>
      <c r="V23" s="21">
        <v>100000</v>
      </c>
      <c r="W23" s="21">
        <v>100000</v>
      </c>
      <c r="X23" s="21">
        <v>100000</v>
      </c>
      <c r="Y23" s="21">
        <v>100000</v>
      </c>
      <c r="Z23" s="21">
        <v>100000</v>
      </c>
      <c r="AA23" s="21">
        <v>100000</v>
      </c>
      <c r="AB23" s="21">
        <v>100000</v>
      </c>
      <c r="AC23" s="21">
        <v>100000</v>
      </c>
      <c r="AD23" s="21">
        <v>100000</v>
      </c>
      <c r="AE23" s="21">
        <v>100000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>
        <v>0</v>
      </c>
      <c r="AQ23" s="21">
        <v>0</v>
      </c>
      <c r="AR23" s="21">
        <v>0</v>
      </c>
      <c r="AS23" s="21">
        <v>0</v>
      </c>
      <c r="AT23" s="21">
        <v>0</v>
      </c>
      <c r="AU23" s="21">
        <v>0</v>
      </c>
      <c r="AV23" s="21">
        <v>0</v>
      </c>
      <c r="AW23" s="21">
        <v>0</v>
      </c>
      <c r="AX23" s="21">
        <v>0</v>
      </c>
      <c r="AY23" s="21">
        <v>0</v>
      </c>
    </row>
    <row r="24" spans="1:51">
      <c r="A24" s="12" t="s">
        <v>37</v>
      </c>
      <c r="B24" s="21">
        <v>100000</v>
      </c>
      <c r="C24" s="21">
        <v>100000</v>
      </c>
      <c r="D24" s="21">
        <v>100000</v>
      </c>
      <c r="E24" s="21">
        <v>100000</v>
      </c>
      <c r="F24" s="21">
        <v>100000</v>
      </c>
      <c r="G24" s="21">
        <v>100000</v>
      </c>
      <c r="H24" s="21">
        <v>100000</v>
      </c>
      <c r="I24" s="21">
        <v>100000</v>
      </c>
      <c r="J24" s="21">
        <v>100000</v>
      </c>
      <c r="K24" s="21">
        <v>100000</v>
      </c>
      <c r="L24" s="21">
        <v>100000</v>
      </c>
      <c r="M24" s="21">
        <v>100000</v>
      </c>
      <c r="N24" s="21">
        <v>100000</v>
      </c>
      <c r="O24" s="21">
        <v>100000</v>
      </c>
      <c r="P24" s="21">
        <v>100000</v>
      </c>
      <c r="Q24" s="21">
        <v>100000</v>
      </c>
      <c r="R24" s="21">
        <v>100000</v>
      </c>
      <c r="S24" s="21">
        <v>100000</v>
      </c>
      <c r="T24" s="21">
        <v>100000</v>
      </c>
      <c r="U24" s="21">
        <v>100000</v>
      </c>
      <c r="V24" s="21">
        <v>100000</v>
      </c>
      <c r="W24" s="21">
        <v>100000</v>
      </c>
      <c r="X24" s="21">
        <v>100000</v>
      </c>
      <c r="Y24" s="21">
        <v>100000</v>
      </c>
      <c r="Z24" s="21">
        <v>100000</v>
      </c>
      <c r="AA24" s="21">
        <v>100000</v>
      </c>
      <c r="AB24" s="21">
        <v>100000</v>
      </c>
      <c r="AC24" s="21">
        <v>100000</v>
      </c>
      <c r="AD24" s="21">
        <v>100000</v>
      </c>
      <c r="AE24" s="21">
        <v>100000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</row>
    <row r="25" spans="1:51">
      <c r="A25" s="12" t="s">
        <v>38</v>
      </c>
      <c r="B25" s="21">
        <v>100000</v>
      </c>
      <c r="C25" s="21">
        <v>100000</v>
      </c>
      <c r="D25" s="21">
        <v>100000</v>
      </c>
      <c r="E25" s="21">
        <v>100000</v>
      </c>
      <c r="F25" s="21">
        <v>100000</v>
      </c>
      <c r="G25" s="21">
        <v>100000</v>
      </c>
      <c r="H25" s="21">
        <v>100000</v>
      </c>
      <c r="I25" s="21">
        <v>100000</v>
      </c>
      <c r="J25" s="21">
        <v>100000</v>
      </c>
      <c r="K25" s="21">
        <v>100000</v>
      </c>
      <c r="L25" s="21">
        <v>100000</v>
      </c>
      <c r="M25" s="21">
        <v>100000</v>
      </c>
      <c r="N25" s="21">
        <v>100000</v>
      </c>
      <c r="O25" s="21">
        <v>100000</v>
      </c>
      <c r="P25" s="21">
        <v>100000</v>
      </c>
      <c r="Q25" s="21">
        <v>100000</v>
      </c>
      <c r="R25" s="21">
        <v>100000</v>
      </c>
      <c r="S25" s="21">
        <v>100000</v>
      </c>
      <c r="T25" s="21">
        <v>100000</v>
      </c>
      <c r="U25" s="21">
        <v>100000</v>
      </c>
      <c r="V25" s="21">
        <v>100000</v>
      </c>
      <c r="W25" s="21">
        <v>100000</v>
      </c>
      <c r="X25" s="21">
        <v>100000</v>
      </c>
      <c r="Y25" s="21">
        <v>100000</v>
      </c>
      <c r="Z25" s="21">
        <v>100000</v>
      </c>
      <c r="AA25" s="21">
        <v>100000</v>
      </c>
      <c r="AB25" s="21">
        <v>100000</v>
      </c>
      <c r="AC25" s="21">
        <v>100000</v>
      </c>
      <c r="AD25" s="21">
        <v>100000</v>
      </c>
      <c r="AE25" s="21">
        <v>100000</v>
      </c>
      <c r="AF25" s="21">
        <v>0</v>
      </c>
      <c r="AG25" s="21">
        <v>0</v>
      </c>
      <c r="AH25" s="21">
        <v>0</v>
      </c>
      <c r="AI25" s="21">
        <v>0</v>
      </c>
      <c r="AJ25" s="21">
        <v>0</v>
      </c>
      <c r="AK25" s="21">
        <v>0</v>
      </c>
      <c r="AL25" s="21">
        <v>0</v>
      </c>
      <c r="AM25" s="21">
        <v>0</v>
      </c>
      <c r="AN25" s="21">
        <v>0</v>
      </c>
      <c r="AO25" s="21">
        <v>0</v>
      </c>
      <c r="AP25" s="21">
        <v>0</v>
      </c>
      <c r="AQ25" s="21">
        <v>0</v>
      </c>
      <c r="AR25" s="21">
        <v>0</v>
      </c>
      <c r="AS25" s="21">
        <v>0</v>
      </c>
      <c r="AT25" s="21">
        <v>0</v>
      </c>
      <c r="AU25" s="21">
        <v>0</v>
      </c>
      <c r="AV25" s="21">
        <v>0</v>
      </c>
      <c r="AW25" s="21">
        <v>0</v>
      </c>
      <c r="AX25" s="21">
        <v>0</v>
      </c>
      <c r="AY25" s="21">
        <v>0</v>
      </c>
    </row>
    <row r="26" spans="1:51">
      <c r="A26" s="12" t="s">
        <v>39</v>
      </c>
      <c r="B26" s="21">
        <v>100000</v>
      </c>
      <c r="C26" s="21">
        <v>100000</v>
      </c>
      <c r="D26" s="21">
        <v>100000</v>
      </c>
      <c r="E26" s="21">
        <v>100000</v>
      </c>
      <c r="F26" s="21">
        <v>100000</v>
      </c>
      <c r="G26" s="21">
        <v>100000</v>
      </c>
      <c r="H26" s="21">
        <v>100000</v>
      </c>
      <c r="I26" s="21">
        <v>100000</v>
      </c>
      <c r="J26" s="21">
        <v>100000</v>
      </c>
      <c r="K26" s="21">
        <v>100000</v>
      </c>
      <c r="L26" s="21">
        <v>100000</v>
      </c>
      <c r="M26" s="21">
        <v>100000</v>
      </c>
      <c r="N26" s="21">
        <v>100000</v>
      </c>
      <c r="O26" s="21">
        <v>100000</v>
      </c>
      <c r="P26" s="21">
        <v>100000</v>
      </c>
      <c r="Q26" s="21">
        <v>100000</v>
      </c>
      <c r="R26" s="21">
        <v>100000</v>
      </c>
      <c r="S26" s="21">
        <v>100000</v>
      </c>
      <c r="T26" s="21">
        <v>100000</v>
      </c>
      <c r="U26" s="21">
        <v>100000</v>
      </c>
      <c r="V26" s="21">
        <v>100000</v>
      </c>
      <c r="W26" s="21">
        <v>100000</v>
      </c>
      <c r="X26" s="21">
        <v>100000</v>
      </c>
      <c r="Y26" s="21">
        <v>100000</v>
      </c>
      <c r="Z26" s="21">
        <v>100000</v>
      </c>
      <c r="AA26" s="21">
        <v>100000</v>
      </c>
      <c r="AB26" s="21">
        <v>100000</v>
      </c>
      <c r="AC26" s="21">
        <v>100000</v>
      </c>
      <c r="AD26" s="21">
        <v>100000</v>
      </c>
      <c r="AE26" s="21">
        <v>100000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21">
        <v>0</v>
      </c>
      <c r="AM26" s="21">
        <v>0</v>
      </c>
      <c r="AN26" s="21">
        <v>0</v>
      </c>
      <c r="AO26" s="21">
        <v>0</v>
      </c>
      <c r="AP26" s="21">
        <v>0</v>
      </c>
      <c r="AQ26" s="21">
        <v>0</v>
      </c>
      <c r="AR26" s="21">
        <v>0</v>
      </c>
      <c r="AS26" s="21">
        <v>0</v>
      </c>
      <c r="AT26" s="21">
        <v>0</v>
      </c>
      <c r="AU26" s="21">
        <v>0</v>
      </c>
      <c r="AV26" s="21">
        <v>0</v>
      </c>
      <c r="AW26" s="21">
        <v>0</v>
      </c>
      <c r="AX26" s="21">
        <v>0</v>
      </c>
      <c r="AY26" s="21">
        <v>0</v>
      </c>
    </row>
    <row r="27" spans="1:51" ht="15" thickBot="1">
      <c r="A27" s="22" t="s">
        <v>22</v>
      </c>
      <c r="B27" s="23">
        <f>SUM(B22:B26)</f>
        <v>500000</v>
      </c>
      <c r="C27" s="23">
        <f t="shared" ref="C27:J27" si="5">SUM(C22:C26)</f>
        <v>500000</v>
      </c>
      <c r="D27" s="23">
        <f t="shared" si="5"/>
        <v>500000</v>
      </c>
      <c r="E27" s="23">
        <f t="shared" si="5"/>
        <v>500000</v>
      </c>
      <c r="F27" s="23">
        <f t="shared" si="5"/>
        <v>500000</v>
      </c>
      <c r="G27" s="23">
        <f t="shared" si="5"/>
        <v>500000</v>
      </c>
      <c r="H27" s="23">
        <f t="shared" si="5"/>
        <v>500000</v>
      </c>
      <c r="I27" s="23">
        <f t="shared" si="5"/>
        <v>500000</v>
      </c>
      <c r="J27" s="23">
        <f t="shared" si="5"/>
        <v>500000</v>
      </c>
      <c r="K27" s="23">
        <f t="shared" ref="K27:AE27" si="6">SUM(K22:K26)</f>
        <v>500000</v>
      </c>
      <c r="L27" s="23">
        <f t="shared" si="6"/>
        <v>500000</v>
      </c>
      <c r="M27" s="23">
        <f t="shared" si="6"/>
        <v>500000</v>
      </c>
      <c r="N27" s="23">
        <f t="shared" si="6"/>
        <v>500000</v>
      </c>
      <c r="O27" s="23">
        <f t="shared" si="6"/>
        <v>500000</v>
      </c>
      <c r="P27" s="23">
        <f t="shared" si="6"/>
        <v>500000</v>
      </c>
      <c r="Q27" s="23">
        <f t="shared" si="6"/>
        <v>500000</v>
      </c>
      <c r="R27" s="23">
        <f t="shared" si="6"/>
        <v>500000</v>
      </c>
      <c r="S27" s="23">
        <f t="shared" si="6"/>
        <v>500000</v>
      </c>
      <c r="T27" s="23">
        <f t="shared" si="6"/>
        <v>500000</v>
      </c>
      <c r="U27" s="23">
        <f t="shared" si="6"/>
        <v>500000</v>
      </c>
      <c r="V27" s="23">
        <f t="shared" si="6"/>
        <v>500000</v>
      </c>
      <c r="W27" s="23">
        <f t="shared" si="6"/>
        <v>500000</v>
      </c>
      <c r="X27" s="23">
        <f t="shared" si="6"/>
        <v>500000</v>
      </c>
      <c r="Y27" s="23">
        <f t="shared" si="6"/>
        <v>500000</v>
      </c>
      <c r="Z27" s="23">
        <f t="shared" si="6"/>
        <v>500000</v>
      </c>
      <c r="AA27" s="23">
        <f t="shared" si="6"/>
        <v>500000</v>
      </c>
      <c r="AB27" s="23">
        <f t="shared" si="6"/>
        <v>500000</v>
      </c>
      <c r="AC27" s="23">
        <f t="shared" si="6"/>
        <v>500000</v>
      </c>
      <c r="AD27" s="23">
        <f t="shared" si="6"/>
        <v>500000</v>
      </c>
      <c r="AE27" s="23">
        <f t="shared" si="6"/>
        <v>500000</v>
      </c>
      <c r="AF27" s="23">
        <f t="shared" ref="AF27:AY27" si="7">SUM(AF22:AF26)</f>
        <v>0</v>
      </c>
      <c r="AG27" s="23">
        <f t="shared" si="7"/>
        <v>0</v>
      </c>
      <c r="AH27" s="23">
        <f t="shared" si="7"/>
        <v>0</v>
      </c>
      <c r="AI27" s="23">
        <f t="shared" si="7"/>
        <v>0</v>
      </c>
      <c r="AJ27" s="23">
        <f t="shared" si="7"/>
        <v>0</v>
      </c>
      <c r="AK27" s="23">
        <f t="shared" si="7"/>
        <v>0</v>
      </c>
      <c r="AL27" s="23">
        <f t="shared" si="7"/>
        <v>0</v>
      </c>
      <c r="AM27" s="23">
        <f t="shared" si="7"/>
        <v>0</v>
      </c>
      <c r="AN27" s="23">
        <f t="shared" si="7"/>
        <v>0</v>
      </c>
      <c r="AO27" s="23">
        <f t="shared" si="7"/>
        <v>0</v>
      </c>
      <c r="AP27" s="23">
        <f t="shared" si="7"/>
        <v>0</v>
      </c>
      <c r="AQ27" s="23">
        <f t="shared" si="7"/>
        <v>0</v>
      </c>
      <c r="AR27" s="23">
        <f t="shared" si="7"/>
        <v>0</v>
      </c>
      <c r="AS27" s="23">
        <f t="shared" si="7"/>
        <v>0</v>
      </c>
      <c r="AT27" s="23">
        <f t="shared" si="7"/>
        <v>0</v>
      </c>
      <c r="AU27" s="23">
        <f t="shared" si="7"/>
        <v>0</v>
      </c>
      <c r="AV27" s="23">
        <f t="shared" si="7"/>
        <v>0</v>
      </c>
      <c r="AW27" s="23">
        <f t="shared" si="7"/>
        <v>0</v>
      </c>
      <c r="AX27" s="23">
        <f t="shared" si="7"/>
        <v>0</v>
      </c>
      <c r="AY27" s="23">
        <f t="shared" si="7"/>
        <v>0</v>
      </c>
    </row>
    <row r="28" spans="1:51">
      <c r="A28" s="2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</row>
    <row r="29" spans="1:51" ht="15" thickBot="1">
      <c r="A29" s="11" t="s">
        <v>23</v>
      </c>
      <c r="B29" s="14">
        <f>B$27*B$19</f>
        <v>481125.22432468808</v>
      </c>
      <c r="C29" s="14">
        <f t="shared" ref="C29:AY29" si="8">C$27*C$19</f>
        <v>445486.31881915568</v>
      </c>
      <c r="D29" s="14">
        <f t="shared" si="8"/>
        <v>412487.33223995887</v>
      </c>
      <c r="E29" s="14">
        <f t="shared" si="8"/>
        <v>381932.71503699891</v>
      </c>
      <c r="F29" s="14">
        <f t="shared" si="8"/>
        <v>353641.40281203605</v>
      </c>
      <c r="G29" s="14">
        <f t="shared" si="8"/>
        <v>327445.74334447779</v>
      </c>
      <c r="H29" s="14">
        <f t="shared" si="8"/>
        <v>303190.50309673866</v>
      </c>
      <c r="I29" s="14">
        <f t="shared" si="8"/>
        <v>280731.94731179503</v>
      </c>
      <c r="J29" s="14">
        <f t="shared" si="8"/>
        <v>259936.98825166206</v>
      </c>
      <c r="K29" s="14">
        <f t="shared" si="8"/>
        <v>240682.39652931673</v>
      </c>
      <c r="L29" s="14">
        <f t="shared" si="8"/>
        <v>222854.07086047842</v>
      </c>
      <c r="M29" s="14">
        <f t="shared" si="8"/>
        <v>206346.3619078504</v>
      </c>
      <c r="N29" s="14">
        <f t="shared" si="8"/>
        <v>191061.44621097256</v>
      </c>
      <c r="O29" s="14">
        <f t="shared" si="8"/>
        <v>176908.74649164124</v>
      </c>
      <c r="P29" s="14">
        <f t="shared" si="8"/>
        <v>163804.39489966779</v>
      </c>
      <c r="Q29" s="14">
        <f t="shared" si="8"/>
        <v>151670.73601821094</v>
      </c>
      <c r="R29" s="14">
        <f t="shared" si="8"/>
        <v>140435.86668352861</v>
      </c>
      <c r="S29" s="14">
        <f t="shared" si="8"/>
        <v>130033.20989215611</v>
      </c>
      <c r="T29" s="14">
        <f t="shared" si="8"/>
        <v>120401.12027051492</v>
      </c>
      <c r="U29" s="14">
        <f t="shared" si="8"/>
        <v>111482.5187689953</v>
      </c>
      <c r="V29" s="14">
        <f t="shared" si="8"/>
        <v>103224.55441573638</v>
      </c>
      <c r="W29" s="14">
        <f t="shared" si="8"/>
        <v>95578.291125681819</v>
      </c>
      <c r="X29" s="14">
        <f t="shared" si="8"/>
        <v>88498.41770896464</v>
      </c>
      <c r="Y29" s="14">
        <f t="shared" si="8"/>
        <v>81942.979360152443</v>
      </c>
      <c r="Z29" s="14">
        <f t="shared" si="8"/>
        <v>75873.12903717818</v>
      </c>
      <c r="AA29" s="14">
        <f t="shared" si="8"/>
        <v>70252.897256646451</v>
      </c>
      <c r="AB29" s="14">
        <f t="shared" si="8"/>
        <v>65048.978941339294</v>
      </c>
      <c r="AC29" s="14">
        <f t="shared" si="8"/>
        <v>60230.536056795652</v>
      </c>
      <c r="AD29" s="14">
        <f t="shared" si="8"/>
        <v>55769.014867403377</v>
      </c>
      <c r="AE29" s="14">
        <f t="shared" si="8"/>
        <v>51637.976729077207</v>
      </c>
      <c r="AF29" s="14">
        <f t="shared" si="8"/>
        <v>0</v>
      </c>
      <c r="AG29" s="14">
        <f t="shared" si="8"/>
        <v>0</v>
      </c>
      <c r="AH29" s="14">
        <f t="shared" si="8"/>
        <v>0</v>
      </c>
      <c r="AI29" s="14">
        <f t="shared" si="8"/>
        <v>0</v>
      </c>
      <c r="AJ29" s="14">
        <f t="shared" si="8"/>
        <v>0</v>
      </c>
      <c r="AK29" s="14">
        <f t="shared" si="8"/>
        <v>0</v>
      </c>
      <c r="AL29" s="14">
        <f t="shared" si="8"/>
        <v>0</v>
      </c>
      <c r="AM29" s="14">
        <f t="shared" si="8"/>
        <v>0</v>
      </c>
      <c r="AN29" s="14">
        <f t="shared" si="8"/>
        <v>0</v>
      </c>
      <c r="AO29" s="14">
        <f t="shared" si="8"/>
        <v>0</v>
      </c>
      <c r="AP29" s="14">
        <f t="shared" si="8"/>
        <v>0</v>
      </c>
      <c r="AQ29" s="14">
        <f t="shared" si="8"/>
        <v>0</v>
      </c>
      <c r="AR29" s="14">
        <f t="shared" si="8"/>
        <v>0</v>
      </c>
      <c r="AS29" s="14">
        <f t="shared" si="8"/>
        <v>0</v>
      </c>
      <c r="AT29" s="14">
        <f t="shared" si="8"/>
        <v>0</v>
      </c>
      <c r="AU29" s="14">
        <f t="shared" si="8"/>
        <v>0</v>
      </c>
      <c r="AV29" s="14">
        <f t="shared" si="8"/>
        <v>0</v>
      </c>
      <c r="AW29" s="14">
        <f t="shared" si="8"/>
        <v>0</v>
      </c>
      <c r="AX29" s="14">
        <f t="shared" si="8"/>
        <v>0</v>
      </c>
      <c r="AY29" s="14">
        <f t="shared" si="8"/>
        <v>0</v>
      </c>
    </row>
    <row r="30" spans="1:51" ht="15" thickBot="1">
      <c r="A30" s="24" t="s">
        <v>13</v>
      </c>
      <c r="B30" s="30">
        <f>SUM(B29:AY29)</f>
        <v>5849715.8192698201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</row>
    <row r="31" spans="1:51">
      <c r="A31" s="2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</row>
    <row r="32" spans="1:51">
      <c r="A32" s="12" t="s">
        <v>40</v>
      </c>
      <c r="B32" s="21">
        <v>-100000</v>
      </c>
      <c r="C32" s="21">
        <v>-100000</v>
      </c>
      <c r="D32" s="21">
        <v>-100000</v>
      </c>
      <c r="E32" s="21">
        <v>-100000</v>
      </c>
      <c r="F32" s="21">
        <v>-100000</v>
      </c>
      <c r="G32" s="21">
        <v>-100000</v>
      </c>
      <c r="H32" s="21">
        <v>-100000</v>
      </c>
      <c r="I32" s="21">
        <v>-100000</v>
      </c>
      <c r="J32" s="21">
        <v>-100000</v>
      </c>
      <c r="K32" s="21">
        <v>-100000</v>
      </c>
      <c r="L32" s="21">
        <v>-100000</v>
      </c>
      <c r="M32" s="21">
        <v>-100000</v>
      </c>
      <c r="N32" s="21">
        <v>-100000</v>
      </c>
      <c r="O32" s="21">
        <v>-100000</v>
      </c>
      <c r="P32" s="21">
        <v>-100000</v>
      </c>
      <c r="Q32" s="21">
        <v>-100000</v>
      </c>
      <c r="R32" s="21">
        <v>-100000</v>
      </c>
      <c r="S32" s="21">
        <v>-100000</v>
      </c>
      <c r="T32" s="21">
        <v>-100000</v>
      </c>
      <c r="U32" s="21">
        <v>-100000</v>
      </c>
      <c r="V32" s="21">
        <v>-100000</v>
      </c>
      <c r="W32" s="21">
        <v>-100000</v>
      </c>
      <c r="X32" s="21">
        <v>-100000</v>
      </c>
      <c r="Y32" s="21">
        <v>-100000</v>
      </c>
      <c r="Z32" s="21">
        <v>-100000</v>
      </c>
      <c r="AA32" s="21">
        <v>-100000</v>
      </c>
      <c r="AB32" s="21">
        <v>-100000</v>
      </c>
      <c r="AC32" s="21">
        <v>-100000</v>
      </c>
      <c r="AD32" s="21">
        <v>-100000</v>
      </c>
      <c r="AE32" s="21">
        <v>-100000</v>
      </c>
      <c r="AF32" s="21">
        <v>0</v>
      </c>
      <c r="AG32" s="21">
        <v>0</v>
      </c>
      <c r="AH32" s="21">
        <v>0</v>
      </c>
      <c r="AI32" s="21">
        <v>0</v>
      </c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0</v>
      </c>
      <c r="AQ32" s="21">
        <v>0</v>
      </c>
      <c r="AR32" s="21">
        <v>0</v>
      </c>
      <c r="AS32" s="21">
        <v>0</v>
      </c>
      <c r="AT32" s="21">
        <v>0</v>
      </c>
      <c r="AU32" s="21">
        <v>0</v>
      </c>
      <c r="AV32" s="21">
        <v>0</v>
      </c>
      <c r="AW32" s="21">
        <v>0</v>
      </c>
      <c r="AX32" s="21">
        <v>0</v>
      </c>
      <c r="AY32" s="21">
        <v>0</v>
      </c>
    </row>
    <row r="33" spans="1:51">
      <c r="A33" s="12" t="s">
        <v>41</v>
      </c>
      <c r="B33" s="21">
        <v>-100000</v>
      </c>
      <c r="C33" s="21">
        <v>-100000</v>
      </c>
      <c r="D33" s="21">
        <v>-100000</v>
      </c>
      <c r="E33" s="21">
        <v>-100000</v>
      </c>
      <c r="F33" s="21">
        <v>-100000</v>
      </c>
      <c r="G33" s="21">
        <v>-100000</v>
      </c>
      <c r="H33" s="21">
        <v>-100000</v>
      </c>
      <c r="I33" s="21">
        <v>-100000</v>
      </c>
      <c r="J33" s="21">
        <v>-100000</v>
      </c>
      <c r="K33" s="21">
        <v>-100000</v>
      </c>
      <c r="L33" s="21">
        <v>-100000</v>
      </c>
      <c r="M33" s="21">
        <v>-100000</v>
      </c>
      <c r="N33" s="21">
        <v>-100000</v>
      </c>
      <c r="O33" s="21">
        <v>-100000</v>
      </c>
      <c r="P33" s="21">
        <v>-100000</v>
      </c>
      <c r="Q33" s="21">
        <v>-100000</v>
      </c>
      <c r="R33" s="21">
        <v>-100000</v>
      </c>
      <c r="S33" s="21">
        <v>-100000</v>
      </c>
      <c r="T33" s="21">
        <v>-100000</v>
      </c>
      <c r="U33" s="21">
        <v>-100000</v>
      </c>
      <c r="V33" s="21">
        <v>-100000</v>
      </c>
      <c r="W33" s="21">
        <v>-100000</v>
      </c>
      <c r="X33" s="21">
        <v>-100000</v>
      </c>
      <c r="Y33" s="21">
        <v>-100000</v>
      </c>
      <c r="Z33" s="21">
        <v>-100000</v>
      </c>
      <c r="AA33" s="21">
        <v>-100000</v>
      </c>
      <c r="AB33" s="21">
        <v>-100000</v>
      </c>
      <c r="AC33" s="21">
        <v>-100000</v>
      </c>
      <c r="AD33" s="21">
        <v>-100000</v>
      </c>
      <c r="AE33" s="21">
        <v>-100000</v>
      </c>
      <c r="AF33" s="21">
        <v>0</v>
      </c>
      <c r="AG33" s="21">
        <v>0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0</v>
      </c>
      <c r="AR33" s="21"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0</v>
      </c>
      <c r="AX33" s="21">
        <v>0</v>
      </c>
      <c r="AY33" s="21">
        <v>0</v>
      </c>
    </row>
    <row r="34" spans="1:51">
      <c r="A34" s="12" t="s">
        <v>42</v>
      </c>
      <c r="B34" s="21">
        <v>-100000</v>
      </c>
      <c r="C34" s="21">
        <v>-100000</v>
      </c>
      <c r="D34" s="21">
        <v>-100000</v>
      </c>
      <c r="E34" s="21">
        <v>-100000</v>
      </c>
      <c r="F34" s="21">
        <v>-100000</v>
      </c>
      <c r="G34" s="21">
        <v>-100000</v>
      </c>
      <c r="H34" s="21">
        <v>-100000</v>
      </c>
      <c r="I34" s="21">
        <v>-100000</v>
      </c>
      <c r="J34" s="21">
        <v>-100000</v>
      </c>
      <c r="K34" s="21">
        <v>-100000</v>
      </c>
      <c r="L34" s="21">
        <v>-100000</v>
      </c>
      <c r="M34" s="21">
        <v>-100000</v>
      </c>
      <c r="N34" s="21">
        <v>-100000</v>
      </c>
      <c r="O34" s="21">
        <v>-100000</v>
      </c>
      <c r="P34" s="21">
        <v>-100000</v>
      </c>
      <c r="Q34" s="21">
        <v>-100000</v>
      </c>
      <c r="R34" s="21">
        <v>-100000</v>
      </c>
      <c r="S34" s="21">
        <v>-100000</v>
      </c>
      <c r="T34" s="21">
        <v>-100000</v>
      </c>
      <c r="U34" s="21">
        <v>-100000</v>
      </c>
      <c r="V34" s="21">
        <v>-100000</v>
      </c>
      <c r="W34" s="21">
        <v>-100000</v>
      </c>
      <c r="X34" s="21">
        <v>-100000</v>
      </c>
      <c r="Y34" s="21">
        <v>-100000</v>
      </c>
      <c r="Z34" s="21">
        <v>-100000</v>
      </c>
      <c r="AA34" s="21">
        <v>-100000</v>
      </c>
      <c r="AB34" s="21">
        <v>-100000</v>
      </c>
      <c r="AC34" s="21">
        <v>-100000</v>
      </c>
      <c r="AD34" s="21">
        <v>-100000</v>
      </c>
      <c r="AE34" s="21">
        <v>-100000</v>
      </c>
      <c r="AF34" s="21">
        <v>0</v>
      </c>
      <c r="AG34" s="21">
        <v>0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0</v>
      </c>
      <c r="AS34" s="21">
        <v>0</v>
      </c>
      <c r="AT34" s="21">
        <v>0</v>
      </c>
      <c r="AU34" s="21">
        <v>0</v>
      </c>
      <c r="AV34" s="21">
        <v>0</v>
      </c>
      <c r="AW34" s="21">
        <v>0</v>
      </c>
      <c r="AX34" s="21">
        <v>0</v>
      </c>
      <c r="AY34" s="21">
        <v>0</v>
      </c>
    </row>
    <row r="35" spans="1:51">
      <c r="A35" s="12" t="s">
        <v>43</v>
      </c>
      <c r="B35" s="21">
        <v>-100000</v>
      </c>
      <c r="C35" s="21">
        <v>-100000</v>
      </c>
      <c r="D35" s="21">
        <v>-100000</v>
      </c>
      <c r="E35" s="21">
        <v>-100000</v>
      </c>
      <c r="F35" s="21">
        <v>-100000</v>
      </c>
      <c r="G35" s="21">
        <v>-100000</v>
      </c>
      <c r="H35" s="21">
        <v>-100000</v>
      </c>
      <c r="I35" s="21">
        <v>-100000</v>
      </c>
      <c r="J35" s="21">
        <v>-100000</v>
      </c>
      <c r="K35" s="21">
        <v>-100000</v>
      </c>
      <c r="L35" s="21">
        <v>-100000</v>
      </c>
      <c r="M35" s="21">
        <v>-100000</v>
      </c>
      <c r="N35" s="21">
        <v>-100000</v>
      </c>
      <c r="O35" s="21">
        <v>-100000</v>
      </c>
      <c r="P35" s="21">
        <v>-100000</v>
      </c>
      <c r="Q35" s="21">
        <v>-100000</v>
      </c>
      <c r="R35" s="21">
        <v>-100000</v>
      </c>
      <c r="S35" s="21">
        <v>-100000</v>
      </c>
      <c r="T35" s="21">
        <v>-100000</v>
      </c>
      <c r="U35" s="21">
        <v>-100000</v>
      </c>
      <c r="V35" s="21">
        <v>-100000</v>
      </c>
      <c r="W35" s="21">
        <v>-100000</v>
      </c>
      <c r="X35" s="21">
        <v>-100000</v>
      </c>
      <c r="Y35" s="21">
        <v>-100000</v>
      </c>
      <c r="Z35" s="21">
        <v>-100000</v>
      </c>
      <c r="AA35" s="21">
        <v>-100000</v>
      </c>
      <c r="AB35" s="21">
        <v>-100000</v>
      </c>
      <c r="AC35" s="21">
        <v>-100000</v>
      </c>
      <c r="AD35" s="21">
        <v>-100000</v>
      </c>
      <c r="AE35" s="21">
        <v>-100000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</row>
    <row r="36" spans="1:51">
      <c r="A36" s="12" t="s">
        <v>44</v>
      </c>
      <c r="B36" s="21">
        <v>-100000</v>
      </c>
      <c r="C36" s="21">
        <v>-100000</v>
      </c>
      <c r="D36" s="21">
        <v>-100000</v>
      </c>
      <c r="E36" s="21">
        <v>-100000</v>
      </c>
      <c r="F36" s="21">
        <v>-100000</v>
      </c>
      <c r="G36" s="21">
        <v>-100000</v>
      </c>
      <c r="H36" s="21">
        <v>-100000</v>
      </c>
      <c r="I36" s="21">
        <v>-100000</v>
      </c>
      <c r="J36" s="21">
        <v>-100000</v>
      </c>
      <c r="K36" s="21">
        <v>-100000</v>
      </c>
      <c r="L36" s="21">
        <v>-100000</v>
      </c>
      <c r="M36" s="21">
        <v>-100000</v>
      </c>
      <c r="N36" s="21">
        <v>-100000</v>
      </c>
      <c r="O36" s="21">
        <v>-100000</v>
      </c>
      <c r="P36" s="21">
        <v>-100000</v>
      </c>
      <c r="Q36" s="21">
        <v>-100000</v>
      </c>
      <c r="R36" s="21">
        <v>-100000</v>
      </c>
      <c r="S36" s="21">
        <v>-100000</v>
      </c>
      <c r="T36" s="21">
        <v>-100000</v>
      </c>
      <c r="U36" s="21">
        <v>-100000</v>
      </c>
      <c r="V36" s="21">
        <v>-100000</v>
      </c>
      <c r="W36" s="21">
        <v>-100000</v>
      </c>
      <c r="X36" s="21">
        <v>-100000</v>
      </c>
      <c r="Y36" s="21">
        <v>-100000</v>
      </c>
      <c r="Z36" s="21">
        <v>-100000</v>
      </c>
      <c r="AA36" s="21">
        <v>-100000</v>
      </c>
      <c r="AB36" s="21">
        <v>-100000</v>
      </c>
      <c r="AC36" s="21">
        <v>-100000</v>
      </c>
      <c r="AD36" s="21">
        <v>-100000</v>
      </c>
      <c r="AE36" s="21">
        <v>-100000</v>
      </c>
      <c r="AF36" s="21">
        <v>0</v>
      </c>
      <c r="AG36" s="21">
        <v>0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1">
        <v>0</v>
      </c>
      <c r="AN36" s="21">
        <v>0</v>
      </c>
      <c r="AO36" s="21">
        <v>0</v>
      </c>
      <c r="AP36" s="21">
        <v>0</v>
      </c>
      <c r="AQ36" s="21">
        <v>0</v>
      </c>
      <c r="AR36" s="21">
        <v>0</v>
      </c>
      <c r="AS36" s="21">
        <v>0</v>
      </c>
      <c r="AT36" s="21">
        <v>0</v>
      </c>
      <c r="AU36" s="21">
        <v>0</v>
      </c>
      <c r="AV36" s="21">
        <v>0</v>
      </c>
      <c r="AW36" s="21">
        <v>0</v>
      </c>
      <c r="AX36" s="21">
        <v>0</v>
      </c>
      <c r="AY36" s="21">
        <v>0</v>
      </c>
    </row>
    <row r="37" spans="1:51" ht="15" thickBot="1">
      <c r="A37" s="22" t="s">
        <v>8</v>
      </c>
      <c r="B37" s="23">
        <f>SUM(B32:B36)</f>
        <v>-500000</v>
      </c>
      <c r="C37" s="23">
        <f t="shared" ref="C37:AY37" si="9">SUM(C32:C36)</f>
        <v>-500000</v>
      </c>
      <c r="D37" s="23">
        <f t="shared" si="9"/>
        <v>-500000</v>
      </c>
      <c r="E37" s="23">
        <f t="shared" si="9"/>
        <v>-500000</v>
      </c>
      <c r="F37" s="23">
        <f t="shared" si="9"/>
        <v>-500000</v>
      </c>
      <c r="G37" s="23">
        <f t="shared" si="9"/>
        <v>-500000</v>
      </c>
      <c r="H37" s="23">
        <f t="shared" si="9"/>
        <v>-500000</v>
      </c>
      <c r="I37" s="23">
        <f t="shared" si="9"/>
        <v>-500000</v>
      </c>
      <c r="J37" s="23">
        <f t="shared" si="9"/>
        <v>-500000</v>
      </c>
      <c r="K37" s="23">
        <f t="shared" ref="K37:AE37" si="10">SUM(K32:K36)</f>
        <v>-500000</v>
      </c>
      <c r="L37" s="23">
        <f t="shared" si="10"/>
        <v>-500000</v>
      </c>
      <c r="M37" s="23">
        <f t="shared" si="10"/>
        <v>-500000</v>
      </c>
      <c r="N37" s="23">
        <f t="shared" si="10"/>
        <v>-500000</v>
      </c>
      <c r="O37" s="23">
        <f t="shared" si="10"/>
        <v>-500000</v>
      </c>
      <c r="P37" s="23">
        <f t="shared" si="10"/>
        <v>-500000</v>
      </c>
      <c r="Q37" s="23">
        <f t="shared" si="10"/>
        <v>-500000</v>
      </c>
      <c r="R37" s="23">
        <f t="shared" si="10"/>
        <v>-500000</v>
      </c>
      <c r="S37" s="23">
        <f t="shared" si="10"/>
        <v>-500000</v>
      </c>
      <c r="T37" s="23">
        <f t="shared" si="10"/>
        <v>-500000</v>
      </c>
      <c r="U37" s="23">
        <f t="shared" si="10"/>
        <v>-500000</v>
      </c>
      <c r="V37" s="23">
        <f t="shared" si="10"/>
        <v>-500000</v>
      </c>
      <c r="W37" s="23">
        <f t="shared" si="10"/>
        <v>-500000</v>
      </c>
      <c r="X37" s="23">
        <f t="shared" si="10"/>
        <v>-500000</v>
      </c>
      <c r="Y37" s="23">
        <f t="shared" si="10"/>
        <v>-500000</v>
      </c>
      <c r="Z37" s="23">
        <f t="shared" si="10"/>
        <v>-500000</v>
      </c>
      <c r="AA37" s="23">
        <f t="shared" si="10"/>
        <v>-500000</v>
      </c>
      <c r="AB37" s="23">
        <f t="shared" si="10"/>
        <v>-500000</v>
      </c>
      <c r="AC37" s="23">
        <f t="shared" si="10"/>
        <v>-500000</v>
      </c>
      <c r="AD37" s="23">
        <f t="shared" si="10"/>
        <v>-500000</v>
      </c>
      <c r="AE37" s="23">
        <f t="shared" si="10"/>
        <v>-500000</v>
      </c>
      <c r="AF37" s="23">
        <f t="shared" si="9"/>
        <v>0</v>
      </c>
      <c r="AG37" s="23">
        <f t="shared" si="9"/>
        <v>0</v>
      </c>
      <c r="AH37" s="23">
        <f t="shared" si="9"/>
        <v>0</v>
      </c>
      <c r="AI37" s="23">
        <f t="shared" si="9"/>
        <v>0</v>
      </c>
      <c r="AJ37" s="23">
        <f t="shared" si="9"/>
        <v>0</v>
      </c>
      <c r="AK37" s="23">
        <f t="shared" si="9"/>
        <v>0</v>
      </c>
      <c r="AL37" s="23">
        <f t="shared" si="9"/>
        <v>0</v>
      </c>
      <c r="AM37" s="23">
        <f t="shared" si="9"/>
        <v>0</v>
      </c>
      <c r="AN37" s="23">
        <f t="shared" si="9"/>
        <v>0</v>
      </c>
      <c r="AO37" s="23">
        <f t="shared" si="9"/>
        <v>0</v>
      </c>
      <c r="AP37" s="23">
        <f t="shared" si="9"/>
        <v>0</v>
      </c>
      <c r="AQ37" s="23">
        <f t="shared" si="9"/>
        <v>0</v>
      </c>
      <c r="AR37" s="23">
        <f t="shared" si="9"/>
        <v>0</v>
      </c>
      <c r="AS37" s="23">
        <f t="shared" si="9"/>
        <v>0</v>
      </c>
      <c r="AT37" s="23">
        <f t="shared" si="9"/>
        <v>0</v>
      </c>
      <c r="AU37" s="23">
        <f t="shared" si="9"/>
        <v>0</v>
      </c>
      <c r="AV37" s="23">
        <f t="shared" si="9"/>
        <v>0</v>
      </c>
      <c r="AW37" s="23">
        <f t="shared" si="9"/>
        <v>0</v>
      </c>
      <c r="AX37" s="23">
        <f t="shared" si="9"/>
        <v>0</v>
      </c>
      <c r="AY37" s="23">
        <f t="shared" si="9"/>
        <v>0</v>
      </c>
    </row>
    <row r="38" spans="1:51">
      <c r="A38" s="2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</row>
    <row r="39" spans="1:51">
      <c r="A39" s="11" t="s">
        <v>7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0</v>
      </c>
      <c r="AV39" s="25">
        <v>0</v>
      </c>
      <c r="AW39" s="25">
        <v>0</v>
      </c>
      <c r="AX39" s="25">
        <v>0</v>
      </c>
      <c r="AY39" s="25">
        <v>0</v>
      </c>
    </row>
    <row r="40" spans="1:51" ht="15" thickBot="1">
      <c r="A40" s="22" t="s">
        <v>18</v>
      </c>
      <c r="B40" s="23">
        <f t="shared" ref="B40:AG40" si="11">B37+B39</f>
        <v>-500000</v>
      </c>
      <c r="C40" s="23">
        <f t="shared" si="11"/>
        <v>-500000</v>
      </c>
      <c r="D40" s="23">
        <f t="shared" si="11"/>
        <v>-500000</v>
      </c>
      <c r="E40" s="23">
        <f t="shared" si="11"/>
        <v>-500000</v>
      </c>
      <c r="F40" s="23">
        <f t="shared" si="11"/>
        <v>-500000</v>
      </c>
      <c r="G40" s="23">
        <f t="shared" si="11"/>
        <v>-500000</v>
      </c>
      <c r="H40" s="23">
        <f t="shared" si="11"/>
        <v>-500000</v>
      </c>
      <c r="I40" s="23">
        <f t="shared" si="11"/>
        <v>-500000</v>
      </c>
      <c r="J40" s="23">
        <f t="shared" si="11"/>
        <v>-500000</v>
      </c>
      <c r="K40" s="23">
        <f t="shared" si="11"/>
        <v>-500000</v>
      </c>
      <c r="L40" s="23">
        <f t="shared" si="11"/>
        <v>-500000</v>
      </c>
      <c r="M40" s="23">
        <f t="shared" si="11"/>
        <v>-500000</v>
      </c>
      <c r="N40" s="23">
        <f t="shared" si="11"/>
        <v>-500000</v>
      </c>
      <c r="O40" s="23">
        <f t="shared" si="11"/>
        <v>-500000</v>
      </c>
      <c r="P40" s="23">
        <f t="shared" si="11"/>
        <v>-500000</v>
      </c>
      <c r="Q40" s="23">
        <f t="shared" si="11"/>
        <v>-500000</v>
      </c>
      <c r="R40" s="23">
        <f t="shared" si="11"/>
        <v>-500000</v>
      </c>
      <c r="S40" s="23">
        <f t="shared" si="11"/>
        <v>-500000</v>
      </c>
      <c r="T40" s="23">
        <f t="shared" si="11"/>
        <v>-500000</v>
      </c>
      <c r="U40" s="23">
        <f t="shared" si="11"/>
        <v>-500000</v>
      </c>
      <c r="V40" s="23">
        <f t="shared" si="11"/>
        <v>-500000</v>
      </c>
      <c r="W40" s="23">
        <f t="shared" si="11"/>
        <v>-500000</v>
      </c>
      <c r="X40" s="23">
        <f t="shared" si="11"/>
        <v>-500000</v>
      </c>
      <c r="Y40" s="23">
        <f t="shared" si="11"/>
        <v>-500000</v>
      </c>
      <c r="Z40" s="23">
        <f t="shared" si="11"/>
        <v>-500000</v>
      </c>
      <c r="AA40" s="23">
        <f t="shared" si="11"/>
        <v>-500000</v>
      </c>
      <c r="AB40" s="23">
        <f t="shared" si="11"/>
        <v>-500000</v>
      </c>
      <c r="AC40" s="23">
        <f t="shared" si="11"/>
        <v>-500000</v>
      </c>
      <c r="AD40" s="23">
        <f t="shared" si="11"/>
        <v>-500000</v>
      </c>
      <c r="AE40" s="23">
        <f t="shared" si="11"/>
        <v>-500000</v>
      </c>
      <c r="AF40" s="23">
        <f t="shared" si="11"/>
        <v>0</v>
      </c>
      <c r="AG40" s="23">
        <f t="shared" si="11"/>
        <v>0</v>
      </c>
      <c r="AH40" s="23">
        <f t="shared" ref="AH40:AY40" si="12">AH37+AH39</f>
        <v>0</v>
      </c>
      <c r="AI40" s="23">
        <f t="shared" si="12"/>
        <v>0</v>
      </c>
      <c r="AJ40" s="23">
        <f t="shared" si="12"/>
        <v>0</v>
      </c>
      <c r="AK40" s="23">
        <f t="shared" si="12"/>
        <v>0</v>
      </c>
      <c r="AL40" s="23">
        <f t="shared" si="12"/>
        <v>0</v>
      </c>
      <c r="AM40" s="23">
        <f t="shared" si="12"/>
        <v>0</v>
      </c>
      <c r="AN40" s="23">
        <f t="shared" si="12"/>
        <v>0</v>
      </c>
      <c r="AO40" s="23">
        <f t="shared" si="12"/>
        <v>0</v>
      </c>
      <c r="AP40" s="23">
        <f t="shared" si="12"/>
        <v>0</v>
      </c>
      <c r="AQ40" s="23">
        <f t="shared" si="12"/>
        <v>0</v>
      </c>
      <c r="AR40" s="23">
        <f t="shared" si="12"/>
        <v>0</v>
      </c>
      <c r="AS40" s="23">
        <f t="shared" si="12"/>
        <v>0</v>
      </c>
      <c r="AT40" s="23">
        <f t="shared" si="12"/>
        <v>0</v>
      </c>
      <c r="AU40" s="23">
        <f t="shared" si="12"/>
        <v>0</v>
      </c>
      <c r="AV40" s="23">
        <f t="shared" si="12"/>
        <v>0</v>
      </c>
      <c r="AW40" s="23">
        <f t="shared" si="12"/>
        <v>0</v>
      </c>
      <c r="AX40" s="23">
        <f t="shared" si="12"/>
        <v>0</v>
      </c>
      <c r="AY40" s="23">
        <f t="shared" si="12"/>
        <v>0</v>
      </c>
    </row>
    <row r="41" spans="1:51" ht="15" thickBot="1">
      <c r="A41" s="24" t="s">
        <v>33</v>
      </c>
      <c r="B41" s="30">
        <f>SUM(B39:AY39)</f>
        <v>0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</row>
    <row r="42" spans="1:51" ht="15" thickBot="1">
      <c r="A42" s="24" t="s">
        <v>34</v>
      </c>
      <c r="B42" s="30">
        <f>SUM(B40:AY40)</f>
        <v>-15000000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</row>
    <row r="43" spans="1:51">
      <c r="A43" s="2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</row>
    <row r="44" spans="1:51">
      <c r="A44" s="11" t="s">
        <v>19</v>
      </c>
      <c r="B44" s="14">
        <f>B$37*B$19</f>
        <v>-481125.22432468808</v>
      </c>
      <c r="C44" s="14">
        <f t="shared" ref="C44:AY44" si="13">C$37*C$19</f>
        <v>-445486.31881915568</v>
      </c>
      <c r="D44" s="14">
        <f t="shared" si="13"/>
        <v>-412487.33223995887</v>
      </c>
      <c r="E44" s="14">
        <f t="shared" si="13"/>
        <v>-381932.71503699891</v>
      </c>
      <c r="F44" s="14">
        <f t="shared" si="13"/>
        <v>-353641.40281203605</v>
      </c>
      <c r="G44" s="14">
        <f t="shared" si="13"/>
        <v>-327445.74334447779</v>
      </c>
      <c r="H44" s="14">
        <f t="shared" si="13"/>
        <v>-303190.50309673866</v>
      </c>
      <c r="I44" s="14">
        <f t="shared" si="13"/>
        <v>-280731.94731179503</v>
      </c>
      <c r="J44" s="14">
        <f t="shared" si="13"/>
        <v>-259936.98825166206</v>
      </c>
      <c r="K44" s="14">
        <f t="shared" si="13"/>
        <v>-240682.39652931673</v>
      </c>
      <c r="L44" s="14">
        <f t="shared" si="13"/>
        <v>-222854.07086047842</v>
      </c>
      <c r="M44" s="14">
        <f t="shared" si="13"/>
        <v>-206346.3619078504</v>
      </c>
      <c r="N44" s="14">
        <f t="shared" si="13"/>
        <v>-191061.44621097256</v>
      </c>
      <c r="O44" s="14">
        <f t="shared" si="13"/>
        <v>-176908.74649164124</v>
      </c>
      <c r="P44" s="14">
        <f t="shared" si="13"/>
        <v>-163804.39489966779</v>
      </c>
      <c r="Q44" s="14">
        <f t="shared" si="13"/>
        <v>-151670.73601821094</v>
      </c>
      <c r="R44" s="14">
        <f t="shared" si="13"/>
        <v>-140435.86668352861</v>
      </c>
      <c r="S44" s="14">
        <f t="shared" si="13"/>
        <v>-130033.20989215611</v>
      </c>
      <c r="T44" s="14">
        <f t="shared" si="13"/>
        <v>-120401.12027051492</v>
      </c>
      <c r="U44" s="14">
        <f t="shared" si="13"/>
        <v>-111482.5187689953</v>
      </c>
      <c r="V44" s="14">
        <f t="shared" si="13"/>
        <v>-103224.55441573638</v>
      </c>
      <c r="W44" s="14">
        <f t="shared" si="13"/>
        <v>-95578.291125681819</v>
      </c>
      <c r="X44" s="14">
        <f t="shared" si="13"/>
        <v>-88498.41770896464</v>
      </c>
      <c r="Y44" s="14">
        <f t="shared" si="13"/>
        <v>-81942.979360152443</v>
      </c>
      <c r="Z44" s="14">
        <f t="shared" si="13"/>
        <v>-75873.12903717818</v>
      </c>
      <c r="AA44" s="14">
        <f t="shared" si="13"/>
        <v>-70252.897256646451</v>
      </c>
      <c r="AB44" s="14">
        <f t="shared" si="13"/>
        <v>-65048.978941339294</v>
      </c>
      <c r="AC44" s="14">
        <f t="shared" si="13"/>
        <v>-60230.536056795652</v>
      </c>
      <c r="AD44" s="14">
        <f t="shared" si="13"/>
        <v>-55769.014867403377</v>
      </c>
      <c r="AE44" s="14">
        <f t="shared" si="13"/>
        <v>-51637.976729077207</v>
      </c>
      <c r="AF44" s="14">
        <f t="shared" si="13"/>
        <v>0</v>
      </c>
      <c r="AG44" s="14">
        <f t="shared" si="13"/>
        <v>0</v>
      </c>
      <c r="AH44" s="14">
        <f t="shared" si="13"/>
        <v>0</v>
      </c>
      <c r="AI44" s="14">
        <f t="shared" si="13"/>
        <v>0</v>
      </c>
      <c r="AJ44" s="14">
        <f t="shared" si="13"/>
        <v>0</v>
      </c>
      <c r="AK44" s="14">
        <f t="shared" si="13"/>
        <v>0</v>
      </c>
      <c r="AL44" s="14">
        <f t="shared" si="13"/>
        <v>0</v>
      </c>
      <c r="AM44" s="14">
        <f t="shared" si="13"/>
        <v>0</v>
      </c>
      <c r="AN44" s="14">
        <f t="shared" si="13"/>
        <v>0</v>
      </c>
      <c r="AO44" s="14">
        <f t="shared" si="13"/>
        <v>0</v>
      </c>
      <c r="AP44" s="14">
        <f t="shared" si="13"/>
        <v>0</v>
      </c>
      <c r="AQ44" s="14">
        <f t="shared" si="13"/>
        <v>0</v>
      </c>
      <c r="AR44" s="14">
        <f t="shared" si="13"/>
        <v>0</v>
      </c>
      <c r="AS44" s="14">
        <f t="shared" si="13"/>
        <v>0</v>
      </c>
      <c r="AT44" s="14">
        <f t="shared" si="13"/>
        <v>0</v>
      </c>
      <c r="AU44" s="14">
        <f t="shared" si="13"/>
        <v>0</v>
      </c>
      <c r="AV44" s="14">
        <f t="shared" si="13"/>
        <v>0</v>
      </c>
      <c r="AW44" s="14">
        <f t="shared" si="13"/>
        <v>0</v>
      </c>
      <c r="AX44" s="14">
        <f t="shared" si="13"/>
        <v>0</v>
      </c>
      <c r="AY44" s="14">
        <f t="shared" si="13"/>
        <v>0</v>
      </c>
    </row>
    <row r="45" spans="1:51">
      <c r="A45" s="11" t="s">
        <v>20</v>
      </c>
      <c r="B45" s="14">
        <f t="shared" ref="B45:AG45" si="14">B$39*B$20</f>
        <v>0</v>
      </c>
      <c r="C45" s="14">
        <f t="shared" si="14"/>
        <v>0</v>
      </c>
      <c r="D45" s="14">
        <f t="shared" si="14"/>
        <v>0</v>
      </c>
      <c r="E45" s="14">
        <f t="shared" si="14"/>
        <v>0</v>
      </c>
      <c r="F45" s="14">
        <f t="shared" si="14"/>
        <v>0</v>
      </c>
      <c r="G45" s="14">
        <f t="shared" si="14"/>
        <v>0</v>
      </c>
      <c r="H45" s="14">
        <f t="shared" si="14"/>
        <v>0</v>
      </c>
      <c r="I45" s="14">
        <f t="shared" si="14"/>
        <v>0</v>
      </c>
      <c r="J45" s="14">
        <f t="shared" si="14"/>
        <v>0</v>
      </c>
      <c r="K45" s="14">
        <f t="shared" si="14"/>
        <v>0</v>
      </c>
      <c r="L45" s="14">
        <f t="shared" si="14"/>
        <v>0</v>
      </c>
      <c r="M45" s="14">
        <f t="shared" si="14"/>
        <v>0</v>
      </c>
      <c r="N45" s="14">
        <f t="shared" si="14"/>
        <v>0</v>
      </c>
      <c r="O45" s="14">
        <f t="shared" si="14"/>
        <v>0</v>
      </c>
      <c r="P45" s="14">
        <f t="shared" si="14"/>
        <v>0</v>
      </c>
      <c r="Q45" s="14">
        <f t="shared" si="14"/>
        <v>0</v>
      </c>
      <c r="R45" s="14">
        <f t="shared" si="14"/>
        <v>0</v>
      </c>
      <c r="S45" s="14">
        <f t="shared" si="14"/>
        <v>0</v>
      </c>
      <c r="T45" s="14">
        <f t="shared" si="14"/>
        <v>0</v>
      </c>
      <c r="U45" s="14">
        <f t="shared" si="14"/>
        <v>0</v>
      </c>
      <c r="V45" s="14">
        <f t="shared" si="14"/>
        <v>0</v>
      </c>
      <c r="W45" s="14">
        <f t="shared" si="14"/>
        <v>0</v>
      </c>
      <c r="X45" s="14">
        <f t="shared" si="14"/>
        <v>0</v>
      </c>
      <c r="Y45" s="14">
        <f t="shared" si="14"/>
        <v>0</v>
      </c>
      <c r="Z45" s="14">
        <f t="shared" si="14"/>
        <v>0</v>
      </c>
      <c r="AA45" s="14">
        <f t="shared" si="14"/>
        <v>0</v>
      </c>
      <c r="AB45" s="14">
        <f t="shared" si="14"/>
        <v>0</v>
      </c>
      <c r="AC45" s="14">
        <f t="shared" si="14"/>
        <v>0</v>
      </c>
      <c r="AD45" s="14">
        <f t="shared" si="14"/>
        <v>0</v>
      </c>
      <c r="AE45" s="14">
        <f t="shared" si="14"/>
        <v>0</v>
      </c>
      <c r="AF45" s="14">
        <f t="shared" si="14"/>
        <v>0</v>
      </c>
      <c r="AG45" s="14">
        <f t="shared" si="14"/>
        <v>0</v>
      </c>
      <c r="AH45" s="14">
        <f t="shared" ref="AH45:AY45" si="15">AH$39*AH$20</f>
        <v>0</v>
      </c>
      <c r="AI45" s="14">
        <f t="shared" si="15"/>
        <v>0</v>
      </c>
      <c r="AJ45" s="14">
        <f t="shared" si="15"/>
        <v>0</v>
      </c>
      <c r="AK45" s="14">
        <f t="shared" si="15"/>
        <v>0</v>
      </c>
      <c r="AL45" s="14">
        <f t="shared" si="15"/>
        <v>0</v>
      </c>
      <c r="AM45" s="14">
        <f t="shared" si="15"/>
        <v>0</v>
      </c>
      <c r="AN45" s="14">
        <f t="shared" si="15"/>
        <v>0</v>
      </c>
      <c r="AO45" s="14">
        <f t="shared" si="15"/>
        <v>0</v>
      </c>
      <c r="AP45" s="14">
        <f t="shared" si="15"/>
        <v>0</v>
      </c>
      <c r="AQ45" s="14">
        <f t="shared" si="15"/>
        <v>0</v>
      </c>
      <c r="AR45" s="14">
        <f t="shared" si="15"/>
        <v>0</v>
      </c>
      <c r="AS45" s="14">
        <f t="shared" si="15"/>
        <v>0</v>
      </c>
      <c r="AT45" s="14">
        <f t="shared" si="15"/>
        <v>0</v>
      </c>
      <c r="AU45" s="14">
        <f t="shared" si="15"/>
        <v>0</v>
      </c>
      <c r="AV45" s="14">
        <f t="shared" si="15"/>
        <v>0</v>
      </c>
      <c r="AW45" s="14">
        <f t="shared" si="15"/>
        <v>0</v>
      </c>
      <c r="AX45" s="14">
        <f t="shared" si="15"/>
        <v>0</v>
      </c>
      <c r="AY45" s="14">
        <f t="shared" si="15"/>
        <v>0</v>
      </c>
    </row>
    <row r="46" spans="1:51" ht="15" thickBot="1">
      <c r="A46" s="22" t="s">
        <v>21</v>
      </c>
      <c r="B46" s="23">
        <f t="shared" ref="B46:AG46" si="16">B$44+B$45</f>
        <v>-481125.22432468808</v>
      </c>
      <c r="C46" s="23">
        <f t="shared" si="16"/>
        <v>-445486.31881915568</v>
      </c>
      <c r="D46" s="23">
        <f t="shared" si="16"/>
        <v>-412487.33223995887</v>
      </c>
      <c r="E46" s="23">
        <f t="shared" si="16"/>
        <v>-381932.71503699891</v>
      </c>
      <c r="F46" s="23">
        <f t="shared" si="16"/>
        <v>-353641.40281203605</v>
      </c>
      <c r="G46" s="23">
        <f t="shared" si="16"/>
        <v>-327445.74334447779</v>
      </c>
      <c r="H46" s="23">
        <f t="shared" si="16"/>
        <v>-303190.50309673866</v>
      </c>
      <c r="I46" s="23">
        <f t="shared" si="16"/>
        <v>-280731.94731179503</v>
      </c>
      <c r="J46" s="23">
        <f t="shared" si="16"/>
        <v>-259936.98825166206</v>
      </c>
      <c r="K46" s="23">
        <f t="shared" si="16"/>
        <v>-240682.39652931673</v>
      </c>
      <c r="L46" s="23">
        <f t="shared" si="16"/>
        <v>-222854.07086047842</v>
      </c>
      <c r="M46" s="23">
        <f t="shared" si="16"/>
        <v>-206346.3619078504</v>
      </c>
      <c r="N46" s="23">
        <f t="shared" si="16"/>
        <v>-191061.44621097256</v>
      </c>
      <c r="O46" s="23">
        <f t="shared" si="16"/>
        <v>-176908.74649164124</v>
      </c>
      <c r="P46" s="23">
        <f t="shared" si="16"/>
        <v>-163804.39489966779</v>
      </c>
      <c r="Q46" s="23">
        <f t="shared" si="16"/>
        <v>-151670.73601821094</v>
      </c>
      <c r="R46" s="23">
        <f t="shared" si="16"/>
        <v>-140435.86668352861</v>
      </c>
      <c r="S46" s="23">
        <f t="shared" si="16"/>
        <v>-130033.20989215611</v>
      </c>
      <c r="T46" s="23">
        <f t="shared" si="16"/>
        <v>-120401.12027051492</v>
      </c>
      <c r="U46" s="23">
        <f t="shared" si="16"/>
        <v>-111482.5187689953</v>
      </c>
      <c r="V46" s="23">
        <f t="shared" si="16"/>
        <v>-103224.55441573638</v>
      </c>
      <c r="W46" s="23">
        <f t="shared" si="16"/>
        <v>-95578.291125681819</v>
      </c>
      <c r="X46" s="23">
        <f t="shared" si="16"/>
        <v>-88498.41770896464</v>
      </c>
      <c r="Y46" s="23">
        <f t="shared" si="16"/>
        <v>-81942.979360152443</v>
      </c>
      <c r="Z46" s="23">
        <f t="shared" si="16"/>
        <v>-75873.12903717818</v>
      </c>
      <c r="AA46" s="23">
        <f t="shared" si="16"/>
        <v>-70252.897256646451</v>
      </c>
      <c r="AB46" s="23">
        <f t="shared" si="16"/>
        <v>-65048.978941339294</v>
      </c>
      <c r="AC46" s="23">
        <f t="shared" si="16"/>
        <v>-60230.536056795652</v>
      </c>
      <c r="AD46" s="23">
        <f t="shared" si="16"/>
        <v>-55769.014867403377</v>
      </c>
      <c r="AE46" s="23">
        <f t="shared" si="16"/>
        <v>-51637.976729077207</v>
      </c>
      <c r="AF46" s="23">
        <f t="shared" si="16"/>
        <v>0</v>
      </c>
      <c r="AG46" s="23">
        <f t="shared" si="16"/>
        <v>0</v>
      </c>
      <c r="AH46" s="23">
        <f t="shared" ref="AH46:AY46" si="17">AH$44+AH$45</f>
        <v>0</v>
      </c>
      <c r="AI46" s="23">
        <f t="shared" si="17"/>
        <v>0</v>
      </c>
      <c r="AJ46" s="23">
        <f t="shared" si="17"/>
        <v>0</v>
      </c>
      <c r="AK46" s="23">
        <f t="shared" si="17"/>
        <v>0</v>
      </c>
      <c r="AL46" s="23">
        <f t="shared" si="17"/>
        <v>0</v>
      </c>
      <c r="AM46" s="23">
        <f t="shared" si="17"/>
        <v>0</v>
      </c>
      <c r="AN46" s="23">
        <f t="shared" si="17"/>
        <v>0</v>
      </c>
      <c r="AO46" s="23">
        <f t="shared" si="17"/>
        <v>0</v>
      </c>
      <c r="AP46" s="23">
        <f t="shared" si="17"/>
        <v>0</v>
      </c>
      <c r="AQ46" s="23">
        <f t="shared" si="17"/>
        <v>0</v>
      </c>
      <c r="AR46" s="23">
        <f t="shared" si="17"/>
        <v>0</v>
      </c>
      <c r="AS46" s="23">
        <f t="shared" si="17"/>
        <v>0</v>
      </c>
      <c r="AT46" s="23">
        <f t="shared" si="17"/>
        <v>0</v>
      </c>
      <c r="AU46" s="23">
        <f t="shared" si="17"/>
        <v>0</v>
      </c>
      <c r="AV46" s="23">
        <f t="shared" si="17"/>
        <v>0</v>
      </c>
      <c r="AW46" s="23">
        <f t="shared" si="17"/>
        <v>0</v>
      </c>
      <c r="AX46" s="23">
        <f t="shared" si="17"/>
        <v>0</v>
      </c>
      <c r="AY46" s="23">
        <f t="shared" si="17"/>
        <v>0</v>
      </c>
    </row>
    <row r="47" spans="1:51" ht="15" thickBot="1">
      <c r="A47" s="24" t="s">
        <v>14</v>
      </c>
      <c r="B47" s="30">
        <f>SUM(B46:AY46)</f>
        <v>-5849715.8192698201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</row>
    <row r="48" spans="1:51">
      <c r="A48" s="1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</row>
    <row r="49" spans="1:51">
      <c r="A49" s="12" t="s">
        <v>28</v>
      </c>
      <c r="B49" s="16">
        <f>B$27+B$40</f>
        <v>0</v>
      </c>
      <c r="C49" s="16">
        <f t="shared" ref="C49:AY49" si="18">C$27+C$40</f>
        <v>0</v>
      </c>
      <c r="D49" s="16">
        <f t="shared" si="18"/>
        <v>0</v>
      </c>
      <c r="E49" s="16">
        <f t="shared" si="18"/>
        <v>0</v>
      </c>
      <c r="F49" s="16">
        <f t="shared" si="18"/>
        <v>0</v>
      </c>
      <c r="G49" s="16">
        <f t="shared" si="18"/>
        <v>0</v>
      </c>
      <c r="H49" s="16">
        <f t="shared" si="18"/>
        <v>0</v>
      </c>
      <c r="I49" s="16">
        <f t="shared" si="18"/>
        <v>0</v>
      </c>
      <c r="J49" s="16">
        <f t="shared" si="18"/>
        <v>0</v>
      </c>
      <c r="K49" s="16">
        <f t="shared" si="18"/>
        <v>0</v>
      </c>
      <c r="L49" s="16">
        <f t="shared" si="18"/>
        <v>0</v>
      </c>
      <c r="M49" s="16">
        <f t="shared" si="18"/>
        <v>0</v>
      </c>
      <c r="N49" s="16">
        <f t="shared" si="18"/>
        <v>0</v>
      </c>
      <c r="O49" s="16">
        <f t="shared" si="18"/>
        <v>0</v>
      </c>
      <c r="P49" s="16">
        <f t="shared" si="18"/>
        <v>0</v>
      </c>
      <c r="Q49" s="16">
        <f t="shared" si="18"/>
        <v>0</v>
      </c>
      <c r="R49" s="16">
        <f t="shared" si="18"/>
        <v>0</v>
      </c>
      <c r="S49" s="16">
        <f t="shared" si="18"/>
        <v>0</v>
      </c>
      <c r="T49" s="16">
        <f t="shared" si="18"/>
        <v>0</v>
      </c>
      <c r="U49" s="16">
        <f t="shared" si="18"/>
        <v>0</v>
      </c>
      <c r="V49" s="16">
        <f t="shared" si="18"/>
        <v>0</v>
      </c>
      <c r="W49" s="16">
        <f t="shared" si="18"/>
        <v>0</v>
      </c>
      <c r="X49" s="16">
        <f t="shared" si="18"/>
        <v>0</v>
      </c>
      <c r="Y49" s="16">
        <f t="shared" si="18"/>
        <v>0</v>
      </c>
      <c r="Z49" s="16">
        <f t="shared" si="18"/>
        <v>0</v>
      </c>
      <c r="AA49" s="16">
        <f t="shared" si="18"/>
        <v>0</v>
      </c>
      <c r="AB49" s="16">
        <f t="shared" si="18"/>
        <v>0</v>
      </c>
      <c r="AC49" s="16">
        <f t="shared" si="18"/>
        <v>0</v>
      </c>
      <c r="AD49" s="16">
        <f t="shared" si="18"/>
        <v>0</v>
      </c>
      <c r="AE49" s="16">
        <f t="shared" si="18"/>
        <v>0</v>
      </c>
      <c r="AF49" s="16">
        <f t="shared" si="18"/>
        <v>0</v>
      </c>
      <c r="AG49" s="16">
        <f t="shared" si="18"/>
        <v>0</v>
      </c>
      <c r="AH49" s="16">
        <f t="shared" si="18"/>
        <v>0</v>
      </c>
      <c r="AI49" s="16">
        <f t="shared" si="18"/>
        <v>0</v>
      </c>
      <c r="AJ49" s="16">
        <f t="shared" si="18"/>
        <v>0</v>
      </c>
      <c r="AK49" s="16">
        <f t="shared" si="18"/>
        <v>0</v>
      </c>
      <c r="AL49" s="16">
        <f t="shared" si="18"/>
        <v>0</v>
      </c>
      <c r="AM49" s="16">
        <f t="shared" si="18"/>
        <v>0</v>
      </c>
      <c r="AN49" s="16">
        <f t="shared" si="18"/>
        <v>0</v>
      </c>
      <c r="AO49" s="16">
        <f t="shared" si="18"/>
        <v>0</v>
      </c>
      <c r="AP49" s="16">
        <f t="shared" si="18"/>
        <v>0</v>
      </c>
      <c r="AQ49" s="16">
        <f t="shared" si="18"/>
        <v>0</v>
      </c>
      <c r="AR49" s="16">
        <f t="shared" si="18"/>
        <v>0</v>
      </c>
      <c r="AS49" s="16">
        <f t="shared" si="18"/>
        <v>0</v>
      </c>
      <c r="AT49" s="16">
        <f t="shared" si="18"/>
        <v>0</v>
      </c>
      <c r="AU49" s="16">
        <f t="shared" si="18"/>
        <v>0</v>
      </c>
      <c r="AV49" s="16">
        <f t="shared" si="18"/>
        <v>0</v>
      </c>
      <c r="AW49" s="16">
        <f t="shared" si="18"/>
        <v>0</v>
      </c>
      <c r="AX49" s="16">
        <f t="shared" si="18"/>
        <v>0</v>
      </c>
      <c r="AY49" s="16">
        <f t="shared" si="18"/>
        <v>0</v>
      </c>
    </row>
    <row r="50" spans="1:51">
      <c r="A50" s="11" t="s">
        <v>24</v>
      </c>
      <c r="B50" s="15">
        <f t="shared" ref="B50:AG50" si="19">B$29+B$46</f>
        <v>0</v>
      </c>
      <c r="C50" s="15">
        <f t="shared" si="19"/>
        <v>0</v>
      </c>
      <c r="D50" s="15">
        <f t="shared" si="19"/>
        <v>0</v>
      </c>
      <c r="E50" s="15">
        <f t="shared" si="19"/>
        <v>0</v>
      </c>
      <c r="F50" s="15">
        <f t="shared" si="19"/>
        <v>0</v>
      </c>
      <c r="G50" s="15">
        <f t="shared" si="19"/>
        <v>0</v>
      </c>
      <c r="H50" s="15">
        <f t="shared" si="19"/>
        <v>0</v>
      </c>
      <c r="I50" s="15">
        <f t="shared" si="19"/>
        <v>0</v>
      </c>
      <c r="J50" s="15">
        <f t="shared" si="19"/>
        <v>0</v>
      </c>
      <c r="K50" s="15">
        <f t="shared" si="19"/>
        <v>0</v>
      </c>
      <c r="L50" s="15">
        <f t="shared" si="19"/>
        <v>0</v>
      </c>
      <c r="M50" s="15">
        <f t="shared" si="19"/>
        <v>0</v>
      </c>
      <c r="N50" s="15">
        <f t="shared" si="19"/>
        <v>0</v>
      </c>
      <c r="O50" s="15">
        <f t="shared" si="19"/>
        <v>0</v>
      </c>
      <c r="P50" s="15">
        <f t="shared" si="19"/>
        <v>0</v>
      </c>
      <c r="Q50" s="15">
        <f t="shared" si="19"/>
        <v>0</v>
      </c>
      <c r="R50" s="15">
        <f t="shared" si="19"/>
        <v>0</v>
      </c>
      <c r="S50" s="15">
        <f t="shared" si="19"/>
        <v>0</v>
      </c>
      <c r="T50" s="15">
        <f t="shared" si="19"/>
        <v>0</v>
      </c>
      <c r="U50" s="15">
        <f t="shared" si="19"/>
        <v>0</v>
      </c>
      <c r="V50" s="15">
        <f t="shared" si="19"/>
        <v>0</v>
      </c>
      <c r="W50" s="15">
        <f t="shared" si="19"/>
        <v>0</v>
      </c>
      <c r="X50" s="15">
        <f t="shared" si="19"/>
        <v>0</v>
      </c>
      <c r="Y50" s="15">
        <f t="shared" si="19"/>
        <v>0</v>
      </c>
      <c r="Z50" s="15">
        <f t="shared" si="19"/>
        <v>0</v>
      </c>
      <c r="AA50" s="15">
        <f t="shared" si="19"/>
        <v>0</v>
      </c>
      <c r="AB50" s="15">
        <f t="shared" si="19"/>
        <v>0</v>
      </c>
      <c r="AC50" s="15">
        <f t="shared" si="19"/>
        <v>0</v>
      </c>
      <c r="AD50" s="15">
        <f t="shared" si="19"/>
        <v>0</v>
      </c>
      <c r="AE50" s="15">
        <f t="shared" si="19"/>
        <v>0</v>
      </c>
      <c r="AF50" s="15">
        <f t="shared" si="19"/>
        <v>0</v>
      </c>
      <c r="AG50" s="15">
        <f t="shared" si="19"/>
        <v>0</v>
      </c>
      <c r="AH50" s="15">
        <f t="shared" ref="AH50:AY50" si="20">AH$29+AH$46</f>
        <v>0</v>
      </c>
      <c r="AI50" s="15">
        <f t="shared" si="20"/>
        <v>0</v>
      </c>
      <c r="AJ50" s="15">
        <f t="shared" si="20"/>
        <v>0</v>
      </c>
      <c r="AK50" s="15">
        <f t="shared" si="20"/>
        <v>0</v>
      </c>
      <c r="AL50" s="15">
        <f t="shared" si="20"/>
        <v>0</v>
      </c>
      <c r="AM50" s="15">
        <f t="shared" si="20"/>
        <v>0</v>
      </c>
      <c r="AN50" s="15">
        <f t="shared" si="20"/>
        <v>0</v>
      </c>
      <c r="AO50" s="15">
        <f t="shared" si="20"/>
        <v>0</v>
      </c>
      <c r="AP50" s="15">
        <f t="shared" si="20"/>
        <v>0</v>
      </c>
      <c r="AQ50" s="15">
        <f t="shared" si="20"/>
        <v>0</v>
      </c>
      <c r="AR50" s="15">
        <f t="shared" si="20"/>
        <v>0</v>
      </c>
      <c r="AS50" s="15">
        <f t="shared" si="20"/>
        <v>0</v>
      </c>
      <c r="AT50" s="15">
        <f t="shared" si="20"/>
        <v>0</v>
      </c>
      <c r="AU50" s="15">
        <f t="shared" si="20"/>
        <v>0</v>
      </c>
      <c r="AV50" s="15">
        <f t="shared" si="20"/>
        <v>0</v>
      </c>
      <c r="AW50" s="15">
        <f t="shared" si="20"/>
        <v>0</v>
      </c>
      <c r="AX50" s="15">
        <f t="shared" si="20"/>
        <v>0</v>
      </c>
      <c r="AY50" s="15">
        <f t="shared" si="20"/>
        <v>0</v>
      </c>
    </row>
    <row r="51" spans="1:51">
      <c r="A51" t="s">
        <v>2</v>
      </c>
      <c r="B51" s="15">
        <f>SUM($B50:B50)</f>
        <v>0</v>
      </c>
      <c r="C51" s="15">
        <f>SUM($B50:C50)</f>
        <v>0</v>
      </c>
      <c r="D51" s="15">
        <f>SUM($B50:D50)</f>
        <v>0</v>
      </c>
      <c r="E51" s="15">
        <f>SUM($B50:E50)</f>
        <v>0</v>
      </c>
      <c r="F51" s="15">
        <f>SUM($B50:F50)</f>
        <v>0</v>
      </c>
      <c r="G51" s="15">
        <f>SUM($B50:G50)</f>
        <v>0</v>
      </c>
      <c r="H51" s="15">
        <f>SUM($B50:H50)</f>
        <v>0</v>
      </c>
      <c r="I51" s="15">
        <f>SUM($B50:I50)</f>
        <v>0</v>
      </c>
      <c r="J51" s="15">
        <f>SUM($B50:J50)</f>
        <v>0</v>
      </c>
      <c r="K51" s="15">
        <f>SUM($B50:K50)</f>
        <v>0</v>
      </c>
      <c r="L51" s="15">
        <f>SUM($B50:L50)</f>
        <v>0</v>
      </c>
      <c r="M51" s="15">
        <f>SUM($B50:M50)</f>
        <v>0</v>
      </c>
      <c r="N51" s="15">
        <f>SUM($B50:N50)</f>
        <v>0</v>
      </c>
      <c r="O51" s="15">
        <f>SUM($B50:O50)</f>
        <v>0</v>
      </c>
      <c r="P51" s="15">
        <f>SUM($B50:P50)</f>
        <v>0</v>
      </c>
      <c r="Q51" s="15">
        <f>SUM($B50:Q50)</f>
        <v>0</v>
      </c>
      <c r="R51" s="15">
        <f>SUM($B50:R50)</f>
        <v>0</v>
      </c>
      <c r="S51" s="15">
        <f>SUM($B50:S50)</f>
        <v>0</v>
      </c>
      <c r="T51" s="15">
        <f>SUM($B50:T50)</f>
        <v>0</v>
      </c>
      <c r="U51" s="15">
        <f>SUM($B50:U50)</f>
        <v>0</v>
      </c>
      <c r="V51" s="15">
        <f>SUM($B50:V50)</f>
        <v>0</v>
      </c>
      <c r="W51" s="15">
        <f>SUM($B50:W50)</f>
        <v>0</v>
      </c>
      <c r="X51" s="15">
        <f>SUM($B50:X50)</f>
        <v>0</v>
      </c>
      <c r="Y51" s="15">
        <f>SUM($B50:Y50)</f>
        <v>0</v>
      </c>
      <c r="Z51" s="15">
        <f>SUM($B50:Z50)</f>
        <v>0</v>
      </c>
      <c r="AA51" s="15">
        <f>SUM($B50:AA50)</f>
        <v>0</v>
      </c>
      <c r="AB51" s="15">
        <f>SUM($B50:AB50)</f>
        <v>0</v>
      </c>
      <c r="AC51" s="15">
        <f>SUM($B50:AC50)</f>
        <v>0</v>
      </c>
      <c r="AD51" s="15">
        <f>SUM($B50:AD50)</f>
        <v>0</v>
      </c>
      <c r="AE51" s="15">
        <f>SUM($B50:AE50)</f>
        <v>0</v>
      </c>
      <c r="AF51" s="15">
        <f>SUM($B50:AF50)</f>
        <v>0</v>
      </c>
      <c r="AG51" s="15">
        <f>SUM($B50:AG50)</f>
        <v>0</v>
      </c>
      <c r="AH51" s="15">
        <f>SUM($B50:AH50)</f>
        <v>0</v>
      </c>
      <c r="AI51" s="15">
        <f>SUM($B50:AI50)</f>
        <v>0</v>
      </c>
      <c r="AJ51" s="15">
        <f>SUM($B50:AJ50)</f>
        <v>0</v>
      </c>
      <c r="AK51" s="15">
        <f>SUM($B50:AK50)</f>
        <v>0</v>
      </c>
      <c r="AL51" s="15">
        <f>SUM($B50:AL50)</f>
        <v>0</v>
      </c>
      <c r="AM51" s="15">
        <f>SUM($B50:AM50)</f>
        <v>0</v>
      </c>
      <c r="AN51" s="15">
        <f>SUM($B50:AN50)</f>
        <v>0</v>
      </c>
      <c r="AO51" s="15">
        <f>SUM($B50:AO50)</f>
        <v>0</v>
      </c>
      <c r="AP51" s="15">
        <f>SUM($B50:AP50)</f>
        <v>0</v>
      </c>
      <c r="AQ51" s="15">
        <f>SUM($B50:AQ50)</f>
        <v>0</v>
      </c>
      <c r="AR51" s="15">
        <f>SUM($B50:AR50)</f>
        <v>0</v>
      </c>
      <c r="AS51" s="15">
        <f>SUM($B50:AS50)</f>
        <v>0</v>
      </c>
      <c r="AT51" s="15">
        <f>SUM($B50:AT50)</f>
        <v>0</v>
      </c>
      <c r="AU51" s="15">
        <f>SUM($B50:AU50)</f>
        <v>0</v>
      </c>
      <c r="AV51" s="15">
        <f>SUM($B50:AV50)</f>
        <v>0</v>
      </c>
      <c r="AW51" s="15">
        <f>SUM($B50:AW50)</f>
        <v>0</v>
      </c>
      <c r="AX51" s="15">
        <f>SUM($B50:AX50)</f>
        <v>0</v>
      </c>
      <c r="AY51" s="15">
        <f>SUM($B50:AY50)</f>
        <v>0</v>
      </c>
    </row>
    <row r="52" spans="1:51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spans="1:51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51">
      <c r="A54" s="33" t="s">
        <v>29</v>
      </c>
    </row>
    <row r="55" spans="1:51">
      <c r="A55" s="24" t="s">
        <v>0</v>
      </c>
      <c r="B55" s="31">
        <f>B$17</f>
        <v>0</v>
      </c>
      <c r="C55" s="31">
        <f t="shared" ref="C55:AY55" si="21">C$17</f>
        <v>1</v>
      </c>
      <c r="D55" s="31">
        <f t="shared" si="21"/>
        <v>2</v>
      </c>
      <c r="E55" s="31">
        <f t="shared" si="21"/>
        <v>3</v>
      </c>
      <c r="F55" s="31">
        <f t="shared" si="21"/>
        <v>4</v>
      </c>
      <c r="G55" s="31">
        <f t="shared" si="21"/>
        <v>5</v>
      </c>
      <c r="H55" s="31">
        <f t="shared" si="21"/>
        <v>6</v>
      </c>
      <c r="I55" s="31">
        <f t="shared" si="21"/>
        <v>7</v>
      </c>
      <c r="J55" s="31">
        <f t="shared" si="21"/>
        <v>8</v>
      </c>
      <c r="K55" s="31">
        <f t="shared" si="21"/>
        <v>9</v>
      </c>
      <c r="L55" s="31">
        <f t="shared" si="21"/>
        <v>10</v>
      </c>
      <c r="M55" s="31">
        <f t="shared" si="21"/>
        <v>11</v>
      </c>
      <c r="N55" s="31">
        <f t="shared" si="21"/>
        <v>12</v>
      </c>
      <c r="O55" s="31">
        <f t="shared" si="21"/>
        <v>13</v>
      </c>
      <c r="P55" s="31">
        <f t="shared" si="21"/>
        <v>14</v>
      </c>
      <c r="Q55" s="31">
        <f t="shared" si="21"/>
        <v>15</v>
      </c>
      <c r="R55" s="31">
        <f t="shared" si="21"/>
        <v>16</v>
      </c>
      <c r="S55" s="31">
        <f t="shared" si="21"/>
        <v>17</v>
      </c>
      <c r="T55" s="31">
        <f t="shared" si="21"/>
        <v>18</v>
      </c>
      <c r="U55" s="31">
        <f t="shared" si="21"/>
        <v>19</v>
      </c>
      <c r="V55" s="31">
        <f t="shared" si="21"/>
        <v>20</v>
      </c>
      <c r="W55" s="31">
        <f t="shared" si="21"/>
        <v>21</v>
      </c>
      <c r="X55" s="31">
        <f t="shared" si="21"/>
        <v>22</v>
      </c>
      <c r="Y55" s="31">
        <f t="shared" si="21"/>
        <v>23</v>
      </c>
      <c r="Z55" s="31">
        <f t="shared" si="21"/>
        <v>24</v>
      </c>
      <c r="AA55" s="31">
        <f t="shared" si="21"/>
        <v>25</v>
      </c>
      <c r="AB55" s="31">
        <f t="shared" si="21"/>
        <v>26</v>
      </c>
      <c r="AC55" s="31">
        <f t="shared" si="21"/>
        <v>27</v>
      </c>
      <c r="AD55" s="31">
        <f t="shared" si="21"/>
        <v>28</v>
      </c>
      <c r="AE55" s="31">
        <f t="shared" si="21"/>
        <v>29</v>
      </c>
      <c r="AF55" s="31">
        <f t="shared" si="21"/>
        <v>1000</v>
      </c>
      <c r="AG55" s="31">
        <f t="shared" si="21"/>
        <v>1000</v>
      </c>
      <c r="AH55" s="31">
        <f t="shared" si="21"/>
        <v>1000</v>
      </c>
      <c r="AI55" s="31">
        <f t="shared" si="21"/>
        <v>1000</v>
      </c>
      <c r="AJ55" s="31">
        <f t="shared" si="21"/>
        <v>1000</v>
      </c>
      <c r="AK55" s="31">
        <f t="shared" si="21"/>
        <v>1000</v>
      </c>
      <c r="AL55" s="31">
        <f t="shared" si="21"/>
        <v>1000</v>
      </c>
      <c r="AM55" s="31">
        <f t="shared" si="21"/>
        <v>1000</v>
      </c>
      <c r="AN55" s="31">
        <f t="shared" si="21"/>
        <v>1000</v>
      </c>
      <c r="AO55" s="31">
        <f t="shared" si="21"/>
        <v>1000</v>
      </c>
      <c r="AP55" s="31">
        <f t="shared" si="21"/>
        <v>1000</v>
      </c>
      <c r="AQ55" s="31">
        <f t="shared" si="21"/>
        <v>1000</v>
      </c>
      <c r="AR55" s="31">
        <f t="shared" si="21"/>
        <v>1000</v>
      </c>
      <c r="AS55" s="31">
        <f t="shared" si="21"/>
        <v>1000</v>
      </c>
      <c r="AT55" s="31">
        <f t="shared" si="21"/>
        <v>1000</v>
      </c>
      <c r="AU55" s="31">
        <f t="shared" si="21"/>
        <v>1000</v>
      </c>
      <c r="AV55" s="31">
        <f t="shared" si="21"/>
        <v>1000</v>
      </c>
      <c r="AW55" s="31">
        <f t="shared" si="21"/>
        <v>1000</v>
      </c>
      <c r="AX55" s="31">
        <f t="shared" si="21"/>
        <v>1000</v>
      </c>
      <c r="AY55" s="31">
        <f t="shared" si="21"/>
        <v>1000</v>
      </c>
    </row>
    <row r="56" spans="1:51">
      <c r="A56" s="24" t="s">
        <v>25</v>
      </c>
      <c r="B56" s="32">
        <f>B$29/1000000</f>
        <v>0.48112522432468807</v>
      </c>
      <c r="C56" s="32">
        <f t="shared" ref="C56:AY56" si="22">C$29/1000000</f>
        <v>0.44548631881915568</v>
      </c>
      <c r="D56" s="32">
        <f t="shared" si="22"/>
        <v>0.41248733223995887</v>
      </c>
      <c r="E56" s="32">
        <f t="shared" si="22"/>
        <v>0.38193271503699894</v>
      </c>
      <c r="F56" s="32">
        <f t="shared" si="22"/>
        <v>0.35364140281203604</v>
      </c>
      <c r="G56" s="32">
        <f t="shared" si="22"/>
        <v>0.32744574334447779</v>
      </c>
      <c r="H56" s="32">
        <f t="shared" si="22"/>
        <v>0.30319050309673867</v>
      </c>
      <c r="I56" s="32">
        <f t="shared" si="22"/>
        <v>0.28073194731179502</v>
      </c>
      <c r="J56" s="32">
        <f t="shared" si="22"/>
        <v>0.25993698825166206</v>
      </c>
      <c r="K56" s="32">
        <f t="shared" si="22"/>
        <v>0.24068239652931672</v>
      </c>
      <c r="L56" s="32">
        <f t="shared" si="22"/>
        <v>0.22285407086047843</v>
      </c>
      <c r="M56" s="32">
        <f t="shared" si="22"/>
        <v>0.20634636190785038</v>
      </c>
      <c r="N56" s="32">
        <f t="shared" si="22"/>
        <v>0.19106144621097257</v>
      </c>
      <c r="O56" s="32">
        <f t="shared" si="22"/>
        <v>0.17690874649164123</v>
      </c>
      <c r="P56" s="32">
        <f t="shared" si="22"/>
        <v>0.1638043948996678</v>
      </c>
      <c r="Q56" s="32">
        <f t="shared" si="22"/>
        <v>0.15167073601821093</v>
      </c>
      <c r="R56" s="32">
        <f t="shared" si="22"/>
        <v>0.14043586668352862</v>
      </c>
      <c r="S56" s="32">
        <f t="shared" si="22"/>
        <v>0.13003320989215611</v>
      </c>
      <c r="T56" s="32">
        <f t="shared" si="22"/>
        <v>0.12040112027051492</v>
      </c>
      <c r="U56" s="32">
        <f t="shared" si="22"/>
        <v>0.1114825187689953</v>
      </c>
      <c r="V56" s="32">
        <f t="shared" si="22"/>
        <v>0.10322455441573637</v>
      </c>
      <c r="W56" s="32">
        <f t="shared" si="22"/>
        <v>9.5578291125681822E-2</v>
      </c>
      <c r="X56" s="32">
        <f t="shared" si="22"/>
        <v>8.8498417708964647E-2</v>
      </c>
      <c r="Y56" s="32">
        <f t="shared" si="22"/>
        <v>8.1942979360152449E-2</v>
      </c>
      <c r="Z56" s="32">
        <f t="shared" si="22"/>
        <v>7.5873129037178175E-2</v>
      </c>
      <c r="AA56" s="32">
        <f t="shared" si="22"/>
        <v>7.0252897256646449E-2</v>
      </c>
      <c r="AB56" s="32">
        <f t="shared" si="22"/>
        <v>6.5048978941339292E-2</v>
      </c>
      <c r="AC56" s="32">
        <f t="shared" si="22"/>
        <v>6.0230536056795653E-2</v>
      </c>
      <c r="AD56" s="32">
        <f t="shared" si="22"/>
        <v>5.5769014867403377E-2</v>
      </c>
      <c r="AE56" s="32">
        <f t="shared" si="22"/>
        <v>5.163797672907721E-2</v>
      </c>
      <c r="AF56" s="32">
        <f t="shared" si="22"/>
        <v>0</v>
      </c>
      <c r="AG56" s="32">
        <f t="shared" si="22"/>
        <v>0</v>
      </c>
      <c r="AH56" s="32">
        <f t="shared" si="22"/>
        <v>0</v>
      </c>
      <c r="AI56" s="32">
        <f t="shared" si="22"/>
        <v>0</v>
      </c>
      <c r="AJ56" s="32">
        <f t="shared" si="22"/>
        <v>0</v>
      </c>
      <c r="AK56" s="32">
        <f t="shared" si="22"/>
        <v>0</v>
      </c>
      <c r="AL56" s="32">
        <f t="shared" si="22"/>
        <v>0</v>
      </c>
      <c r="AM56" s="32">
        <f t="shared" si="22"/>
        <v>0</v>
      </c>
      <c r="AN56" s="32">
        <f t="shared" si="22"/>
        <v>0</v>
      </c>
      <c r="AO56" s="32">
        <f t="shared" si="22"/>
        <v>0</v>
      </c>
      <c r="AP56" s="32">
        <f t="shared" si="22"/>
        <v>0</v>
      </c>
      <c r="AQ56" s="32">
        <f t="shared" si="22"/>
        <v>0</v>
      </c>
      <c r="AR56" s="32">
        <f t="shared" si="22"/>
        <v>0</v>
      </c>
      <c r="AS56" s="32">
        <f t="shared" si="22"/>
        <v>0</v>
      </c>
      <c r="AT56" s="32">
        <f t="shared" si="22"/>
        <v>0</v>
      </c>
      <c r="AU56" s="32">
        <f t="shared" si="22"/>
        <v>0</v>
      </c>
      <c r="AV56" s="32">
        <f t="shared" si="22"/>
        <v>0</v>
      </c>
      <c r="AW56" s="32">
        <f t="shared" si="22"/>
        <v>0</v>
      </c>
      <c r="AX56" s="32">
        <f t="shared" si="22"/>
        <v>0</v>
      </c>
      <c r="AY56" s="32">
        <f t="shared" si="22"/>
        <v>0</v>
      </c>
    </row>
    <row r="57" spans="1:51">
      <c r="A57" s="24" t="s">
        <v>26</v>
      </c>
      <c r="B57" s="32">
        <f>B$46/1000000</f>
        <v>-0.48112522432468807</v>
      </c>
      <c r="C57" s="32">
        <f t="shared" ref="C57:AY57" si="23">C$46/1000000</f>
        <v>-0.44548631881915568</v>
      </c>
      <c r="D57" s="32">
        <f t="shared" si="23"/>
        <v>-0.41248733223995887</v>
      </c>
      <c r="E57" s="32">
        <f t="shared" si="23"/>
        <v>-0.38193271503699894</v>
      </c>
      <c r="F57" s="32">
        <f t="shared" si="23"/>
        <v>-0.35364140281203604</v>
      </c>
      <c r="G57" s="32">
        <f t="shared" si="23"/>
        <v>-0.32744574334447779</v>
      </c>
      <c r="H57" s="32">
        <f t="shared" si="23"/>
        <v>-0.30319050309673867</v>
      </c>
      <c r="I57" s="32">
        <f t="shared" si="23"/>
        <v>-0.28073194731179502</v>
      </c>
      <c r="J57" s="32">
        <f t="shared" si="23"/>
        <v>-0.25993698825166206</v>
      </c>
      <c r="K57" s="32">
        <f t="shared" si="23"/>
        <v>-0.24068239652931672</v>
      </c>
      <c r="L57" s="32">
        <f t="shared" si="23"/>
        <v>-0.22285407086047843</v>
      </c>
      <c r="M57" s="32">
        <f t="shared" si="23"/>
        <v>-0.20634636190785038</v>
      </c>
      <c r="N57" s="32">
        <f t="shared" si="23"/>
        <v>-0.19106144621097257</v>
      </c>
      <c r="O57" s="32">
        <f t="shared" si="23"/>
        <v>-0.17690874649164123</v>
      </c>
      <c r="P57" s="32">
        <f t="shared" si="23"/>
        <v>-0.1638043948996678</v>
      </c>
      <c r="Q57" s="32">
        <f t="shared" si="23"/>
        <v>-0.15167073601821093</v>
      </c>
      <c r="R57" s="32">
        <f t="shared" si="23"/>
        <v>-0.14043586668352862</v>
      </c>
      <c r="S57" s="32">
        <f t="shared" si="23"/>
        <v>-0.13003320989215611</v>
      </c>
      <c r="T57" s="32">
        <f t="shared" si="23"/>
        <v>-0.12040112027051492</v>
      </c>
      <c r="U57" s="32">
        <f t="shared" si="23"/>
        <v>-0.1114825187689953</v>
      </c>
      <c r="V57" s="32">
        <f t="shared" si="23"/>
        <v>-0.10322455441573637</v>
      </c>
      <c r="W57" s="32">
        <f t="shared" si="23"/>
        <v>-9.5578291125681822E-2</v>
      </c>
      <c r="X57" s="32">
        <f t="shared" si="23"/>
        <v>-8.8498417708964647E-2</v>
      </c>
      <c r="Y57" s="32">
        <f t="shared" si="23"/>
        <v>-8.1942979360152449E-2</v>
      </c>
      <c r="Z57" s="32">
        <f t="shared" si="23"/>
        <v>-7.5873129037178175E-2</v>
      </c>
      <c r="AA57" s="32">
        <f t="shared" si="23"/>
        <v>-7.0252897256646449E-2</v>
      </c>
      <c r="AB57" s="32">
        <f t="shared" si="23"/>
        <v>-6.5048978941339292E-2</v>
      </c>
      <c r="AC57" s="32">
        <f t="shared" si="23"/>
        <v>-6.0230536056795653E-2</v>
      </c>
      <c r="AD57" s="32">
        <f t="shared" si="23"/>
        <v>-5.5769014867403377E-2</v>
      </c>
      <c r="AE57" s="32">
        <f t="shared" si="23"/>
        <v>-5.163797672907721E-2</v>
      </c>
      <c r="AF57" s="32">
        <f t="shared" si="23"/>
        <v>0</v>
      </c>
      <c r="AG57" s="32">
        <f t="shared" si="23"/>
        <v>0</v>
      </c>
      <c r="AH57" s="32">
        <f t="shared" si="23"/>
        <v>0</v>
      </c>
      <c r="AI57" s="32">
        <f t="shared" si="23"/>
        <v>0</v>
      </c>
      <c r="AJ57" s="32">
        <f t="shared" si="23"/>
        <v>0</v>
      </c>
      <c r="AK57" s="32">
        <f t="shared" si="23"/>
        <v>0</v>
      </c>
      <c r="AL57" s="32">
        <f t="shared" si="23"/>
        <v>0</v>
      </c>
      <c r="AM57" s="32">
        <f t="shared" si="23"/>
        <v>0</v>
      </c>
      <c r="AN57" s="32">
        <f t="shared" si="23"/>
        <v>0</v>
      </c>
      <c r="AO57" s="32">
        <f t="shared" si="23"/>
        <v>0</v>
      </c>
      <c r="AP57" s="32">
        <f t="shared" si="23"/>
        <v>0</v>
      </c>
      <c r="AQ57" s="32">
        <f t="shared" si="23"/>
        <v>0</v>
      </c>
      <c r="AR57" s="32">
        <f t="shared" si="23"/>
        <v>0</v>
      </c>
      <c r="AS57" s="32">
        <f t="shared" si="23"/>
        <v>0</v>
      </c>
      <c r="AT57" s="32">
        <f t="shared" si="23"/>
        <v>0</v>
      </c>
      <c r="AU57" s="32">
        <f t="shared" si="23"/>
        <v>0</v>
      </c>
      <c r="AV57" s="32">
        <f t="shared" si="23"/>
        <v>0</v>
      </c>
      <c r="AW57" s="32">
        <f t="shared" si="23"/>
        <v>0</v>
      </c>
      <c r="AX57" s="32">
        <f t="shared" si="23"/>
        <v>0</v>
      </c>
      <c r="AY57" s="32">
        <f t="shared" si="23"/>
        <v>0</v>
      </c>
    </row>
    <row r="58" spans="1:51">
      <c r="A58" s="24" t="s">
        <v>27</v>
      </c>
      <c r="B58" s="32">
        <f>B$51/1000000</f>
        <v>0</v>
      </c>
      <c r="C58" s="32">
        <f t="shared" ref="C58:AY58" si="24">C$51/1000000</f>
        <v>0</v>
      </c>
      <c r="D58" s="32">
        <f t="shared" si="24"/>
        <v>0</v>
      </c>
      <c r="E58" s="32">
        <f t="shared" si="24"/>
        <v>0</v>
      </c>
      <c r="F58" s="32">
        <f t="shared" si="24"/>
        <v>0</v>
      </c>
      <c r="G58" s="32">
        <f t="shared" si="24"/>
        <v>0</v>
      </c>
      <c r="H58" s="32">
        <f t="shared" si="24"/>
        <v>0</v>
      </c>
      <c r="I58" s="32">
        <f t="shared" si="24"/>
        <v>0</v>
      </c>
      <c r="J58" s="32">
        <f t="shared" si="24"/>
        <v>0</v>
      </c>
      <c r="K58" s="32">
        <f t="shared" si="24"/>
        <v>0</v>
      </c>
      <c r="L58" s="32">
        <f t="shared" si="24"/>
        <v>0</v>
      </c>
      <c r="M58" s="32">
        <f t="shared" si="24"/>
        <v>0</v>
      </c>
      <c r="N58" s="32">
        <f t="shared" si="24"/>
        <v>0</v>
      </c>
      <c r="O58" s="32">
        <f t="shared" si="24"/>
        <v>0</v>
      </c>
      <c r="P58" s="32">
        <f t="shared" si="24"/>
        <v>0</v>
      </c>
      <c r="Q58" s="32">
        <f t="shared" si="24"/>
        <v>0</v>
      </c>
      <c r="R58" s="32">
        <f t="shared" si="24"/>
        <v>0</v>
      </c>
      <c r="S58" s="32">
        <f t="shared" si="24"/>
        <v>0</v>
      </c>
      <c r="T58" s="32">
        <f t="shared" si="24"/>
        <v>0</v>
      </c>
      <c r="U58" s="32">
        <f t="shared" si="24"/>
        <v>0</v>
      </c>
      <c r="V58" s="32">
        <f t="shared" si="24"/>
        <v>0</v>
      </c>
      <c r="W58" s="32">
        <f t="shared" si="24"/>
        <v>0</v>
      </c>
      <c r="X58" s="32">
        <f t="shared" si="24"/>
        <v>0</v>
      </c>
      <c r="Y58" s="32">
        <f t="shared" si="24"/>
        <v>0</v>
      </c>
      <c r="Z58" s="32">
        <f t="shared" si="24"/>
        <v>0</v>
      </c>
      <c r="AA58" s="32">
        <f t="shared" si="24"/>
        <v>0</v>
      </c>
      <c r="AB58" s="32">
        <f t="shared" si="24"/>
        <v>0</v>
      </c>
      <c r="AC58" s="32">
        <f t="shared" si="24"/>
        <v>0</v>
      </c>
      <c r="AD58" s="32">
        <f t="shared" si="24"/>
        <v>0</v>
      </c>
      <c r="AE58" s="32">
        <f t="shared" si="24"/>
        <v>0</v>
      </c>
      <c r="AF58" s="32">
        <f t="shared" si="24"/>
        <v>0</v>
      </c>
      <c r="AG58" s="32">
        <f t="shared" si="24"/>
        <v>0</v>
      </c>
      <c r="AH58" s="32">
        <f t="shared" si="24"/>
        <v>0</v>
      </c>
      <c r="AI58" s="32">
        <f t="shared" si="24"/>
        <v>0</v>
      </c>
      <c r="AJ58" s="32">
        <f t="shared" si="24"/>
        <v>0</v>
      </c>
      <c r="AK58" s="32">
        <f t="shared" si="24"/>
        <v>0</v>
      </c>
      <c r="AL58" s="32">
        <f t="shared" si="24"/>
        <v>0</v>
      </c>
      <c r="AM58" s="32">
        <f t="shared" si="24"/>
        <v>0</v>
      </c>
      <c r="AN58" s="32">
        <f t="shared" si="24"/>
        <v>0</v>
      </c>
      <c r="AO58" s="32">
        <f t="shared" si="24"/>
        <v>0</v>
      </c>
      <c r="AP58" s="32">
        <f t="shared" si="24"/>
        <v>0</v>
      </c>
      <c r="AQ58" s="32">
        <f t="shared" si="24"/>
        <v>0</v>
      </c>
      <c r="AR58" s="32">
        <f t="shared" si="24"/>
        <v>0</v>
      </c>
      <c r="AS58" s="32">
        <f t="shared" si="24"/>
        <v>0</v>
      </c>
      <c r="AT58" s="32">
        <f t="shared" si="24"/>
        <v>0</v>
      </c>
      <c r="AU58" s="32">
        <f t="shared" si="24"/>
        <v>0</v>
      </c>
      <c r="AV58" s="32">
        <f t="shared" si="24"/>
        <v>0</v>
      </c>
      <c r="AW58" s="32">
        <f t="shared" si="24"/>
        <v>0</v>
      </c>
      <c r="AX58" s="32">
        <f t="shared" si="24"/>
        <v>0</v>
      </c>
      <c r="AY58" s="32">
        <f t="shared" si="24"/>
        <v>0</v>
      </c>
    </row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Y58"/>
  <sheetViews>
    <sheetView workbookViewId="0">
      <selection activeCell="B40" sqref="B40"/>
    </sheetView>
  </sheetViews>
  <sheetFormatPr defaultRowHeight="14.4"/>
  <cols>
    <col min="1" max="1" width="32.5546875" customWidth="1"/>
    <col min="2" max="51" width="14.6640625" customWidth="1"/>
  </cols>
  <sheetData>
    <row r="1" spans="1:3" ht="21">
      <c r="A1" s="6" t="s">
        <v>5</v>
      </c>
      <c r="B1" s="9" t="s">
        <v>10</v>
      </c>
    </row>
    <row r="2" spans="1:3" ht="18">
      <c r="A2" s="5" t="s">
        <v>58</v>
      </c>
      <c r="B2" s="9" t="s">
        <v>9</v>
      </c>
    </row>
    <row r="3" spans="1:3">
      <c r="A3" s="8">
        <f ca="1">TODAY()</f>
        <v>42524</v>
      </c>
    </row>
    <row r="4" spans="1:3">
      <c r="A4" s="8"/>
    </row>
    <row r="5" spans="1:3">
      <c r="A5" s="29" t="s">
        <v>16</v>
      </c>
    </row>
    <row r="6" spans="1:3">
      <c r="A6" s="12" t="s">
        <v>4</v>
      </c>
      <c r="B6" s="20">
        <v>0.08</v>
      </c>
    </row>
    <row r="7" spans="1:3">
      <c r="A7" s="12" t="s">
        <v>11</v>
      </c>
      <c r="B7" s="19">
        <v>30</v>
      </c>
      <c r="C7" s="7" t="s">
        <v>3</v>
      </c>
    </row>
    <row r="8" spans="1:3">
      <c r="A8" s="1"/>
      <c r="B8" s="10"/>
      <c r="C8" s="7"/>
    </row>
    <row r="9" spans="1:3">
      <c r="A9" s="18" t="s">
        <v>17</v>
      </c>
      <c r="B9" s="10"/>
      <c r="C9" s="7"/>
    </row>
    <row r="10" spans="1:3">
      <c r="A10" s="12" t="s">
        <v>31</v>
      </c>
      <c r="B10" s="26">
        <f>-$B$41</f>
        <v>2000000</v>
      </c>
      <c r="C10" s="7"/>
    </row>
    <row r="11" spans="1:3">
      <c r="A11" s="12" t="s">
        <v>15</v>
      </c>
      <c r="B11" s="26">
        <f>-$B$42</f>
        <v>17000000</v>
      </c>
      <c r="C11" s="7"/>
    </row>
    <row r="12" spans="1:3">
      <c r="A12" s="12" t="s">
        <v>13</v>
      </c>
      <c r="B12" s="26">
        <f>$B$30</f>
        <v>7604630.5650507649</v>
      </c>
    </row>
    <row r="13" spans="1:3">
      <c r="A13" s="12" t="s">
        <v>14</v>
      </c>
      <c r="B13" s="26">
        <f>-$B$47</f>
        <v>7849715.819269821</v>
      </c>
    </row>
    <row r="14" spans="1:3">
      <c r="A14" s="12" t="s">
        <v>32</v>
      </c>
      <c r="B14" s="34">
        <f>$B$12/$B$13</f>
        <v>0.96877781822146858</v>
      </c>
    </row>
    <row r="15" spans="1:3" ht="15" thickBot="1">
      <c r="A15" s="12" t="s">
        <v>12</v>
      </c>
      <c r="B15" s="28">
        <f>SUM(B50:AY50)</f>
        <v>-245085.25421905459</v>
      </c>
    </row>
    <row r="16" spans="1:3">
      <c r="A16" s="1"/>
      <c r="B16" s="17"/>
    </row>
    <row r="17" spans="1:51">
      <c r="B17" s="3">
        <v>0</v>
      </c>
      <c r="C17" s="3">
        <f>IF(B$17+2&gt;$B$7,1000,B$17+1)</f>
        <v>1</v>
      </c>
      <c r="D17" s="3">
        <f t="shared" ref="D17:AY17" si="0">IF(C$17+2&gt;$B$7,1000,C$17+1)</f>
        <v>2</v>
      </c>
      <c r="E17" s="3">
        <f t="shared" si="0"/>
        <v>3</v>
      </c>
      <c r="F17" s="3">
        <f t="shared" si="0"/>
        <v>4</v>
      </c>
      <c r="G17" s="3">
        <f t="shared" si="0"/>
        <v>5</v>
      </c>
      <c r="H17" s="3">
        <f t="shared" si="0"/>
        <v>6</v>
      </c>
      <c r="I17" s="3">
        <f t="shared" si="0"/>
        <v>7</v>
      </c>
      <c r="J17" s="3">
        <f t="shared" si="0"/>
        <v>8</v>
      </c>
      <c r="K17" s="3">
        <f t="shared" si="0"/>
        <v>9</v>
      </c>
      <c r="L17" s="3">
        <f t="shared" si="0"/>
        <v>10</v>
      </c>
      <c r="M17" s="3">
        <f t="shared" si="0"/>
        <v>11</v>
      </c>
      <c r="N17" s="3">
        <f t="shared" si="0"/>
        <v>12</v>
      </c>
      <c r="O17" s="3">
        <f t="shared" si="0"/>
        <v>13</v>
      </c>
      <c r="P17" s="3">
        <f t="shared" si="0"/>
        <v>14</v>
      </c>
      <c r="Q17" s="3">
        <f t="shared" si="0"/>
        <v>15</v>
      </c>
      <c r="R17" s="3">
        <f t="shared" si="0"/>
        <v>16</v>
      </c>
      <c r="S17" s="3">
        <f t="shared" si="0"/>
        <v>17</v>
      </c>
      <c r="T17" s="3">
        <f t="shared" si="0"/>
        <v>18</v>
      </c>
      <c r="U17" s="3">
        <f t="shared" si="0"/>
        <v>19</v>
      </c>
      <c r="V17" s="3">
        <f t="shared" si="0"/>
        <v>20</v>
      </c>
      <c r="W17" s="3">
        <f t="shared" si="0"/>
        <v>21</v>
      </c>
      <c r="X17" s="3">
        <f t="shared" si="0"/>
        <v>22</v>
      </c>
      <c r="Y17" s="3">
        <f t="shared" si="0"/>
        <v>23</v>
      </c>
      <c r="Z17" s="3">
        <f t="shared" si="0"/>
        <v>24</v>
      </c>
      <c r="AA17" s="3">
        <f t="shared" si="0"/>
        <v>25</v>
      </c>
      <c r="AB17" s="3">
        <f t="shared" si="0"/>
        <v>26</v>
      </c>
      <c r="AC17" s="3">
        <f t="shared" si="0"/>
        <v>27</v>
      </c>
      <c r="AD17" s="3">
        <f t="shared" si="0"/>
        <v>28</v>
      </c>
      <c r="AE17" s="3">
        <f t="shared" si="0"/>
        <v>29</v>
      </c>
      <c r="AF17" s="3">
        <f t="shared" si="0"/>
        <v>1000</v>
      </c>
      <c r="AG17" s="3">
        <f t="shared" si="0"/>
        <v>1000</v>
      </c>
      <c r="AH17" s="3">
        <f t="shared" si="0"/>
        <v>1000</v>
      </c>
      <c r="AI17" s="3">
        <f t="shared" si="0"/>
        <v>1000</v>
      </c>
      <c r="AJ17" s="3">
        <f t="shared" si="0"/>
        <v>1000</v>
      </c>
      <c r="AK17" s="3">
        <f t="shared" si="0"/>
        <v>1000</v>
      </c>
      <c r="AL17" s="3">
        <f t="shared" si="0"/>
        <v>1000</v>
      </c>
      <c r="AM17" s="3">
        <f t="shared" si="0"/>
        <v>1000</v>
      </c>
      <c r="AN17" s="3">
        <f t="shared" si="0"/>
        <v>1000</v>
      </c>
      <c r="AO17" s="3">
        <f t="shared" si="0"/>
        <v>1000</v>
      </c>
      <c r="AP17" s="3">
        <f t="shared" si="0"/>
        <v>1000</v>
      </c>
      <c r="AQ17" s="3">
        <f t="shared" si="0"/>
        <v>1000</v>
      </c>
      <c r="AR17" s="3">
        <f t="shared" si="0"/>
        <v>1000</v>
      </c>
      <c r="AS17" s="3">
        <f t="shared" si="0"/>
        <v>1000</v>
      </c>
      <c r="AT17" s="3">
        <f t="shared" si="0"/>
        <v>1000</v>
      </c>
      <c r="AU17" s="3">
        <f t="shared" si="0"/>
        <v>1000</v>
      </c>
      <c r="AV17" s="3">
        <f t="shared" si="0"/>
        <v>1000</v>
      </c>
      <c r="AW17" s="3">
        <f t="shared" si="0"/>
        <v>1000</v>
      </c>
      <c r="AX17" s="3">
        <f t="shared" si="0"/>
        <v>1000</v>
      </c>
      <c r="AY17" s="3">
        <f t="shared" si="0"/>
        <v>1000</v>
      </c>
    </row>
    <row r="18" spans="1:51">
      <c r="A18" s="4" t="s">
        <v>0</v>
      </c>
      <c r="B18" s="4">
        <v>2012</v>
      </c>
      <c r="C18" s="4">
        <v>2013</v>
      </c>
      <c r="D18" s="4">
        <v>2014</v>
      </c>
      <c r="E18" s="4">
        <v>2015</v>
      </c>
      <c r="F18" s="4">
        <v>2016</v>
      </c>
      <c r="G18" s="4">
        <v>2017</v>
      </c>
      <c r="H18" s="4">
        <v>2018</v>
      </c>
      <c r="I18" s="4">
        <v>2019</v>
      </c>
      <c r="J18" s="4">
        <v>2020</v>
      </c>
      <c r="K18" s="4">
        <v>2021</v>
      </c>
      <c r="L18" s="4">
        <v>2022</v>
      </c>
      <c r="M18" s="4">
        <v>2023</v>
      </c>
      <c r="N18" s="4">
        <v>2024</v>
      </c>
      <c r="O18" s="4">
        <v>2025</v>
      </c>
      <c r="P18" s="4">
        <v>2026</v>
      </c>
      <c r="Q18" s="4">
        <v>2027</v>
      </c>
      <c r="R18" s="4">
        <v>2028</v>
      </c>
      <c r="S18" s="4">
        <v>2029</v>
      </c>
      <c r="T18" s="4">
        <v>2030</v>
      </c>
      <c r="U18" s="4">
        <v>2031</v>
      </c>
      <c r="V18" s="4">
        <v>2032</v>
      </c>
      <c r="W18" s="4">
        <v>2033</v>
      </c>
      <c r="X18" s="4">
        <v>2034</v>
      </c>
      <c r="Y18" s="4">
        <v>2035</v>
      </c>
      <c r="Z18" s="4">
        <v>2036</v>
      </c>
      <c r="AA18" s="4">
        <v>2037</v>
      </c>
      <c r="AB18" s="4">
        <v>2038</v>
      </c>
      <c r="AC18" s="4">
        <v>2039</v>
      </c>
      <c r="AD18" s="4">
        <v>2040</v>
      </c>
      <c r="AE18" s="4">
        <v>2041</v>
      </c>
      <c r="AF18" s="4">
        <v>2042</v>
      </c>
      <c r="AG18" s="4">
        <v>2043</v>
      </c>
      <c r="AH18" s="4">
        <v>2044</v>
      </c>
      <c r="AI18" s="4">
        <v>2045</v>
      </c>
      <c r="AJ18" s="4">
        <v>2046</v>
      </c>
      <c r="AK18" s="4">
        <v>2047</v>
      </c>
      <c r="AL18" s="4">
        <v>2048</v>
      </c>
      <c r="AM18" s="4">
        <v>2049</v>
      </c>
      <c r="AN18" s="4">
        <v>2050</v>
      </c>
      <c r="AO18" s="4">
        <v>2051</v>
      </c>
      <c r="AP18" s="4">
        <v>2052</v>
      </c>
      <c r="AQ18" s="4">
        <v>2053</v>
      </c>
      <c r="AR18" s="4">
        <v>2054</v>
      </c>
      <c r="AS18" s="4">
        <v>2055</v>
      </c>
      <c r="AT18" s="4">
        <v>2056</v>
      </c>
      <c r="AU18" s="4">
        <v>2057</v>
      </c>
      <c r="AV18" s="4">
        <v>2058</v>
      </c>
      <c r="AW18" s="4">
        <v>2059</v>
      </c>
      <c r="AX18" s="4">
        <v>2060</v>
      </c>
      <c r="AY18" s="4">
        <v>2061</v>
      </c>
    </row>
    <row r="19" spans="1:51">
      <c r="A19" s="12" t="s">
        <v>1</v>
      </c>
      <c r="B19" s="27">
        <f t="shared" ref="B19:AY19" si="1">(1+$B$6)^(-B$17-0.5)</f>
        <v>0.96225044864937614</v>
      </c>
      <c r="C19" s="27">
        <f t="shared" si="1"/>
        <v>0.89097263763831136</v>
      </c>
      <c r="D19" s="27">
        <f t="shared" si="1"/>
        <v>0.82497466447991774</v>
      </c>
      <c r="E19" s="27">
        <f t="shared" si="1"/>
        <v>0.76386543007399788</v>
      </c>
      <c r="F19" s="27">
        <f t="shared" si="1"/>
        <v>0.70728280562407209</v>
      </c>
      <c r="G19" s="27">
        <f t="shared" si="1"/>
        <v>0.65489148668895558</v>
      </c>
      <c r="H19" s="27">
        <f t="shared" si="1"/>
        <v>0.60638100619347735</v>
      </c>
      <c r="I19" s="27">
        <f t="shared" si="1"/>
        <v>0.56146389462359003</v>
      </c>
      <c r="J19" s="27">
        <f t="shared" si="1"/>
        <v>0.51987397650332412</v>
      </c>
      <c r="K19" s="27">
        <f t="shared" si="1"/>
        <v>0.48136479305863344</v>
      </c>
      <c r="L19" s="27">
        <f t="shared" si="1"/>
        <v>0.44570814172095685</v>
      </c>
      <c r="M19" s="27">
        <f t="shared" si="1"/>
        <v>0.41269272381570077</v>
      </c>
      <c r="N19" s="27">
        <f t="shared" si="1"/>
        <v>0.38212289242194514</v>
      </c>
      <c r="O19" s="27">
        <f t="shared" si="1"/>
        <v>0.35381749298328247</v>
      </c>
      <c r="P19" s="27">
        <f t="shared" si="1"/>
        <v>0.32760878979933561</v>
      </c>
      <c r="Q19" s="27">
        <f t="shared" si="1"/>
        <v>0.30334147203642187</v>
      </c>
      <c r="R19" s="27">
        <f t="shared" si="1"/>
        <v>0.28087173336705723</v>
      </c>
      <c r="S19" s="27">
        <f t="shared" si="1"/>
        <v>0.26006641978431222</v>
      </c>
      <c r="T19" s="27">
        <f t="shared" si="1"/>
        <v>0.24080224054102983</v>
      </c>
      <c r="U19" s="27">
        <f t="shared" si="1"/>
        <v>0.2229650375379906</v>
      </c>
      <c r="V19" s="27">
        <f t="shared" si="1"/>
        <v>0.20644910883147274</v>
      </c>
      <c r="W19" s="27">
        <f t="shared" si="1"/>
        <v>0.19115658225136364</v>
      </c>
      <c r="X19" s="27">
        <f t="shared" si="1"/>
        <v>0.17699683541792929</v>
      </c>
      <c r="Y19" s="27">
        <f t="shared" si="1"/>
        <v>0.1638859587203049</v>
      </c>
      <c r="Z19" s="27">
        <f t="shared" si="1"/>
        <v>0.15174625807435635</v>
      </c>
      <c r="AA19" s="27">
        <f t="shared" si="1"/>
        <v>0.1405057945132929</v>
      </c>
      <c r="AB19" s="27">
        <f t="shared" si="1"/>
        <v>0.13009795788267858</v>
      </c>
      <c r="AC19" s="27">
        <f t="shared" si="1"/>
        <v>0.12046107211359131</v>
      </c>
      <c r="AD19" s="27">
        <f t="shared" si="1"/>
        <v>0.11153802973480675</v>
      </c>
      <c r="AE19" s="27">
        <f t="shared" si="1"/>
        <v>0.10327595345815441</v>
      </c>
      <c r="AF19" s="27">
        <f t="shared" si="1"/>
        <v>3.626875395831207E-34</v>
      </c>
      <c r="AG19" s="27">
        <f t="shared" si="1"/>
        <v>3.626875395831207E-34</v>
      </c>
      <c r="AH19" s="27">
        <f t="shared" si="1"/>
        <v>3.626875395831207E-34</v>
      </c>
      <c r="AI19" s="27">
        <f t="shared" si="1"/>
        <v>3.626875395831207E-34</v>
      </c>
      <c r="AJ19" s="27">
        <f t="shared" si="1"/>
        <v>3.626875395831207E-34</v>
      </c>
      <c r="AK19" s="27">
        <f t="shared" si="1"/>
        <v>3.626875395831207E-34</v>
      </c>
      <c r="AL19" s="27">
        <f t="shared" si="1"/>
        <v>3.626875395831207E-34</v>
      </c>
      <c r="AM19" s="27">
        <f t="shared" si="1"/>
        <v>3.626875395831207E-34</v>
      </c>
      <c r="AN19" s="27">
        <f t="shared" si="1"/>
        <v>3.626875395831207E-34</v>
      </c>
      <c r="AO19" s="27">
        <f t="shared" si="1"/>
        <v>3.626875395831207E-34</v>
      </c>
      <c r="AP19" s="27">
        <f t="shared" si="1"/>
        <v>3.626875395831207E-34</v>
      </c>
      <c r="AQ19" s="27">
        <f t="shared" si="1"/>
        <v>3.626875395831207E-34</v>
      </c>
      <c r="AR19" s="27">
        <f t="shared" si="1"/>
        <v>3.626875395831207E-34</v>
      </c>
      <c r="AS19" s="27">
        <f t="shared" si="1"/>
        <v>3.626875395831207E-34</v>
      </c>
      <c r="AT19" s="27">
        <f t="shared" si="1"/>
        <v>3.626875395831207E-34</v>
      </c>
      <c r="AU19" s="27">
        <f t="shared" si="1"/>
        <v>3.626875395831207E-34</v>
      </c>
      <c r="AV19" s="27">
        <f t="shared" si="1"/>
        <v>3.626875395831207E-34</v>
      </c>
      <c r="AW19" s="27">
        <f t="shared" si="1"/>
        <v>3.626875395831207E-34</v>
      </c>
      <c r="AX19" s="27">
        <f t="shared" si="1"/>
        <v>3.626875395831207E-34</v>
      </c>
      <c r="AY19" s="27">
        <f t="shared" si="1"/>
        <v>3.626875395831207E-34</v>
      </c>
    </row>
    <row r="20" spans="1:51">
      <c r="A20" s="12" t="s">
        <v>6</v>
      </c>
      <c r="B20" s="27">
        <f t="shared" ref="B20:AY20" si="2">(1+$B$6)^(-B$17)</f>
        <v>1</v>
      </c>
      <c r="C20" s="27">
        <f t="shared" si="2"/>
        <v>0.92592592592592582</v>
      </c>
      <c r="D20" s="27">
        <f t="shared" si="2"/>
        <v>0.85733882030178321</v>
      </c>
      <c r="E20" s="27">
        <f t="shared" si="2"/>
        <v>0.79383224102016958</v>
      </c>
      <c r="F20" s="27">
        <f t="shared" si="2"/>
        <v>0.73502985279645328</v>
      </c>
      <c r="G20" s="27">
        <f t="shared" si="2"/>
        <v>0.68058319703375303</v>
      </c>
      <c r="H20" s="27">
        <f t="shared" si="2"/>
        <v>0.63016962688310452</v>
      </c>
      <c r="I20" s="27">
        <f t="shared" si="2"/>
        <v>0.58349039526213387</v>
      </c>
      <c r="J20" s="27">
        <f t="shared" si="2"/>
        <v>0.54026888450197574</v>
      </c>
      <c r="K20" s="27">
        <f t="shared" si="2"/>
        <v>0.50024896713145905</v>
      </c>
      <c r="L20" s="27">
        <f t="shared" si="2"/>
        <v>0.46319348808468425</v>
      </c>
      <c r="M20" s="27">
        <f t="shared" si="2"/>
        <v>0.42888285933767062</v>
      </c>
      <c r="N20" s="27">
        <f t="shared" si="2"/>
        <v>0.39711375864599124</v>
      </c>
      <c r="O20" s="27">
        <f t="shared" si="2"/>
        <v>0.36769792467221413</v>
      </c>
      <c r="P20" s="27">
        <f t="shared" si="2"/>
        <v>0.34046104136316119</v>
      </c>
      <c r="Q20" s="27">
        <f t="shared" si="2"/>
        <v>0.31524170496588994</v>
      </c>
      <c r="R20" s="27">
        <f t="shared" si="2"/>
        <v>0.29189046756100923</v>
      </c>
      <c r="S20" s="27">
        <f t="shared" si="2"/>
        <v>0.27026895144537894</v>
      </c>
      <c r="T20" s="27">
        <f t="shared" si="2"/>
        <v>0.25024902911609154</v>
      </c>
      <c r="U20" s="27">
        <f t="shared" si="2"/>
        <v>0.23171206399638106</v>
      </c>
      <c r="V20" s="27">
        <f t="shared" si="2"/>
        <v>0.21454820740405653</v>
      </c>
      <c r="W20" s="27">
        <f t="shared" si="2"/>
        <v>0.19865574759634863</v>
      </c>
      <c r="X20" s="27">
        <f t="shared" si="2"/>
        <v>0.18394050703365611</v>
      </c>
      <c r="Y20" s="27">
        <f t="shared" si="2"/>
        <v>0.17031528429042234</v>
      </c>
      <c r="Z20" s="27">
        <f t="shared" si="2"/>
        <v>0.1576993373059466</v>
      </c>
      <c r="AA20" s="27">
        <f t="shared" si="2"/>
        <v>0.1460179049129135</v>
      </c>
      <c r="AB20" s="27">
        <f t="shared" si="2"/>
        <v>0.13520176380825324</v>
      </c>
      <c r="AC20" s="27">
        <f t="shared" si="2"/>
        <v>0.12518681834097523</v>
      </c>
      <c r="AD20" s="27">
        <f t="shared" si="2"/>
        <v>0.11591372068608817</v>
      </c>
      <c r="AE20" s="27">
        <f t="shared" si="2"/>
        <v>0.10732751915378534</v>
      </c>
      <c r="AF20" s="27">
        <f t="shared" si="2"/>
        <v>3.76915947498075E-34</v>
      </c>
      <c r="AG20" s="27">
        <f t="shared" si="2"/>
        <v>3.76915947498075E-34</v>
      </c>
      <c r="AH20" s="27">
        <f t="shared" si="2"/>
        <v>3.76915947498075E-34</v>
      </c>
      <c r="AI20" s="27">
        <f t="shared" si="2"/>
        <v>3.76915947498075E-34</v>
      </c>
      <c r="AJ20" s="27">
        <f t="shared" si="2"/>
        <v>3.76915947498075E-34</v>
      </c>
      <c r="AK20" s="27">
        <f t="shared" si="2"/>
        <v>3.76915947498075E-34</v>
      </c>
      <c r="AL20" s="27">
        <f t="shared" si="2"/>
        <v>3.76915947498075E-34</v>
      </c>
      <c r="AM20" s="27">
        <f t="shared" si="2"/>
        <v>3.76915947498075E-34</v>
      </c>
      <c r="AN20" s="27">
        <f t="shared" si="2"/>
        <v>3.76915947498075E-34</v>
      </c>
      <c r="AO20" s="27">
        <f t="shared" si="2"/>
        <v>3.76915947498075E-34</v>
      </c>
      <c r="AP20" s="27">
        <f t="shared" si="2"/>
        <v>3.76915947498075E-34</v>
      </c>
      <c r="AQ20" s="27">
        <f t="shared" si="2"/>
        <v>3.76915947498075E-34</v>
      </c>
      <c r="AR20" s="27">
        <f t="shared" si="2"/>
        <v>3.76915947498075E-34</v>
      </c>
      <c r="AS20" s="27">
        <f t="shared" si="2"/>
        <v>3.76915947498075E-34</v>
      </c>
      <c r="AT20" s="27">
        <f t="shared" si="2"/>
        <v>3.76915947498075E-34</v>
      </c>
      <c r="AU20" s="27">
        <f t="shared" si="2"/>
        <v>3.76915947498075E-34</v>
      </c>
      <c r="AV20" s="27">
        <f t="shared" si="2"/>
        <v>3.76915947498075E-34</v>
      </c>
      <c r="AW20" s="27">
        <f t="shared" si="2"/>
        <v>3.76915947498075E-34</v>
      </c>
      <c r="AX20" s="27">
        <f t="shared" si="2"/>
        <v>3.76915947498075E-34</v>
      </c>
      <c r="AY20" s="27">
        <f t="shared" si="2"/>
        <v>3.76915947498075E-34</v>
      </c>
    </row>
    <row r="21" spans="1:5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2" spans="1:51">
      <c r="A22" s="12" t="s">
        <v>35</v>
      </c>
      <c r="B22" s="21">
        <v>250000</v>
      </c>
      <c r="C22" s="21">
        <v>250000</v>
      </c>
      <c r="D22" s="21">
        <v>250000</v>
      </c>
      <c r="E22" s="21">
        <v>250000</v>
      </c>
      <c r="F22" s="21">
        <v>250000</v>
      </c>
      <c r="G22" s="21">
        <v>250000</v>
      </c>
      <c r="H22" s="21">
        <v>250000</v>
      </c>
      <c r="I22" s="21">
        <v>250000</v>
      </c>
      <c r="J22" s="21">
        <v>250000</v>
      </c>
      <c r="K22" s="21">
        <v>250000</v>
      </c>
      <c r="L22" s="21">
        <v>250000</v>
      </c>
      <c r="M22" s="21">
        <v>250000</v>
      </c>
      <c r="N22" s="21">
        <v>250000</v>
      </c>
      <c r="O22" s="21">
        <v>250000</v>
      </c>
      <c r="P22" s="21">
        <v>250000</v>
      </c>
      <c r="Q22" s="21">
        <v>250000</v>
      </c>
      <c r="R22" s="21">
        <v>250000</v>
      </c>
      <c r="S22" s="21">
        <v>250000</v>
      </c>
      <c r="T22" s="21">
        <v>250000</v>
      </c>
      <c r="U22" s="21">
        <v>250000</v>
      </c>
      <c r="V22" s="21">
        <v>250000</v>
      </c>
      <c r="W22" s="21">
        <v>250000</v>
      </c>
      <c r="X22" s="21">
        <v>250000</v>
      </c>
      <c r="Y22" s="21">
        <v>250000</v>
      </c>
      <c r="Z22" s="21">
        <v>250000</v>
      </c>
      <c r="AA22" s="21">
        <v>250000</v>
      </c>
      <c r="AB22" s="21">
        <v>250000</v>
      </c>
      <c r="AC22" s="21">
        <v>250000</v>
      </c>
      <c r="AD22" s="21">
        <v>250000</v>
      </c>
      <c r="AE22" s="21">
        <v>250000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21">
        <v>0</v>
      </c>
      <c r="AS22" s="21">
        <v>0</v>
      </c>
      <c r="AT22" s="21">
        <v>0</v>
      </c>
      <c r="AU22" s="21">
        <v>0</v>
      </c>
      <c r="AV22" s="21">
        <v>0</v>
      </c>
      <c r="AW22" s="21">
        <v>0</v>
      </c>
      <c r="AX22" s="21">
        <v>0</v>
      </c>
      <c r="AY22" s="21">
        <v>0</v>
      </c>
    </row>
    <row r="23" spans="1:51">
      <c r="A23" s="12" t="s">
        <v>36</v>
      </c>
      <c r="B23" s="21">
        <v>100000</v>
      </c>
      <c r="C23" s="21">
        <v>100000</v>
      </c>
      <c r="D23" s="21">
        <v>100000</v>
      </c>
      <c r="E23" s="21">
        <v>100000</v>
      </c>
      <c r="F23" s="21">
        <v>100000</v>
      </c>
      <c r="G23" s="21">
        <v>100000</v>
      </c>
      <c r="H23" s="21">
        <v>100000</v>
      </c>
      <c r="I23" s="21">
        <v>100000</v>
      </c>
      <c r="J23" s="21">
        <v>100000</v>
      </c>
      <c r="K23" s="21">
        <v>100000</v>
      </c>
      <c r="L23" s="21">
        <v>100000</v>
      </c>
      <c r="M23" s="21">
        <v>100000</v>
      </c>
      <c r="N23" s="21">
        <v>100000</v>
      </c>
      <c r="O23" s="21">
        <v>100000</v>
      </c>
      <c r="P23" s="21">
        <v>100000</v>
      </c>
      <c r="Q23" s="21">
        <v>100000</v>
      </c>
      <c r="R23" s="21">
        <v>100000</v>
      </c>
      <c r="S23" s="21">
        <v>100000</v>
      </c>
      <c r="T23" s="21">
        <v>100000</v>
      </c>
      <c r="U23" s="21">
        <v>100000</v>
      </c>
      <c r="V23" s="21">
        <v>100000</v>
      </c>
      <c r="W23" s="21">
        <v>100000</v>
      </c>
      <c r="X23" s="21">
        <v>100000</v>
      </c>
      <c r="Y23" s="21">
        <v>100000</v>
      </c>
      <c r="Z23" s="21">
        <v>100000</v>
      </c>
      <c r="AA23" s="21">
        <v>100000</v>
      </c>
      <c r="AB23" s="21">
        <v>100000</v>
      </c>
      <c r="AC23" s="21">
        <v>100000</v>
      </c>
      <c r="AD23" s="21">
        <v>100000</v>
      </c>
      <c r="AE23" s="21">
        <v>100000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>
        <v>0</v>
      </c>
      <c r="AQ23" s="21">
        <v>0</v>
      </c>
      <c r="AR23" s="21">
        <v>0</v>
      </c>
      <c r="AS23" s="21">
        <v>0</v>
      </c>
      <c r="AT23" s="21">
        <v>0</v>
      </c>
      <c r="AU23" s="21">
        <v>0</v>
      </c>
      <c r="AV23" s="21">
        <v>0</v>
      </c>
      <c r="AW23" s="21">
        <v>0</v>
      </c>
      <c r="AX23" s="21">
        <v>0</v>
      </c>
      <c r="AY23" s="21">
        <v>0</v>
      </c>
    </row>
    <row r="24" spans="1:51">
      <c r="A24" s="12" t="s">
        <v>37</v>
      </c>
      <c r="B24" s="21">
        <v>100000</v>
      </c>
      <c r="C24" s="21">
        <v>100000</v>
      </c>
      <c r="D24" s="21">
        <v>100000</v>
      </c>
      <c r="E24" s="21">
        <v>100000</v>
      </c>
      <c r="F24" s="21">
        <v>100000</v>
      </c>
      <c r="G24" s="21">
        <v>100000</v>
      </c>
      <c r="H24" s="21">
        <v>100000</v>
      </c>
      <c r="I24" s="21">
        <v>100000</v>
      </c>
      <c r="J24" s="21">
        <v>100000</v>
      </c>
      <c r="K24" s="21">
        <v>100000</v>
      </c>
      <c r="L24" s="21">
        <v>100000</v>
      </c>
      <c r="M24" s="21">
        <v>100000</v>
      </c>
      <c r="N24" s="21">
        <v>100000</v>
      </c>
      <c r="O24" s="21">
        <v>100000</v>
      </c>
      <c r="P24" s="21">
        <v>100000</v>
      </c>
      <c r="Q24" s="21">
        <v>100000</v>
      </c>
      <c r="R24" s="21">
        <v>100000</v>
      </c>
      <c r="S24" s="21">
        <v>100000</v>
      </c>
      <c r="T24" s="21">
        <v>100000</v>
      </c>
      <c r="U24" s="21">
        <v>100000</v>
      </c>
      <c r="V24" s="21">
        <v>100000</v>
      </c>
      <c r="W24" s="21">
        <v>100000</v>
      </c>
      <c r="X24" s="21">
        <v>100000</v>
      </c>
      <c r="Y24" s="21">
        <v>100000</v>
      </c>
      <c r="Z24" s="21">
        <v>100000</v>
      </c>
      <c r="AA24" s="21">
        <v>100000</v>
      </c>
      <c r="AB24" s="21">
        <v>100000</v>
      </c>
      <c r="AC24" s="21">
        <v>100000</v>
      </c>
      <c r="AD24" s="21">
        <v>100000</v>
      </c>
      <c r="AE24" s="21">
        <v>100000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</row>
    <row r="25" spans="1:51">
      <c r="A25" s="12" t="s">
        <v>38</v>
      </c>
      <c r="B25" s="21">
        <v>100000</v>
      </c>
      <c r="C25" s="21">
        <v>100000</v>
      </c>
      <c r="D25" s="21">
        <v>100000</v>
      </c>
      <c r="E25" s="21">
        <v>100000</v>
      </c>
      <c r="F25" s="21">
        <v>100000</v>
      </c>
      <c r="G25" s="21">
        <v>100000</v>
      </c>
      <c r="H25" s="21">
        <v>100000</v>
      </c>
      <c r="I25" s="21">
        <v>100000</v>
      </c>
      <c r="J25" s="21">
        <v>100000</v>
      </c>
      <c r="K25" s="21">
        <v>100000</v>
      </c>
      <c r="L25" s="21">
        <v>100000</v>
      </c>
      <c r="M25" s="21">
        <v>100000</v>
      </c>
      <c r="N25" s="21">
        <v>100000</v>
      </c>
      <c r="O25" s="21">
        <v>100000</v>
      </c>
      <c r="P25" s="21">
        <v>100000</v>
      </c>
      <c r="Q25" s="21">
        <v>100000</v>
      </c>
      <c r="R25" s="21">
        <v>100000</v>
      </c>
      <c r="S25" s="21">
        <v>100000</v>
      </c>
      <c r="T25" s="21">
        <v>100000</v>
      </c>
      <c r="U25" s="21">
        <v>100000</v>
      </c>
      <c r="V25" s="21">
        <v>100000</v>
      </c>
      <c r="W25" s="21">
        <v>100000</v>
      </c>
      <c r="X25" s="21">
        <v>100000</v>
      </c>
      <c r="Y25" s="21">
        <v>100000</v>
      </c>
      <c r="Z25" s="21">
        <v>100000</v>
      </c>
      <c r="AA25" s="21">
        <v>100000</v>
      </c>
      <c r="AB25" s="21">
        <v>100000</v>
      </c>
      <c r="AC25" s="21">
        <v>100000</v>
      </c>
      <c r="AD25" s="21">
        <v>100000</v>
      </c>
      <c r="AE25" s="21">
        <v>100000</v>
      </c>
      <c r="AF25" s="21">
        <v>0</v>
      </c>
      <c r="AG25" s="21">
        <v>0</v>
      </c>
      <c r="AH25" s="21">
        <v>0</v>
      </c>
      <c r="AI25" s="21">
        <v>0</v>
      </c>
      <c r="AJ25" s="21">
        <v>0</v>
      </c>
      <c r="AK25" s="21">
        <v>0</v>
      </c>
      <c r="AL25" s="21">
        <v>0</v>
      </c>
      <c r="AM25" s="21">
        <v>0</v>
      </c>
      <c r="AN25" s="21">
        <v>0</v>
      </c>
      <c r="AO25" s="21">
        <v>0</v>
      </c>
      <c r="AP25" s="21">
        <v>0</v>
      </c>
      <c r="AQ25" s="21">
        <v>0</v>
      </c>
      <c r="AR25" s="21">
        <v>0</v>
      </c>
      <c r="AS25" s="21">
        <v>0</v>
      </c>
      <c r="AT25" s="21">
        <v>0</v>
      </c>
      <c r="AU25" s="21">
        <v>0</v>
      </c>
      <c r="AV25" s="21">
        <v>0</v>
      </c>
      <c r="AW25" s="21">
        <v>0</v>
      </c>
      <c r="AX25" s="21">
        <v>0</v>
      </c>
      <c r="AY25" s="21">
        <v>0</v>
      </c>
    </row>
    <row r="26" spans="1:51">
      <c r="A26" s="12" t="s">
        <v>39</v>
      </c>
      <c r="B26" s="21">
        <v>100000</v>
      </c>
      <c r="C26" s="21">
        <v>100000</v>
      </c>
      <c r="D26" s="21">
        <v>100000</v>
      </c>
      <c r="E26" s="21">
        <v>100000</v>
      </c>
      <c r="F26" s="21">
        <v>100000</v>
      </c>
      <c r="G26" s="21">
        <v>100000</v>
      </c>
      <c r="H26" s="21">
        <v>100000</v>
      </c>
      <c r="I26" s="21">
        <v>100000</v>
      </c>
      <c r="J26" s="21">
        <v>100000</v>
      </c>
      <c r="K26" s="21">
        <v>100000</v>
      </c>
      <c r="L26" s="21">
        <v>100000</v>
      </c>
      <c r="M26" s="21">
        <v>100000</v>
      </c>
      <c r="N26" s="21">
        <v>100000</v>
      </c>
      <c r="O26" s="21">
        <v>100000</v>
      </c>
      <c r="P26" s="21">
        <v>100000</v>
      </c>
      <c r="Q26" s="21">
        <v>100000</v>
      </c>
      <c r="R26" s="21">
        <v>100000</v>
      </c>
      <c r="S26" s="21">
        <v>100000</v>
      </c>
      <c r="T26" s="21">
        <v>100000</v>
      </c>
      <c r="U26" s="21">
        <v>100000</v>
      </c>
      <c r="V26" s="21">
        <v>100000</v>
      </c>
      <c r="W26" s="21">
        <v>100000</v>
      </c>
      <c r="X26" s="21">
        <v>100000</v>
      </c>
      <c r="Y26" s="21">
        <v>100000</v>
      </c>
      <c r="Z26" s="21">
        <v>100000</v>
      </c>
      <c r="AA26" s="21">
        <v>100000</v>
      </c>
      <c r="AB26" s="21">
        <v>100000</v>
      </c>
      <c r="AC26" s="21">
        <v>100000</v>
      </c>
      <c r="AD26" s="21">
        <v>100000</v>
      </c>
      <c r="AE26" s="21">
        <v>100000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21">
        <v>0</v>
      </c>
      <c r="AM26" s="21">
        <v>0</v>
      </c>
      <c r="AN26" s="21">
        <v>0</v>
      </c>
      <c r="AO26" s="21">
        <v>0</v>
      </c>
      <c r="AP26" s="21">
        <v>0</v>
      </c>
      <c r="AQ26" s="21">
        <v>0</v>
      </c>
      <c r="AR26" s="21">
        <v>0</v>
      </c>
      <c r="AS26" s="21">
        <v>0</v>
      </c>
      <c r="AT26" s="21">
        <v>0</v>
      </c>
      <c r="AU26" s="21">
        <v>0</v>
      </c>
      <c r="AV26" s="21">
        <v>0</v>
      </c>
      <c r="AW26" s="21">
        <v>0</v>
      </c>
      <c r="AX26" s="21">
        <v>0</v>
      </c>
      <c r="AY26" s="21">
        <v>0</v>
      </c>
    </row>
    <row r="27" spans="1:51" ht="15" thickBot="1">
      <c r="A27" s="22" t="s">
        <v>22</v>
      </c>
      <c r="B27" s="23">
        <f>SUM(B22:B26)</f>
        <v>650000</v>
      </c>
      <c r="C27" s="23">
        <f t="shared" ref="C27:AY27" si="3">SUM(C22:C26)</f>
        <v>650000</v>
      </c>
      <c r="D27" s="23">
        <f t="shared" si="3"/>
        <v>650000</v>
      </c>
      <c r="E27" s="23">
        <f t="shared" si="3"/>
        <v>650000</v>
      </c>
      <c r="F27" s="23">
        <f t="shared" si="3"/>
        <v>650000</v>
      </c>
      <c r="G27" s="23">
        <f t="shared" si="3"/>
        <v>650000</v>
      </c>
      <c r="H27" s="23">
        <f t="shared" si="3"/>
        <v>650000</v>
      </c>
      <c r="I27" s="23">
        <f t="shared" si="3"/>
        <v>650000</v>
      </c>
      <c r="J27" s="23">
        <f t="shared" si="3"/>
        <v>650000</v>
      </c>
      <c r="K27" s="23">
        <f t="shared" si="3"/>
        <v>650000</v>
      </c>
      <c r="L27" s="23">
        <f t="shared" si="3"/>
        <v>650000</v>
      </c>
      <c r="M27" s="23">
        <f t="shared" si="3"/>
        <v>650000</v>
      </c>
      <c r="N27" s="23">
        <f t="shared" si="3"/>
        <v>650000</v>
      </c>
      <c r="O27" s="23">
        <f t="shared" si="3"/>
        <v>650000</v>
      </c>
      <c r="P27" s="23">
        <f t="shared" si="3"/>
        <v>650000</v>
      </c>
      <c r="Q27" s="23">
        <f t="shared" si="3"/>
        <v>650000</v>
      </c>
      <c r="R27" s="23">
        <f t="shared" si="3"/>
        <v>650000</v>
      </c>
      <c r="S27" s="23">
        <f t="shared" si="3"/>
        <v>650000</v>
      </c>
      <c r="T27" s="23">
        <f t="shared" si="3"/>
        <v>650000</v>
      </c>
      <c r="U27" s="23">
        <f t="shared" si="3"/>
        <v>650000</v>
      </c>
      <c r="V27" s="23">
        <f t="shared" si="3"/>
        <v>650000</v>
      </c>
      <c r="W27" s="23">
        <f t="shared" si="3"/>
        <v>650000</v>
      </c>
      <c r="X27" s="23">
        <f t="shared" si="3"/>
        <v>650000</v>
      </c>
      <c r="Y27" s="23">
        <f t="shared" si="3"/>
        <v>650000</v>
      </c>
      <c r="Z27" s="23">
        <f t="shared" si="3"/>
        <v>650000</v>
      </c>
      <c r="AA27" s="23">
        <f t="shared" si="3"/>
        <v>650000</v>
      </c>
      <c r="AB27" s="23">
        <f t="shared" si="3"/>
        <v>650000</v>
      </c>
      <c r="AC27" s="23">
        <f t="shared" si="3"/>
        <v>650000</v>
      </c>
      <c r="AD27" s="23">
        <f t="shared" si="3"/>
        <v>650000</v>
      </c>
      <c r="AE27" s="23">
        <f t="shared" si="3"/>
        <v>650000</v>
      </c>
      <c r="AF27" s="23">
        <f t="shared" si="3"/>
        <v>0</v>
      </c>
      <c r="AG27" s="23">
        <f t="shared" si="3"/>
        <v>0</v>
      </c>
      <c r="AH27" s="23">
        <f t="shared" si="3"/>
        <v>0</v>
      </c>
      <c r="AI27" s="23">
        <f t="shared" si="3"/>
        <v>0</v>
      </c>
      <c r="AJ27" s="23">
        <f t="shared" si="3"/>
        <v>0</v>
      </c>
      <c r="AK27" s="23">
        <f t="shared" si="3"/>
        <v>0</v>
      </c>
      <c r="AL27" s="23">
        <f t="shared" si="3"/>
        <v>0</v>
      </c>
      <c r="AM27" s="23">
        <f t="shared" si="3"/>
        <v>0</v>
      </c>
      <c r="AN27" s="23">
        <f t="shared" si="3"/>
        <v>0</v>
      </c>
      <c r="AO27" s="23">
        <f t="shared" si="3"/>
        <v>0</v>
      </c>
      <c r="AP27" s="23">
        <f t="shared" si="3"/>
        <v>0</v>
      </c>
      <c r="AQ27" s="23">
        <f t="shared" si="3"/>
        <v>0</v>
      </c>
      <c r="AR27" s="23">
        <f t="shared" si="3"/>
        <v>0</v>
      </c>
      <c r="AS27" s="23">
        <f t="shared" si="3"/>
        <v>0</v>
      </c>
      <c r="AT27" s="23">
        <f t="shared" si="3"/>
        <v>0</v>
      </c>
      <c r="AU27" s="23">
        <f t="shared" si="3"/>
        <v>0</v>
      </c>
      <c r="AV27" s="23">
        <f t="shared" si="3"/>
        <v>0</v>
      </c>
      <c r="AW27" s="23">
        <f t="shared" si="3"/>
        <v>0</v>
      </c>
      <c r="AX27" s="23">
        <f t="shared" si="3"/>
        <v>0</v>
      </c>
      <c r="AY27" s="23">
        <f t="shared" si="3"/>
        <v>0</v>
      </c>
    </row>
    <row r="28" spans="1:51">
      <c r="A28" s="2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</row>
    <row r="29" spans="1:51" ht="15" thickBot="1">
      <c r="A29" s="11" t="s">
        <v>23</v>
      </c>
      <c r="B29" s="14">
        <f>B$27*B$19</f>
        <v>625462.79162209446</v>
      </c>
      <c r="C29" s="14">
        <f t="shared" ref="C29:AY29" si="4">C$27*C$19</f>
        <v>579132.21446490241</v>
      </c>
      <c r="D29" s="14">
        <f t="shared" si="4"/>
        <v>536233.53191194648</v>
      </c>
      <c r="E29" s="14">
        <f t="shared" si="4"/>
        <v>496512.52954809862</v>
      </c>
      <c r="F29" s="14">
        <f t="shared" si="4"/>
        <v>459733.82365564688</v>
      </c>
      <c r="G29" s="14">
        <f t="shared" si="4"/>
        <v>425679.46634782112</v>
      </c>
      <c r="H29" s="14">
        <f t="shared" si="4"/>
        <v>394147.65402576025</v>
      </c>
      <c r="I29" s="14">
        <f t="shared" si="4"/>
        <v>364951.53150533349</v>
      </c>
      <c r="J29" s="14">
        <f t="shared" si="4"/>
        <v>337918.08472716069</v>
      </c>
      <c r="K29" s="14">
        <f t="shared" si="4"/>
        <v>312887.11548811174</v>
      </c>
      <c r="L29" s="14">
        <f t="shared" si="4"/>
        <v>289710.29211862193</v>
      </c>
      <c r="M29" s="14">
        <f t="shared" si="4"/>
        <v>268250.27048020548</v>
      </c>
      <c r="N29" s="14">
        <f t="shared" si="4"/>
        <v>248379.88007426434</v>
      </c>
      <c r="O29" s="14">
        <f t="shared" si="4"/>
        <v>229981.37043913361</v>
      </c>
      <c r="P29" s="14">
        <f t="shared" si="4"/>
        <v>212945.71336956814</v>
      </c>
      <c r="Q29" s="14">
        <f t="shared" si="4"/>
        <v>197171.95682367421</v>
      </c>
      <c r="R29" s="14">
        <f t="shared" si="4"/>
        <v>182566.62668858719</v>
      </c>
      <c r="S29" s="14">
        <f t="shared" si="4"/>
        <v>169043.17285980293</v>
      </c>
      <c r="T29" s="14">
        <f t="shared" si="4"/>
        <v>156521.45635166939</v>
      </c>
      <c r="U29" s="14">
        <f t="shared" si="4"/>
        <v>144927.27439969388</v>
      </c>
      <c r="V29" s="14">
        <f t="shared" si="4"/>
        <v>134191.92074045728</v>
      </c>
      <c r="W29" s="14">
        <f t="shared" si="4"/>
        <v>124251.77846338636</v>
      </c>
      <c r="X29" s="14">
        <f t="shared" si="4"/>
        <v>115047.94302165403</v>
      </c>
      <c r="Y29" s="14">
        <f t="shared" si="4"/>
        <v>106525.87316819819</v>
      </c>
      <c r="Z29" s="14">
        <f t="shared" si="4"/>
        <v>98635.067748331625</v>
      </c>
      <c r="AA29" s="14">
        <f t="shared" si="4"/>
        <v>91328.766433640383</v>
      </c>
      <c r="AB29" s="14">
        <f t="shared" si="4"/>
        <v>84563.672623741077</v>
      </c>
      <c r="AC29" s="14">
        <f t="shared" si="4"/>
        <v>78299.696873834342</v>
      </c>
      <c r="AD29" s="14">
        <f t="shared" si="4"/>
        <v>72499.719327624392</v>
      </c>
      <c r="AE29" s="14">
        <f t="shared" si="4"/>
        <v>67129.36974780036</v>
      </c>
      <c r="AF29" s="14">
        <f t="shared" si="4"/>
        <v>0</v>
      </c>
      <c r="AG29" s="14">
        <f t="shared" si="4"/>
        <v>0</v>
      </c>
      <c r="AH29" s="14">
        <f t="shared" si="4"/>
        <v>0</v>
      </c>
      <c r="AI29" s="14">
        <f t="shared" si="4"/>
        <v>0</v>
      </c>
      <c r="AJ29" s="14">
        <f t="shared" si="4"/>
        <v>0</v>
      </c>
      <c r="AK29" s="14">
        <f t="shared" si="4"/>
        <v>0</v>
      </c>
      <c r="AL29" s="14">
        <f t="shared" si="4"/>
        <v>0</v>
      </c>
      <c r="AM29" s="14">
        <f t="shared" si="4"/>
        <v>0</v>
      </c>
      <c r="AN29" s="14">
        <f t="shared" si="4"/>
        <v>0</v>
      </c>
      <c r="AO29" s="14">
        <f t="shared" si="4"/>
        <v>0</v>
      </c>
      <c r="AP29" s="14">
        <f t="shared" si="4"/>
        <v>0</v>
      </c>
      <c r="AQ29" s="14">
        <f t="shared" si="4"/>
        <v>0</v>
      </c>
      <c r="AR29" s="14">
        <f t="shared" si="4"/>
        <v>0</v>
      </c>
      <c r="AS29" s="14">
        <f t="shared" si="4"/>
        <v>0</v>
      </c>
      <c r="AT29" s="14">
        <f t="shared" si="4"/>
        <v>0</v>
      </c>
      <c r="AU29" s="14">
        <f t="shared" si="4"/>
        <v>0</v>
      </c>
      <c r="AV29" s="14">
        <f t="shared" si="4"/>
        <v>0</v>
      </c>
      <c r="AW29" s="14">
        <f t="shared" si="4"/>
        <v>0</v>
      </c>
      <c r="AX29" s="14">
        <f t="shared" si="4"/>
        <v>0</v>
      </c>
      <c r="AY29" s="14">
        <f t="shared" si="4"/>
        <v>0</v>
      </c>
    </row>
    <row r="30" spans="1:51" ht="15" thickBot="1">
      <c r="A30" s="24" t="s">
        <v>13</v>
      </c>
      <c r="B30" s="30">
        <f>SUM(B29:AY29)</f>
        <v>7604630.5650507649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</row>
    <row r="31" spans="1:51">
      <c r="A31" s="2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</row>
    <row r="32" spans="1:51">
      <c r="A32" s="12" t="s">
        <v>40</v>
      </c>
      <c r="B32" s="21">
        <v>-100000</v>
      </c>
      <c r="C32" s="21">
        <v>-100000</v>
      </c>
      <c r="D32" s="21">
        <v>-100000</v>
      </c>
      <c r="E32" s="21">
        <v>-100000</v>
      </c>
      <c r="F32" s="21">
        <v>-100000</v>
      </c>
      <c r="G32" s="21">
        <v>-100000</v>
      </c>
      <c r="H32" s="21">
        <v>-100000</v>
      </c>
      <c r="I32" s="21">
        <v>-100000</v>
      </c>
      <c r="J32" s="21">
        <v>-100000</v>
      </c>
      <c r="K32" s="21">
        <v>-100000</v>
      </c>
      <c r="L32" s="21">
        <v>-100000</v>
      </c>
      <c r="M32" s="21">
        <v>-100000</v>
      </c>
      <c r="N32" s="21">
        <v>-100000</v>
      </c>
      <c r="O32" s="21">
        <v>-100000</v>
      </c>
      <c r="P32" s="21">
        <v>-100000</v>
      </c>
      <c r="Q32" s="21">
        <v>-100000</v>
      </c>
      <c r="R32" s="21">
        <v>-100000</v>
      </c>
      <c r="S32" s="21">
        <v>-100000</v>
      </c>
      <c r="T32" s="21">
        <v>-100000</v>
      </c>
      <c r="U32" s="21">
        <v>-100000</v>
      </c>
      <c r="V32" s="21">
        <v>-100000</v>
      </c>
      <c r="W32" s="21">
        <v>-100000</v>
      </c>
      <c r="X32" s="21">
        <v>-100000</v>
      </c>
      <c r="Y32" s="21">
        <v>-100000</v>
      </c>
      <c r="Z32" s="21">
        <v>-100000</v>
      </c>
      <c r="AA32" s="21">
        <v>-100000</v>
      </c>
      <c r="AB32" s="21">
        <v>-100000</v>
      </c>
      <c r="AC32" s="21">
        <v>-100000</v>
      </c>
      <c r="AD32" s="21">
        <v>-100000</v>
      </c>
      <c r="AE32" s="21">
        <v>-100000</v>
      </c>
      <c r="AF32" s="21">
        <v>0</v>
      </c>
      <c r="AG32" s="21">
        <v>0</v>
      </c>
      <c r="AH32" s="21">
        <v>0</v>
      </c>
      <c r="AI32" s="21">
        <v>0</v>
      </c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0</v>
      </c>
      <c r="AQ32" s="21">
        <v>0</v>
      </c>
      <c r="AR32" s="21">
        <v>0</v>
      </c>
      <c r="AS32" s="21">
        <v>0</v>
      </c>
      <c r="AT32" s="21">
        <v>0</v>
      </c>
      <c r="AU32" s="21">
        <v>0</v>
      </c>
      <c r="AV32" s="21">
        <v>0</v>
      </c>
      <c r="AW32" s="21">
        <v>0</v>
      </c>
      <c r="AX32" s="21">
        <v>0</v>
      </c>
      <c r="AY32" s="21">
        <v>0</v>
      </c>
    </row>
    <row r="33" spans="1:51">
      <c r="A33" s="12" t="s">
        <v>41</v>
      </c>
      <c r="B33" s="21">
        <v>-100000</v>
      </c>
      <c r="C33" s="21">
        <v>-100000</v>
      </c>
      <c r="D33" s="21">
        <v>-100000</v>
      </c>
      <c r="E33" s="21">
        <v>-100000</v>
      </c>
      <c r="F33" s="21">
        <v>-100000</v>
      </c>
      <c r="G33" s="21">
        <v>-100000</v>
      </c>
      <c r="H33" s="21">
        <v>-100000</v>
      </c>
      <c r="I33" s="21">
        <v>-100000</v>
      </c>
      <c r="J33" s="21">
        <v>-100000</v>
      </c>
      <c r="K33" s="21">
        <v>-100000</v>
      </c>
      <c r="L33" s="21">
        <v>-100000</v>
      </c>
      <c r="M33" s="21">
        <v>-100000</v>
      </c>
      <c r="N33" s="21">
        <v>-100000</v>
      </c>
      <c r="O33" s="21">
        <v>-100000</v>
      </c>
      <c r="P33" s="21">
        <v>-100000</v>
      </c>
      <c r="Q33" s="21">
        <v>-100000</v>
      </c>
      <c r="R33" s="21">
        <v>-100000</v>
      </c>
      <c r="S33" s="21">
        <v>-100000</v>
      </c>
      <c r="T33" s="21">
        <v>-100000</v>
      </c>
      <c r="U33" s="21">
        <v>-100000</v>
      </c>
      <c r="V33" s="21">
        <v>-100000</v>
      </c>
      <c r="W33" s="21">
        <v>-100000</v>
      </c>
      <c r="X33" s="21">
        <v>-100000</v>
      </c>
      <c r="Y33" s="21">
        <v>-100000</v>
      </c>
      <c r="Z33" s="21">
        <v>-100000</v>
      </c>
      <c r="AA33" s="21">
        <v>-100000</v>
      </c>
      <c r="AB33" s="21">
        <v>-100000</v>
      </c>
      <c r="AC33" s="21">
        <v>-100000</v>
      </c>
      <c r="AD33" s="21">
        <v>-100000</v>
      </c>
      <c r="AE33" s="21">
        <v>-100000</v>
      </c>
      <c r="AF33" s="21">
        <v>0</v>
      </c>
      <c r="AG33" s="21">
        <v>0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0</v>
      </c>
      <c r="AR33" s="21"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0</v>
      </c>
      <c r="AX33" s="21">
        <v>0</v>
      </c>
      <c r="AY33" s="21">
        <v>0</v>
      </c>
    </row>
    <row r="34" spans="1:51">
      <c r="A34" s="12" t="s">
        <v>42</v>
      </c>
      <c r="B34" s="21">
        <v>-100000</v>
      </c>
      <c r="C34" s="21">
        <v>-100000</v>
      </c>
      <c r="D34" s="21">
        <v>-100000</v>
      </c>
      <c r="E34" s="21">
        <v>-100000</v>
      </c>
      <c r="F34" s="21">
        <v>-100000</v>
      </c>
      <c r="G34" s="21">
        <v>-100000</v>
      </c>
      <c r="H34" s="21">
        <v>-100000</v>
      </c>
      <c r="I34" s="21">
        <v>-100000</v>
      </c>
      <c r="J34" s="21">
        <v>-100000</v>
      </c>
      <c r="K34" s="21">
        <v>-100000</v>
      </c>
      <c r="L34" s="21">
        <v>-100000</v>
      </c>
      <c r="M34" s="21">
        <v>-100000</v>
      </c>
      <c r="N34" s="21">
        <v>-100000</v>
      </c>
      <c r="O34" s="21">
        <v>-100000</v>
      </c>
      <c r="P34" s="21">
        <v>-100000</v>
      </c>
      <c r="Q34" s="21">
        <v>-100000</v>
      </c>
      <c r="R34" s="21">
        <v>-100000</v>
      </c>
      <c r="S34" s="21">
        <v>-100000</v>
      </c>
      <c r="T34" s="21">
        <v>-100000</v>
      </c>
      <c r="U34" s="21">
        <v>-100000</v>
      </c>
      <c r="V34" s="21">
        <v>-100000</v>
      </c>
      <c r="W34" s="21">
        <v>-100000</v>
      </c>
      <c r="X34" s="21">
        <v>-100000</v>
      </c>
      <c r="Y34" s="21">
        <v>-100000</v>
      </c>
      <c r="Z34" s="21">
        <v>-100000</v>
      </c>
      <c r="AA34" s="21">
        <v>-100000</v>
      </c>
      <c r="AB34" s="21">
        <v>-100000</v>
      </c>
      <c r="AC34" s="21">
        <v>-100000</v>
      </c>
      <c r="AD34" s="21">
        <v>-100000</v>
      </c>
      <c r="AE34" s="21">
        <v>-100000</v>
      </c>
      <c r="AF34" s="21">
        <v>0</v>
      </c>
      <c r="AG34" s="21">
        <v>0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0</v>
      </c>
      <c r="AS34" s="21">
        <v>0</v>
      </c>
      <c r="AT34" s="21">
        <v>0</v>
      </c>
      <c r="AU34" s="21">
        <v>0</v>
      </c>
      <c r="AV34" s="21">
        <v>0</v>
      </c>
      <c r="AW34" s="21">
        <v>0</v>
      </c>
      <c r="AX34" s="21">
        <v>0</v>
      </c>
      <c r="AY34" s="21">
        <v>0</v>
      </c>
    </row>
    <row r="35" spans="1:51">
      <c r="A35" s="12" t="s">
        <v>43</v>
      </c>
      <c r="B35" s="21">
        <v>-100000</v>
      </c>
      <c r="C35" s="21">
        <v>-100000</v>
      </c>
      <c r="D35" s="21">
        <v>-100000</v>
      </c>
      <c r="E35" s="21">
        <v>-100000</v>
      </c>
      <c r="F35" s="21">
        <v>-100000</v>
      </c>
      <c r="G35" s="21">
        <v>-100000</v>
      </c>
      <c r="H35" s="21">
        <v>-100000</v>
      </c>
      <c r="I35" s="21">
        <v>-100000</v>
      </c>
      <c r="J35" s="21">
        <v>-100000</v>
      </c>
      <c r="K35" s="21">
        <v>-100000</v>
      </c>
      <c r="L35" s="21">
        <v>-100000</v>
      </c>
      <c r="M35" s="21">
        <v>-100000</v>
      </c>
      <c r="N35" s="21">
        <v>-100000</v>
      </c>
      <c r="O35" s="21">
        <v>-100000</v>
      </c>
      <c r="P35" s="21">
        <v>-100000</v>
      </c>
      <c r="Q35" s="21">
        <v>-100000</v>
      </c>
      <c r="R35" s="21">
        <v>-100000</v>
      </c>
      <c r="S35" s="21">
        <v>-100000</v>
      </c>
      <c r="T35" s="21">
        <v>-100000</v>
      </c>
      <c r="U35" s="21">
        <v>-100000</v>
      </c>
      <c r="V35" s="21">
        <v>-100000</v>
      </c>
      <c r="W35" s="21">
        <v>-100000</v>
      </c>
      <c r="X35" s="21">
        <v>-100000</v>
      </c>
      <c r="Y35" s="21">
        <v>-100000</v>
      </c>
      <c r="Z35" s="21">
        <v>-100000</v>
      </c>
      <c r="AA35" s="21">
        <v>-100000</v>
      </c>
      <c r="AB35" s="21">
        <v>-100000</v>
      </c>
      <c r="AC35" s="21">
        <v>-100000</v>
      </c>
      <c r="AD35" s="21">
        <v>-100000</v>
      </c>
      <c r="AE35" s="21">
        <v>-100000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</row>
    <row r="36" spans="1:51">
      <c r="A36" s="12" t="s">
        <v>44</v>
      </c>
      <c r="B36" s="21">
        <v>-100000</v>
      </c>
      <c r="C36" s="21">
        <v>-100000</v>
      </c>
      <c r="D36" s="21">
        <v>-100000</v>
      </c>
      <c r="E36" s="21">
        <v>-100000</v>
      </c>
      <c r="F36" s="21">
        <v>-100000</v>
      </c>
      <c r="G36" s="21">
        <v>-100000</v>
      </c>
      <c r="H36" s="21">
        <v>-100000</v>
      </c>
      <c r="I36" s="21">
        <v>-100000</v>
      </c>
      <c r="J36" s="21">
        <v>-100000</v>
      </c>
      <c r="K36" s="21">
        <v>-100000</v>
      </c>
      <c r="L36" s="21">
        <v>-100000</v>
      </c>
      <c r="M36" s="21">
        <v>-100000</v>
      </c>
      <c r="N36" s="21">
        <v>-100000</v>
      </c>
      <c r="O36" s="21">
        <v>-100000</v>
      </c>
      <c r="P36" s="21">
        <v>-100000</v>
      </c>
      <c r="Q36" s="21">
        <v>-100000</v>
      </c>
      <c r="R36" s="21">
        <v>-100000</v>
      </c>
      <c r="S36" s="21">
        <v>-100000</v>
      </c>
      <c r="T36" s="21">
        <v>-100000</v>
      </c>
      <c r="U36" s="21">
        <v>-100000</v>
      </c>
      <c r="V36" s="21">
        <v>-100000</v>
      </c>
      <c r="W36" s="21">
        <v>-100000</v>
      </c>
      <c r="X36" s="21">
        <v>-100000</v>
      </c>
      <c r="Y36" s="21">
        <v>-100000</v>
      </c>
      <c r="Z36" s="21">
        <v>-100000</v>
      </c>
      <c r="AA36" s="21">
        <v>-100000</v>
      </c>
      <c r="AB36" s="21">
        <v>-100000</v>
      </c>
      <c r="AC36" s="21">
        <v>-100000</v>
      </c>
      <c r="AD36" s="21">
        <v>-100000</v>
      </c>
      <c r="AE36" s="21">
        <v>-100000</v>
      </c>
      <c r="AF36" s="21">
        <v>0</v>
      </c>
      <c r="AG36" s="21">
        <v>0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1">
        <v>0</v>
      </c>
      <c r="AN36" s="21">
        <v>0</v>
      </c>
      <c r="AO36" s="21">
        <v>0</v>
      </c>
      <c r="AP36" s="21">
        <v>0</v>
      </c>
      <c r="AQ36" s="21">
        <v>0</v>
      </c>
      <c r="AR36" s="21">
        <v>0</v>
      </c>
      <c r="AS36" s="21">
        <v>0</v>
      </c>
      <c r="AT36" s="21">
        <v>0</v>
      </c>
      <c r="AU36" s="21">
        <v>0</v>
      </c>
      <c r="AV36" s="21">
        <v>0</v>
      </c>
      <c r="AW36" s="21">
        <v>0</v>
      </c>
      <c r="AX36" s="21">
        <v>0</v>
      </c>
      <c r="AY36" s="21">
        <v>0</v>
      </c>
    </row>
    <row r="37" spans="1:51" ht="15" thickBot="1">
      <c r="A37" s="22" t="s">
        <v>8</v>
      </c>
      <c r="B37" s="23">
        <f>SUM(B32:B36)</f>
        <v>-500000</v>
      </c>
      <c r="C37" s="23">
        <f t="shared" ref="C37:AY37" si="5">SUM(C32:C36)</f>
        <v>-500000</v>
      </c>
      <c r="D37" s="23">
        <f t="shared" si="5"/>
        <v>-500000</v>
      </c>
      <c r="E37" s="23">
        <f t="shared" si="5"/>
        <v>-500000</v>
      </c>
      <c r="F37" s="23">
        <f t="shared" si="5"/>
        <v>-500000</v>
      </c>
      <c r="G37" s="23">
        <f t="shared" si="5"/>
        <v>-500000</v>
      </c>
      <c r="H37" s="23">
        <f t="shared" si="5"/>
        <v>-500000</v>
      </c>
      <c r="I37" s="23">
        <f t="shared" si="5"/>
        <v>-500000</v>
      </c>
      <c r="J37" s="23">
        <f t="shared" si="5"/>
        <v>-500000</v>
      </c>
      <c r="K37" s="23">
        <f t="shared" si="5"/>
        <v>-500000</v>
      </c>
      <c r="L37" s="23">
        <f t="shared" si="5"/>
        <v>-500000</v>
      </c>
      <c r="M37" s="23">
        <f t="shared" si="5"/>
        <v>-500000</v>
      </c>
      <c r="N37" s="23">
        <f t="shared" si="5"/>
        <v>-500000</v>
      </c>
      <c r="O37" s="23">
        <f t="shared" si="5"/>
        <v>-500000</v>
      </c>
      <c r="P37" s="23">
        <f t="shared" si="5"/>
        <v>-500000</v>
      </c>
      <c r="Q37" s="23">
        <f t="shared" si="5"/>
        <v>-500000</v>
      </c>
      <c r="R37" s="23">
        <f t="shared" si="5"/>
        <v>-500000</v>
      </c>
      <c r="S37" s="23">
        <f t="shared" si="5"/>
        <v>-500000</v>
      </c>
      <c r="T37" s="23">
        <f t="shared" si="5"/>
        <v>-500000</v>
      </c>
      <c r="U37" s="23">
        <f t="shared" si="5"/>
        <v>-500000</v>
      </c>
      <c r="V37" s="23">
        <f t="shared" si="5"/>
        <v>-500000</v>
      </c>
      <c r="W37" s="23">
        <f t="shared" si="5"/>
        <v>-500000</v>
      </c>
      <c r="X37" s="23">
        <f t="shared" si="5"/>
        <v>-500000</v>
      </c>
      <c r="Y37" s="23">
        <f t="shared" si="5"/>
        <v>-500000</v>
      </c>
      <c r="Z37" s="23">
        <f t="shared" si="5"/>
        <v>-500000</v>
      </c>
      <c r="AA37" s="23">
        <f t="shared" si="5"/>
        <v>-500000</v>
      </c>
      <c r="AB37" s="23">
        <f t="shared" si="5"/>
        <v>-500000</v>
      </c>
      <c r="AC37" s="23">
        <f t="shared" si="5"/>
        <v>-500000</v>
      </c>
      <c r="AD37" s="23">
        <f t="shared" si="5"/>
        <v>-500000</v>
      </c>
      <c r="AE37" s="23">
        <f t="shared" si="5"/>
        <v>-500000</v>
      </c>
      <c r="AF37" s="23">
        <f t="shared" si="5"/>
        <v>0</v>
      </c>
      <c r="AG37" s="23">
        <f t="shared" si="5"/>
        <v>0</v>
      </c>
      <c r="AH37" s="23">
        <f t="shared" si="5"/>
        <v>0</v>
      </c>
      <c r="AI37" s="23">
        <f t="shared" si="5"/>
        <v>0</v>
      </c>
      <c r="AJ37" s="23">
        <f t="shared" si="5"/>
        <v>0</v>
      </c>
      <c r="AK37" s="23">
        <f t="shared" si="5"/>
        <v>0</v>
      </c>
      <c r="AL37" s="23">
        <f t="shared" si="5"/>
        <v>0</v>
      </c>
      <c r="AM37" s="23">
        <f t="shared" si="5"/>
        <v>0</v>
      </c>
      <c r="AN37" s="23">
        <f t="shared" si="5"/>
        <v>0</v>
      </c>
      <c r="AO37" s="23">
        <f t="shared" si="5"/>
        <v>0</v>
      </c>
      <c r="AP37" s="23">
        <f t="shared" si="5"/>
        <v>0</v>
      </c>
      <c r="AQ37" s="23">
        <f t="shared" si="5"/>
        <v>0</v>
      </c>
      <c r="AR37" s="23">
        <f t="shared" si="5"/>
        <v>0</v>
      </c>
      <c r="AS37" s="23">
        <f t="shared" si="5"/>
        <v>0</v>
      </c>
      <c r="AT37" s="23">
        <f t="shared" si="5"/>
        <v>0</v>
      </c>
      <c r="AU37" s="23">
        <f t="shared" si="5"/>
        <v>0</v>
      </c>
      <c r="AV37" s="23">
        <f t="shared" si="5"/>
        <v>0</v>
      </c>
      <c r="AW37" s="23">
        <f t="shared" si="5"/>
        <v>0</v>
      </c>
      <c r="AX37" s="23">
        <f t="shared" si="5"/>
        <v>0</v>
      </c>
      <c r="AY37" s="23">
        <f t="shared" si="5"/>
        <v>0</v>
      </c>
    </row>
    <row r="38" spans="1:51">
      <c r="A38" s="2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</row>
    <row r="39" spans="1:51">
      <c r="A39" s="11" t="s">
        <v>7</v>
      </c>
      <c r="B39" s="25">
        <v>-2000000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0</v>
      </c>
      <c r="AV39" s="25">
        <v>0</v>
      </c>
      <c r="AW39" s="25">
        <v>0</v>
      </c>
      <c r="AX39" s="25">
        <v>0</v>
      </c>
      <c r="AY39" s="25">
        <v>0</v>
      </c>
    </row>
    <row r="40" spans="1:51" ht="15" thickBot="1">
      <c r="A40" s="22" t="s">
        <v>18</v>
      </c>
      <c r="B40" s="23">
        <f t="shared" ref="B40:AY40" si="6">B37+B39</f>
        <v>-2500000</v>
      </c>
      <c r="C40" s="23">
        <f t="shared" si="6"/>
        <v>-500000</v>
      </c>
      <c r="D40" s="23">
        <f t="shared" si="6"/>
        <v>-500000</v>
      </c>
      <c r="E40" s="23">
        <f t="shared" si="6"/>
        <v>-500000</v>
      </c>
      <c r="F40" s="23">
        <f t="shared" si="6"/>
        <v>-500000</v>
      </c>
      <c r="G40" s="23">
        <f t="shared" si="6"/>
        <v>-500000</v>
      </c>
      <c r="H40" s="23">
        <f t="shared" si="6"/>
        <v>-500000</v>
      </c>
      <c r="I40" s="23">
        <f t="shared" si="6"/>
        <v>-500000</v>
      </c>
      <c r="J40" s="23">
        <f t="shared" si="6"/>
        <v>-500000</v>
      </c>
      <c r="K40" s="23">
        <f t="shared" si="6"/>
        <v>-500000</v>
      </c>
      <c r="L40" s="23">
        <f t="shared" si="6"/>
        <v>-500000</v>
      </c>
      <c r="M40" s="23">
        <f t="shared" si="6"/>
        <v>-500000</v>
      </c>
      <c r="N40" s="23">
        <f t="shared" si="6"/>
        <v>-500000</v>
      </c>
      <c r="O40" s="23">
        <f t="shared" si="6"/>
        <v>-500000</v>
      </c>
      <c r="P40" s="23">
        <f t="shared" si="6"/>
        <v>-500000</v>
      </c>
      <c r="Q40" s="23">
        <f t="shared" si="6"/>
        <v>-500000</v>
      </c>
      <c r="R40" s="23">
        <f t="shared" si="6"/>
        <v>-500000</v>
      </c>
      <c r="S40" s="23">
        <f t="shared" si="6"/>
        <v>-500000</v>
      </c>
      <c r="T40" s="23">
        <f t="shared" si="6"/>
        <v>-500000</v>
      </c>
      <c r="U40" s="23">
        <f t="shared" si="6"/>
        <v>-500000</v>
      </c>
      <c r="V40" s="23">
        <f t="shared" si="6"/>
        <v>-500000</v>
      </c>
      <c r="W40" s="23">
        <f t="shared" si="6"/>
        <v>-500000</v>
      </c>
      <c r="X40" s="23">
        <f t="shared" si="6"/>
        <v>-500000</v>
      </c>
      <c r="Y40" s="23">
        <f t="shared" si="6"/>
        <v>-500000</v>
      </c>
      <c r="Z40" s="23">
        <f t="shared" si="6"/>
        <v>-500000</v>
      </c>
      <c r="AA40" s="23">
        <f t="shared" si="6"/>
        <v>-500000</v>
      </c>
      <c r="AB40" s="23">
        <f t="shared" si="6"/>
        <v>-500000</v>
      </c>
      <c r="AC40" s="23">
        <f t="shared" si="6"/>
        <v>-500000</v>
      </c>
      <c r="AD40" s="23">
        <f t="shared" si="6"/>
        <v>-500000</v>
      </c>
      <c r="AE40" s="23">
        <f t="shared" si="6"/>
        <v>-500000</v>
      </c>
      <c r="AF40" s="23">
        <f t="shared" si="6"/>
        <v>0</v>
      </c>
      <c r="AG40" s="23">
        <f t="shared" si="6"/>
        <v>0</v>
      </c>
      <c r="AH40" s="23">
        <f t="shared" si="6"/>
        <v>0</v>
      </c>
      <c r="AI40" s="23">
        <f t="shared" si="6"/>
        <v>0</v>
      </c>
      <c r="AJ40" s="23">
        <f t="shared" si="6"/>
        <v>0</v>
      </c>
      <c r="AK40" s="23">
        <f t="shared" si="6"/>
        <v>0</v>
      </c>
      <c r="AL40" s="23">
        <f t="shared" si="6"/>
        <v>0</v>
      </c>
      <c r="AM40" s="23">
        <f t="shared" si="6"/>
        <v>0</v>
      </c>
      <c r="AN40" s="23">
        <f t="shared" si="6"/>
        <v>0</v>
      </c>
      <c r="AO40" s="23">
        <f t="shared" si="6"/>
        <v>0</v>
      </c>
      <c r="AP40" s="23">
        <f t="shared" si="6"/>
        <v>0</v>
      </c>
      <c r="AQ40" s="23">
        <f t="shared" si="6"/>
        <v>0</v>
      </c>
      <c r="AR40" s="23">
        <f t="shared" si="6"/>
        <v>0</v>
      </c>
      <c r="AS40" s="23">
        <f t="shared" si="6"/>
        <v>0</v>
      </c>
      <c r="AT40" s="23">
        <f t="shared" si="6"/>
        <v>0</v>
      </c>
      <c r="AU40" s="23">
        <f t="shared" si="6"/>
        <v>0</v>
      </c>
      <c r="AV40" s="23">
        <f t="shared" si="6"/>
        <v>0</v>
      </c>
      <c r="AW40" s="23">
        <f t="shared" si="6"/>
        <v>0</v>
      </c>
      <c r="AX40" s="23">
        <f t="shared" si="6"/>
        <v>0</v>
      </c>
      <c r="AY40" s="23">
        <f t="shared" si="6"/>
        <v>0</v>
      </c>
    </row>
    <row r="41" spans="1:51" ht="15" thickBot="1">
      <c r="A41" s="24" t="s">
        <v>33</v>
      </c>
      <c r="B41" s="30">
        <f>SUM(B39:AY39)</f>
        <v>-2000000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</row>
    <row r="42" spans="1:51" ht="15" thickBot="1">
      <c r="A42" s="24" t="s">
        <v>34</v>
      </c>
      <c r="B42" s="30">
        <f>SUM(B40:AY40)</f>
        <v>-17000000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</row>
    <row r="43" spans="1:51">
      <c r="A43" s="2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</row>
    <row r="44" spans="1:51">
      <c r="A44" s="11" t="s">
        <v>19</v>
      </c>
      <c r="B44" s="14">
        <f>B$37*B$19</f>
        <v>-481125.22432468808</v>
      </c>
      <c r="C44" s="14">
        <f t="shared" ref="C44:AY44" si="7">C$37*C$19</f>
        <v>-445486.31881915568</v>
      </c>
      <c r="D44" s="14">
        <f t="shared" si="7"/>
        <v>-412487.33223995887</v>
      </c>
      <c r="E44" s="14">
        <f t="shared" si="7"/>
        <v>-381932.71503699891</v>
      </c>
      <c r="F44" s="14">
        <f t="shared" si="7"/>
        <v>-353641.40281203605</v>
      </c>
      <c r="G44" s="14">
        <f t="shared" si="7"/>
        <v>-327445.74334447779</v>
      </c>
      <c r="H44" s="14">
        <f t="shared" si="7"/>
        <v>-303190.50309673866</v>
      </c>
      <c r="I44" s="14">
        <f t="shared" si="7"/>
        <v>-280731.94731179503</v>
      </c>
      <c r="J44" s="14">
        <f t="shared" si="7"/>
        <v>-259936.98825166206</v>
      </c>
      <c r="K44" s="14">
        <f t="shared" si="7"/>
        <v>-240682.39652931673</v>
      </c>
      <c r="L44" s="14">
        <f t="shared" si="7"/>
        <v>-222854.07086047842</v>
      </c>
      <c r="M44" s="14">
        <f t="shared" si="7"/>
        <v>-206346.3619078504</v>
      </c>
      <c r="N44" s="14">
        <f t="shared" si="7"/>
        <v>-191061.44621097256</v>
      </c>
      <c r="O44" s="14">
        <f t="shared" si="7"/>
        <v>-176908.74649164124</v>
      </c>
      <c r="P44" s="14">
        <f t="shared" si="7"/>
        <v>-163804.39489966779</v>
      </c>
      <c r="Q44" s="14">
        <f t="shared" si="7"/>
        <v>-151670.73601821094</v>
      </c>
      <c r="R44" s="14">
        <f t="shared" si="7"/>
        <v>-140435.86668352861</v>
      </c>
      <c r="S44" s="14">
        <f t="shared" si="7"/>
        <v>-130033.20989215611</v>
      </c>
      <c r="T44" s="14">
        <f t="shared" si="7"/>
        <v>-120401.12027051492</v>
      </c>
      <c r="U44" s="14">
        <f t="shared" si="7"/>
        <v>-111482.5187689953</v>
      </c>
      <c r="V44" s="14">
        <f t="shared" si="7"/>
        <v>-103224.55441573638</v>
      </c>
      <c r="W44" s="14">
        <f t="shared" si="7"/>
        <v>-95578.291125681819</v>
      </c>
      <c r="X44" s="14">
        <f t="shared" si="7"/>
        <v>-88498.41770896464</v>
      </c>
      <c r="Y44" s="14">
        <f t="shared" si="7"/>
        <v>-81942.979360152443</v>
      </c>
      <c r="Z44" s="14">
        <f t="shared" si="7"/>
        <v>-75873.12903717818</v>
      </c>
      <c r="AA44" s="14">
        <f t="shared" si="7"/>
        <v>-70252.897256646451</v>
      </c>
      <c r="AB44" s="14">
        <f t="shared" si="7"/>
        <v>-65048.978941339294</v>
      </c>
      <c r="AC44" s="14">
        <f t="shared" si="7"/>
        <v>-60230.536056795652</v>
      </c>
      <c r="AD44" s="14">
        <f t="shared" si="7"/>
        <v>-55769.014867403377</v>
      </c>
      <c r="AE44" s="14">
        <f t="shared" si="7"/>
        <v>-51637.976729077207</v>
      </c>
      <c r="AF44" s="14">
        <f t="shared" si="7"/>
        <v>0</v>
      </c>
      <c r="AG44" s="14">
        <f t="shared" si="7"/>
        <v>0</v>
      </c>
      <c r="AH44" s="14">
        <f t="shared" si="7"/>
        <v>0</v>
      </c>
      <c r="AI44" s="14">
        <f t="shared" si="7"/>
        <v>0</v>
      </c>
      <c r="AJ44" s="14">
        <f t="shared" si="7"/>
        <v>0</v>
      </c>
      <c r="AK44" s="14">
        <f t="shared" si="7"/>
        <v>0</v>
      </c>
      <c r="AL44" s="14">
        <f t="shared" si="7"/>
        <v>0</v>
      </c>
      <c r="AM44" s="14">
        <f t="shared" si="7"/>
        <v>0</v>
      </c>
      <c r="AN44" s="14">
        <f t="shared" si="7"/>
        <v>0</v>
      </c>
      <c r="AO44" s="14">
        <f t="shared" si="7"/>
        <v>0</v>
      </c>
      <c r="AP44" s="14">
        <f t="shared" si="7"/>
        <v>0</v>
      </c>
      <c r="AQ44" s="14">
        <f t="shared" si="7"/>
        <v>0</v>
      </c>
      <c r="AR44" s="14">
        <f t="shared" si="7"/>
        <v>0</v>
      </c>
      <c r="AS44" s="14">
        <f t="shared" si="7"/>
        <v>0</v>
      </c>
      <c r="AT44" s="14">
        <f t="shared" si="7"/>
        <v>0</v>
      </c>
      <c r="AU44" s="14">
        <f t="shared" si="7"/>
        <v>0</v>
      </c>
      <c r="AV44" s="14">
        <f t="shared" si="7"/>
        <v>0</v>
      </c>
      <c r="AW44" s="14">
        <f t="shared" si="7"/>
        <v>0</v>
      </c>
      <c r="AX44" s="14">
        <f t="shared" si="7"/>
        <v>0</v>
      </c>
      <c r="AY44" s="14">
        <f t="shared" si="7"/>
        <v>0</v>
      </c>
    </row>
    <row r="45" spans="1:51">
      <c r="A45" s="11" t="s">
        <v>20</v>
      </c>
      <c r="B45" s="14">
        <f t="shared" ref="B45:AY45" si="8">B$39*B$20</f>
        <v>-2000000</v>
      </c>
      <c r="C45" s="14">
        <f t="shared" si="8"/>
        <v>0</v>
      </c>
      <c r="D45" s="14">
        <f t="shared" si="8"/>
        <v>0</v>
      </c>
      <c r="E45" s="14">
        <f t="shared" si="8"/>
        <v>0</v>
      </c>
      <c r="F45" s="14">
        <f t="shared" si="8"/>
        <v>0</v>
      </c>
      <c r="G45" s="14">
        <f t="shared" si="8"/>
        <v>0</v>
      </c>
      <c r="H45" s="14">
        <f t="shared" si="8"/>
        <v>0</v>
      </c>
      <c r="I45" s="14">
        <f t="shared" si="8"/>
        <v>0</v>
      </c>
      <c r="J45" s="14">
        <f t="shared" si="8"/>
        <v>0</v>
      </c>
      <c r="K45" s="14">
        <f t="shared" si="8"/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14">
        <f t="shared" si="8"/>
        <v>0</v>
      </c>
      <c r="S45" s="14">
        <f t="shared" si="8"/>
        <v>0</v>
      </c>
      <c r="T45" s="14">
        <f t="shared" si="8"/>
        <v>0</v>
      </c>
      <c r="U45" s="14">
        <f t="shared" si="8"/>
        <v>0</v>
      </c>
      <c r="V45" s="14">
        <f t="shared" si="8"/>
        <v>0</v>
      </c>
      <c r="W45" s="14">
        <f t="shared" si="8"/>
        <v>0</v>
      </c>
      <c r="X45" s="14">
        <f t="shared" si="8"/>
        <v>0</v>
      </c>
      <c r="Y45" s="14">
        <f t="shared" si="8"/>
        <v>0</v>
      </c>
      <c r="Z45" s="14">
        <f t="shared" si="8"/>
        <v>0</v>
      </c>
      <c r="AA45" s="14">
        <f t="shared" si="8"/>
        <v>0</v>
      </c>
      <c r="AB45" s="14">
        <f t="shared" si="8"/>
        <v>0</v>
      </c>
      <c r="AC45" s="14">
        <f t="shared" si="8"/>
        <v>0</v>
      </c>
      <c r="AD45" s="14">
        <f t="shared" si="8"/>
        <v>0</v>
      </c>
      <c r="AE45" s="14">
        <f t="shared" si="8"/>
        <v>0</v>
      </c>
      <c r="AF45" s="14">
        <f t="shared" si="8"/>
        <v>0</v>
      </c>
      <c r="AG45" s="14">
        <f t="shared" si="8"/>
        <v>0</v>
      </c>
      <c r="AH45" s="14">
        <f t="shared" si="8"/>
        <v>0</v>
      </c>
      <c r="AI45" s="14">
        <f t="shared" si="8"/>
        <v>0</v>
      </c>
      <c r="AJ45" s="14">
        <f t="shared" si="8"/>
        <v>0</v>
      </c>
      <c r="AK45" s="14">
        <f t="shared" si="8"/>
        <v>0</v>
      </c>
      <c r="AL45" s="14">
        <f t="shared" si="8"/>
        <v>0</v>
      </c>
      <c r="AM45" s="14">
        <f t="shared" si="8"/>
        <v>0</v>
      </c>
      <c r="AN45" s="14">
        <f t="shared" si="8"/>
        <v>0</v>
      </c>
      <c r="AO45" s="14">
        <f t="shared" si="8"/>
        <v>0</v>
      </c>
      <c r="AP45" s="14">
        <f t="shared" si="8"/>
        <v>0</v>
      </c>
      <c r="AQ45" s="14">
        <f t="shared" si="8"/>
        <v>0</v>
      </c>
      <c r="AR45" s="14">
        <f t="shared" si="8"/>
        <v>0</v>
      </c>
      <c r="AS45" s="14">
        <f t="shared" si="8"/>
        <v>0</v>
      </c>
      <c r="AT45" s="14">
        <f t="shared" si="8"/>
        <v>0</v>
      </c>
      <c r="AU45" s="14">
        <f t="shared" si="8"/>
        <v>0</v>
      </c>
      <c r="AV45" s="14">
        <f t="shared" si="8"/>
        <v>0</v>
      </c>
      <c r="AW45" s="14">
        <f t="shared" si="8"/>
        <v>0</v>
      </c>
      <c r="AX45" s="14">
        <f t="shared" si="8"/>
        <v>0</v>
      </c>
      <c r="AY45" s="14">
        <f t="shared" si="8"/>
        <v>0</v>
      </c>
    </row>
    <row r="46" spans="1:51" ht="15" thickBot="1">
      <c r="A46" s="22" t="s">
        <v>21</v>
      </c>
      <c r="B46" s="23">
        <f t="shared" ref="B46:AY46" si="9">B$44+B$45</f>
        <v>-2481125.2243246883</v>
      </c>
      <c r="C46" s="23">
        <f t="shared" si="9"/>
        <v>-445486.31881915568</v>
      </c>
      <c r="D46" s="23">
        <f t="shared" si="9"/>
        <v>-412487.33223995887</v>
      </c>
      <c r="E46" s="23">
        <f t="shared" si="9"/>
        <v>-381932.71503699891</v>
      </c>
      <c r="F46" s="23">
        <f t="shared" si="9"/>
        <v>-353641.40281203605</v>
      </c>
      <c r="G46" s="23">
        <f t="shared" si="9"/>
        <v>-327445.74334447779</v>
      </c>
      <c r="H46" s="23">
        <f t="shared" si="9"/>
        <v>-303190.50309673866</v>
      </c>
      <c r="I46" s="23">
        <f t="shared" si="9"/>
        <v>-280731.94731179503</v>
      </c>
      <c r="J46" s="23">
        <f t="shared" si="9"/>
        <v>-259936.98825166206</v>
      </c>
      <c r="K46" s="23">
        <f t="shared" si="9"/>
        <v>-240682.39652931673</v>
      </c>
      <c r="L46" s="23">
        <f t="shared" si="9"/>
        <v>-222854.07086047842</v>
      </c>
      <c r="M46" s="23">
        <f t="shared" si="9"/>
        <v>-206346.3619078504</v>
      </c>
      <c r="N46" s="23">
        <f t="shared" si="9"/>
        <v>-191061.44621097256</v>
      </c>
      <c r="O46" s="23">
        <f t="shared" si="9"/>
        <v>-176908.74649164124</v>
      </c>
      <c r="P46" s="23">
        <f t="shared" si="9"/>
        <v>-163804.39489966779</v>
      </c>
      <c r="Q46" s="23">
        <f t="shared" si="9"/>
        <v>-151670.73601821094</v>
      </c>
      <c r="R46" s="23">
        <f t="shared" si="9"/>
        <v>-140435.86668352861</v>
      </c>
      <c r="S46" s="23">
        <f t="shared" si="9"/>
        <v>-130033.20989215611</v>
      </c>
      <c r="T46" s="23">
        <f t="shared" si="9"/>
        <v>-120401.12027051492</v>
      </c>
      <c r="U46" s="23">
        <f t="shared" si="9"/>
        <v>-111482.5187689953</v>
      </c>
      <c r="V46" s="23">
        <f t="shared" si="9"/>
        <v>-103224.55441573638</v>
      </c>
      <c r="W46" s="23">
        <f t="shared" si="9"/>
        <v>-95578.291125681819</v>
      </c>
      <c r="X46" s="23">
        <f t="shared" si="9"/>
        <v>-88498.41770896464</v>
      </c>
      <c r="Y46" s="23">
        <f t="shared" si="9"/>
        <v>-81942.979360152443</v>
      </c>
      <c r="Z46" s="23">
        <f t="shared" si="9"/>
        <v>-75873.12903717818</v>
      </c>
      <c r="AA46" s="23">
        <f t="shared" si="9"/>
        <v>-70252.897256646451</v>
      </c>
      <c r="AB46" s="23">
        <f t="shared" si="9"/>
        <v>-65048.978941339294</v>
      </c>
      <c r="AC46" s="23">
        <f t="shared" si="9"/>
        <v>-60230.536056795652</v>
      </c>
      <c r="AD46" s="23">
        <f t="shared" si="9"/>
        <v>-55769.014867403377</v>
      </c>
      <c r="AE46" s="23">
        <f t="shared" si="9"/>
        <v>-51637.976729077207</v>
      </c>
      <c r="AF46" s="23">
        <f t="shared" si="9"/>
        <v>0</v>
      </c>
      <c r="AG46" s="23">
        <f t="shared" si="9"/>
        <v>0</v>
      </c>
      <c r="AH46" s="23">
        <f t="shared" si="9"/>
        <v>0</v>
      </c>
      <c r="AI46" s="23">
        <f t="shared" si="9"/>
        <v>0</v>
      </c>
      <c r="AJ46" s="23">
        <f t="shared" si="9"/>
        <v>0</v>
      </c>
      <c r="AK46" s="23">
        <f t="shared" si="9"/>
        <v>0</v>
      </c>
      <c r="AL46" s="23">
        <f t="shared" si="9"/>
        <v>0</v>
      </c>
      <c r="AM46" s="23">
        <f t="shared" si="9"/>
        <v>0</v>
      </c>
      <c r="AN46" s="23">
        <f t="shared" si="9"/>
        <v>0</v>
      </c>
      <c r="AO46" s="23">
        <f t="shared" si="9"/>
        <v>0</v>
      </c>
      <c r="AP46" s="23">
        <f t="shared" si="9"/>
        <v>0</v>
      </c>
      <c r="AQ46" s="23">
        <f t="shared" si="9"/>
        <v>0</v>
      </c>
      <c r="AR46" s="23">
        <f t="shared" si="9"/>
        <v>0</v>
      </c>
      <c r="AS46" s="23">
        <f t="shared" si="9"/>
        <v>0</v>
      </c>
      <c r="AT46" s="23">
        <f t="shared" si="9"/>
        <v>0</v>
      </c>
      <c r="AU46" s="23">
        <f t="shared" si="9"/>
        <v>0</v>
      </c>
      <c r="AV46" s="23">
        <f t="shared" si="9"/>
        <v>0</v>
      </c>
      <c r="AW46" s="23">
        <f t="shared" si="9"/>
        <v>0</v>
      </c>
      <c r="AX46" s="23">
        <f t="shared" si="9"/>
        <v>0</v>
      </c>
      <c r="AY46" s="23">
        <f t="shared" si="9"/>
        <v>0</v>
      </c>
    </row>
    <row r="47" spans="1:51" ht="15" thickBot="1">
      <c r="A47" s="24" t="s">
        <v>14</v>
      </c>
      <c r="B47" s="30">
        <f>SUM(B46:AY46)</f>
        <v>-7849715.819269821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</row>
    <row r="48" spans="1:51">
      <c r="A48" s="1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</row>
    <row r="49" spans="1:51">
      <c r="A49" s="12" t="s">
        <v>28</v>
      </c>
      <c r="B49" s="16">
        <f>B$27+B$40</f>
        <v>-1850000</v>
      </c>
      <c r="C49" s="16">
        <f t="shared" ref="C49:AY49" si="10">C$27+C$40</f>
        <v>150000</v>
      </c>
      <c r="D49" s="16">
        <f t="shared" si="10"/>
        <v>150000</v>
      </c>
      <c r="E49" s="16">
        <f t="shared" si="10"/>
        <v>150000</v>
      </c>
      <c r="F49" s="16">
        <f t="shared" si="10"/>
        <v>150000</v>
      </c>
      <c r="G49" s="16">
        <f t="shared" si="10"/>
        <v>150000</v>
      </c>
      <c r="H49" s="16">
        <f t="shared" si="10"/>
        <v>150000</v>
      </c>
      <c r="I49" s="16">
        <f t="shared" si="10"/>
        <v>150000</v>
      </c>
      <c r="J49" s="16">
        <f t="shared" si="10"/>
        <v>150000</v>
      </c>
      <c r="K49" s="16">
        <f t="shared" si="10"/>
        <v>150000</v>
      </c>
      <c r="L49" s="16">
        <f t="shared" si="10"/>
        <v>150000</v>
      </c>
      <c r="M49" s="16">
        <f t="shared" si="10"/>
        <v>150000</v>
      </c>
      <c r="N49" s="16">
        <f t="shared" si="10"/>
        <v>150000</v>
      </c>
      <c r="O49" s="16">
        <f t="shared" si="10"/>
        <v>150000</v>
      </c>
      <c r="P49" s="16">
        <f t="shared" si="10"/>
        <v>150000</v>
      </c>
      <c r="Q49" s="16">
        <f t="shared" si="10"/>
        <v>150000</v>
      </c>
      <c r="R49" s="16">
        <f t="shared" si="10"/>
        <v>150000</v>
      </c>
      <c r="S49" s="16">
        <f t="shared" si="10"/>
        <v>150000</v>
      </c>
      <c r="T49" s="16">
        <f t="shared" si="10"/>
        <v>150000</v>
      </c>
      <c r="U49" s="16">
        <f t="shared" si="10"/>
        <v>150000</v>
      </c>
      <c r="V49" s="16">
        <f t="shared" si="10"/>
        <v>150000</v>
      </c>
      <c r="W49" s="16">
        <f t="shared" si="10"/>
        <v>150000</v>
      </c>
      <c r="X49" s="16">
        <f t="shared" si="10"/>
        <v>150000</v>
      </c>
      <c r="Y49" s="16">
        <f t="shared" si="10"/>
        <v>150000</v>
      </c>
      <c r="Z49" s="16">
        <f t="shared" si="10"/>
        <v>150000</v>
      </c>
      <c r="AA49" s="16">
        <f t="shared" si="10"/>
        <v>150000</v>
      </c>
      <c r="AB49" s="16">
        <f t="shared" si="10"/>
        <v>150000</v>
      </c>
      <c r="AC49" s="16">
        <f t="shared" si="10"/>
        <v>150000</v>
      </c>
      <c r="AD49" s="16">
        <f t="shared" si="10"/>
        <v>150000</v>
      </c>
      <c r="AE49" s="16">
        <f t="shared" si="10"/>
        <v>150000</v>
      </c>
      <c r="AF49" s="16">
        <f t="shared" si="10"/>
        <v>0</v>
      </c>
      <c r="AG49" s="16">
        <f t="shared" si="10"/>
        <v>0</v>
      </c>
      <c r="AH49" s="16">
        <f t="shared" si="10"/>
        <v>0</v>
      </c>
      <c r="AI49" s="16">
        <f t="shared" si="10"/>
        <v>0</v>
      </c>
      <c r="AJ49" s="16">
        <f t="shared" si="10"/>
        <v>0</v>
      </c>
      <c r="AK49" s="16">
        <f t="shared" si="10"/>
        <v>0</v>
      </c>
      <c r="AL49" s="16">
        <f t="shared" si="10"/>
        <v>0</v>
      </c>
      <c r="AM49" s="16">
        <f t="shared" si="10"/>
        <v>0</v>
      </c>
      <c r="AN49" s="16">
        <f t="shared" si="10"/>
        <v>0</v>
      </c>
      <c r="AO49" s="16">
        <f t="shared" si="10"/>
        <v>0</v>
      </c>
      <c r="AP49" s="16">
        <f t="shared" si="10"/>
        <v>0</v>
      </c>
      <c r="AQ49" s="16">
        <f t="shared" si="10"/>
        <v>0</v>
      </c>
      <c r="AR49" s="16">
        <f t="shared" si="10"/>
        <v>0</v>
      </c>
      <c r="AS49" s="16">
        <f t="shared" si="10"/>
        <v>0</v>
      </c>
      <c r="AT49" s="16">
        <f t="shared" si="10"/>
        <v>0</v>
      </c>
      <c r="AU49" s="16">
        <f t="shared" si="10"/>
        <v>0</v>
      </c>
      <c r="AV49" s="16">
        <f t="shared" si="10"/>
        <v>0</v>
      </c>
      <c r="AW49" s="16">
        <f t="shared" si="10"/>
        <v>0</v>
      </c>
      <c r="AX49" s="16">
        <f t="shared" si="10"/>
        <v>0</v>
      </c>
      <c r="AY49" s="16">
        <f t="shared" si="10"/>
        <v>0</v>
      </c>
    </row>
    <row r="50" spans="1:51">
      <c r="A50" s="11" t="s">
        <v>24</v>
      </c>
      <c r="B50" s="15">
        <f t="shared" ref="B50:AG50" si="11">B$29+B$46</f>
        <v>-1855662.432702594</v>
      </c>
      <c r="C50" s="15">
        <f t="shared" si="11"/>
        <v>133645.89564574673</v>
      </c>
      <c r="D50" s="15">
        <f t="shared" si="11"/>
        <v>123746.19967198762</v>
      </c>
      <c r="E50" s="15">
        <f t="shared" si="11"/>
        <v>114579.81451109971</v>
      </c>
      <c r="F50" s="15">
        <f t="shared" si="11"/>
        <v>106092.42084361083</v>
      </c>
      <c r="G50" s="15">
        <f t="shared" si="11"/>
        <v>98233.72300334333</v>
      </c>
      <c r="H50" s="15">
        <f t="shared" si="11"/>
        <v>90957.150929021591</v>
      </c>
      <c r="I50" s="15">
        <f t="shared" si="11"/>
        <v>84219.584193538467</v>
      </c>
      <c r="J50" s="15">
        <f t="shared" si="11"/>
        <v>77981.096475498634</v>
      </c>
      <c r="K50" s="15">
        <f t="shared" si="11"/>
        <v>72204.718958795012</v>
      </c>
      <c r="L50" s="15">
        <f t="shared" si="11"/>
        <v>66856.221258143516</v>
      </c>
      <c r="M50" s="15">
        <f t="shared" si="11"/>
        <v>61903.908572355082</v>
      </c>
      <c r="N50" s="15">
        <f t="shared" si="11"/>
        <v>57318.433863291779</v>
      </c>
      <c r="O50" s="15">
        <f t="shared" si="11"/>
        <v>53072.623947492364</v>
      </c>
      <c r="P50" s="15">
        <f t="shared" si="11"/>
        <v>49141.318469900347</v>
      </c>
      <c r="Q50" s="15">
        <f t="shared" si="11"/>
        <v>45501.220805463265</v>
      </c>
      <c r="R50" s="15">
        <f t="shared" si="11"/>
        <v>42130.760005058575</v>
      </c>
      <c r="S50" s="15">
        <f t="shared" si="11"/>
        <v>39009.962967646818</v>
      </c>
      <c r="T50" s="15">
        <f t="shared" si="11"/>
        <v>36120.33608115447</v>
      </c>
      <c r="U50" s="15">
        <f t="shared" si="11"/>
        <v>33444.755630698579</v>
      </c>
      <c r="V50" s="15">
        <f t="shared" si="11"/>
        <v>30967.366324720904</v>
      </c>
      <c r="W50" s="15">
        <f t="shared" si="11"/>
        <v>28673.487337704544</v>
      </c>
      <c r="X50" s="15">
        <f t="shared" si="11"/>
        <v>26549.525312689395</v>
      </c>
      <c r="Y50" s="15">
        <f t="shared" si="11"/>
        <v>24582.893808045745</v>
      </c>
      <c r="Z50" s="15">
        <f t="shared" si="11"/>
        <v>22761.938711153445</v>
      </c>
      <c r="AA50" s="15">
        <f t="shared" si="11"/>
        <v>21075.869176993932</v>
      </c>
      <c r="AB50" s="15">
        <f t="shared" si="11"/>
        <v>19514.693682401783</v>
      </c>
      <c r="AC50" s="15">
        <f t="shared" si="11"/>
        <v>18069.16081703869</v>
      </c>
      <c r="AD50" s="15">
        <f t="shared" si="11"/>
        <v>16730.704460221015</v>
      </c>
      <c r="AE50" s="15">
        <f t="shared" si="11"/>
        <v>15491.393018723153</v>
      </c>
      <c r="AF50" s="15">
        <f t="shared" si="11"/>
        <v>0</v>
      </c>
      <c r="AG50" s="15">
        <f t="shared" si="11"/>
        <v>0</v>
      </c>
      <c r="AH50" s="15">
        <f t="shared" ref="AH50:AY50" si="12">AH$29+AH$46</f>
        <v>0</v>
      </c>
      <c r="AI50" s="15">
        <f t="shared" si="12"/>
        <v>0</v>
      </c>
      <c r="AJ50" s="15">
        <f t="shared" si="12"/>
        <v>0</v>
      </c>
      <c r="AK50" s="15">
        <f t="shared" si="12"/>
        <v>0</v>
      </c>
      <c r="AL50" s="15">
        <f t="shared" si="12"/>
        <v>0</v>
      </c>
      <c r="AM50" s="15">
        <f t="shared" si="12"/>
        <v>0</v>
      </c>
      <c r="AN50" s="15">
        <f t="shared" si="12"/>
        <v>0</v>
      </c>
      <c r="AO50" s="15">
        <f t="shared" si="12"/>
        <v>0</v>
      </c>
      <c r="AP50" s="15">
        <f t="shared" si="12"/>
        <v>0</v>
      </c>
      <c r="AQ50" s="15">
        <f t="shared" si="12"/>
        <v>0</v>
      </c>
      <c r="AR50" s="15">
        <f t="shared" si="12"/>
        <v>0</v>
      </c>
      <c r="AS50" s="15">
        <f t="shared" si="12"/>
        <v>0</v>
      </c>
      <c r="AT50" s="15">
        <f t="shared" si="12"/>
        <v>0</v>
      </c>
      <c r="AU50" s="15">
        <f t="shared" si="12"/>
        <v>0</v>
      </c>
      <c r="AV50" s="15">
        <f t="shared" si="12"/>
        <v>0</v>
      </c>
      <c r="AW50" s="15">
        <f t="shared" si="12"/>
        <v>0</v>
      </c>
      <c r="AX50" s="15">
        <f t="shared" si="12"/>
        <v>0</v>
      </c>
      <c r="AY50" s="15">
        <f t="shared" si="12"/>
        <v>0</v>
      </c>
    </row>
    <row r="51" spans="1:51">
      <c r="A51" t="s">
        <v>2</v>
      </c>
      <c r="B51" s="15">
        <f>SUM($B50:B50)</f>
        <v>-1855662.432702594</v>
      </c>
      <c r="C51" s="15">
        <f>SUM($B50:C50)</f>
        <v>-1722016.5370568472</v>
      </c>
      <c r="D51" s="15">
        <f>SUM($B50:D50)</f>
        <v>-1598270.3373848596</v>
      </c>
      <c r="E51" s="15">
        <f>SUM($B50:E50)</f>
        <v>-1483690.5228737597</v>
      </c>
      <c r="F51" s="15">
        <f>SUM($B50:F50)</f>
        <v>-1377598.102030149</v>
      </c>
      <c r="G51" s="15">
        <f>SUM($B50:G50)</f>
        <v>-1279364.3790268055</v>
      </c>
      <c r="H51" s="15">
        <f>SUM($B50:H50)</f>
        <v>-1188407.2280977839</v>
      </c>
      <c r="I51" s="15">
        <f>SUM($B50:I50)</f>
        <v>-1104187.6439042455</v>
      </c>
      <c r="J51" s="15">
        <f>SUM($B50:J50)</f>
        <v>-1026206.5474287468</v>
      </c>
      <c r="K51" s="15">
        <f>SUM($B50:K50)</f>
        <v>-954001.82846995187</v>
      </c>
      <c r="L51" s="15">
        <f>SUM($B50:L50)</f>
        <v>-887145.60721180832</v>
      </c>
      <c r="M51" s="15">
        <f>SUM($B50:M50)</f>
        <v>-825241.69863945327</v>
      </c>
      <c r="N51" s="15">
        <f>SUM($B50:N50)</f>
        <v>-767923.26477616152</v>
      </c>
      <c r="O51" s="15">
        <f>SUM($B50:O50)</f>
        <v>-714850.64082866919</v>
      </c>
      <c r="P51" s="15">
        <f>SUM($B50:P50)</f>
        <v>-665709.3223587689</v>
      </c>
      <c r="Q51" s="15">
        <f>SUM($B50:Q50)</f>
        <v>-620208.10155330563</v>
      </c>
      <c r="R51" s="15">
        <f>SUM($B50:R50)</f>
        <v>-578077.34154824703</v>
      </c>
      <c r="S51" s="15">
        <f>SUM($B50:S50)</f>
        <v>-539067.37858060026</v>
      </c>
      <c r="T51" s="15">
        <f>SUM($B50:T50)</f>
        <v>-502947.04249944579</v>
      </c>
      <c r="U51" s="15">
        <f>SUM($B50:U50)</f>
        <v>-469502.28686874721</v>
      </c>
      <c r="V51" s="15">
        <f>SUM($B50:V50)</f>
        <v>-438534.9205440263</v>
      </c>
      <c r="W51" s="15">
        <f>SUM($B50:W50)</f>
        <v>-409861.43320632179</v>
      </c>
      <c r="X51" s="15">
        <f>SUM($B50:X50)</f>
        <v>-383311.90789363242</v>
      </c>
      <c r="Y51" s="15">
        <f>SUM($B50:Y50)</f>
        <v>-358729.01408558665</v>
      </c>
      <c r="Z51" s="15">
        <f>SUM($B50:Z50)</f>
        <v>-335967.07537443319</v>
      </c>
      <c r="AA51" s="15">
        <f>SUM($B50:AA50)</f>
        <v>-314891.20619743923</v>
      </c>
      <c r="AB51" s="15">
        <f>SUM($B50:AB50)</f>
        <v>-295376.51251503744</v>
      </c>
      <c r="AC51" s="15">
        <f>SUM($B50:AC50)</f>
        <v>-277307.35169799876</v>
      </c>
      <c r="AD51" s="15">
        <f>SUM($B50:AD50)</f>
        <v>-260576.64723777774</v>
      </c>
      <c r="AE51" s="15">
        <f>SUM($B50:AE50)</f>
        <v>-245085.25421905459</v>
      </c>
      <c r="AF51" s="15">
        <f>SUM($B50:AF50)</f>
        <v>-245085.25421905459</v>
      </c>
      <c r="AG51" s="15">
        <f>SUM($B50:AG50)</f>
        <v>-245085.25421905459</v>
      </c>
      <c r="AH51" s="15">
        <f>SUM($B50:AH50)</f>
        <v>-245085.25421905459</v>
      </c>
      <c r="AI51" s="15">
        <f>SUM($B50:AI50)</f>
        <v>-245085.25421905459</v>
      </c>
      <c r="AJ51" s="15">
        <f>SUM($B50:AJ50)</f>
        <v>-245085.25421905459</v>
      </c>
      <c r="AK51" s="15">
        <f>SUM($B50:AK50)</f>
        <v>-245085.25421905459</v>
      </c>
      <c r="AL51" s="15">
        <f>SUM($B50:AL50)</f>
        <v>-245085.25421905459</v>
      </c>
      <c r="AM51" s="15">
        <f>SUM($B50:AM50)</f>
        <v>-245085.25421905459</v>
      </c>
      <c r="AN51" s="15">
        <f>SUM($B50:AN50)</f>
        <v>-245085.25421905459</v>
      </c>
      <c r="AO51" s="15">
        <f>SUM($B50:AO50)</f>
        <v>-245085.25421905459</v>
      </c>
      <c r="AP51" s="15">
        <f>SUM($B50:AP50)</f>
        <v>-245085.25421905459</v>
      </c>
      <c r="AQ51" s="15">
        <f>SUM($B50:AQ50)</f>
        <v>-245085.25421905459</v>
      </c>
      <c r="AR51" s="15">
        <f>SUM($B50:AR50)</f>
        <v>-245085.25421905459</v>
      </c>
      <c r="AS51" s="15">
        <f>SUM($B50:AS50)</f>
        <v>-245085.25421905459</v>
      </c>
      <c r="AT51" s="15">
        <f>SUM($B50:AT50)</f>
        <v>-245085.25421905459</v>
      </c>
      <c r="AU51" s="15">
        <f>SUM($B50:AU50)</f>
        <v>-245085.25421905459</v>
      </c>
      <c r="AV51" s="15">
        <f>SUM($B50:AV50)</f>
        <v>-245085.25421905459</v>
      </c>
      <c r="AW51" s="15">
        <f>SUM($B50:AW50)</f>
        <v>-245085.25421905459</v>
      </c>
      <c r="AX51" s="15">
        <f>SUM($B50:AX50)</f>
        <v>-245085.25421905459</v>
      </c>
      <c r="AY51" s="15">
        <f>SUM($B50:AY50)</f>
        <v>-245085.25421905459</v>
      </c>
    </row>
    <row r="52" spans="1:51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spans="1:51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51">
      <c r="A54" s="33" t="s">
        <v>29</v>
      </c>
    </row>
    <row r="55" spans="1:51">
      <c r="A55" s="24" t="s">
        <v>0</v>
      </c>
      <c r="B55" s="31">
        <f>B$17</f>
        <v>0</v>
      </c>
      <c r="C55" s="31">
        <f t="shared" ref="C55:AY55" si="13">C$17</f>
        <v>1</v>
      </c>
      <c r="D55" s="31">
        <f t="shared" si="13"/>
        <v>2</v>
      </c>
      <c r="E55" s="31">
        <f t="shared" si="13"/>
        <v>3</v>
      </c>
      <c r="F55" s="31">
        <f t="shared" si="13"/>
        <v>4</v>
      </c>
      <c r="G55" s="31">
        <f t="shared" si="13"/>
        <v>5</v>
      </c>
      <c r="H55" s="31">
        <f t="shared" si="13"/>
        <v>6</v>
      </c>
      <c r="I55" s="31">
        <f t="shared" si="13"/>
        <v>7</v>
      </c>
      <c r="J55" s="31">
        <f t="shared" si="13"/>
        <v>8</v>
      </c>
      <c r="K55" s="31">
        <f t="shared" si="13"/>
        <v>9</v>
      </c>
      <c r="L55" s="31">
        <f t="shared" si="13"/>
        <v>10</v>
      </c>
      <c r="M55" s="31">
        <f t="shared" si="13"/>
        <v>11</v>
      </c>
      <c r="N55" s="31">
        <f t="shared" si="13"/>
        <v>12</v>
      </c>
      <c r="O55" s="31">
        <f t="shared" si="13"/>
        <v>13</v>
      </c>
      <c r="P55" s="31">
        <f t="shared" si="13"/>
        <v>14</v>
      </c>
      <c r="Q55" s="31">
        <f t="shared" si="13"/>
        <v>15</v>
      </c>
      <c r="R55" s="31">
        <f t="shared" si="13"/>
        <v>16</v>
      </c>
      <c r="S55" s="31">
        <f t="shared" si="13"/>
        <v>17</v>
      </c>
      <c r="T55" s="31">
        <f t="shared" si="13"/>
        <v>18</v>
      </c>
      <c r="U55" s="31">
        <f t="shared" si="13"/>
        <v>19</v>
      </c>
      <c r="V55" s="31">
        <f t="shared" si="13"/>
        <v>20</v>
      </c>
      <c r="W55" s="31">
        <f t="shared" si="13"/>
        <v>21</v>
      </c>
      <c r="X55" s="31">
        <f t="shared" si="13"/>
        <v>22</v>
      </c>
      <c r="Y55" s="31">
        <f t="shared" si="13"/>
        <v>23</v>
      </c>
      <c r="Z55" s="31">
        <f t="shared" si="13"/>
        <v>24</v>
      </c>
      <c r="AA55" s="31">
        <f t="shared" si="13"/>
        <v>25</v>
      </c>
      <c r="AB55" s="31">
        <f t="shared" si="13"/>
        <v>26</v>
      </c>
      <c r="AC55" s="31">
        <f t="shared" si="13"/>
        <v>27</v>
      </c>
      <c r="AD55" s="31">
        <f t="shared" si="13"/>
        <v>28</v>
      </c>
      <c r="AE55" s="31">
        <f t="shared" si="13"/>
        <v>29</v>
      </c>
      <c r="AF55" s="31">
        <f t="shared" si="13"/>
        <v>1000</v>
      </c>
      <c r="AG55" s="31">
        <f t="shared" si="13"/>
        <v>1000</v>
      </c>
      <c r="AH55" s="31">
        <f t="shared" si="13"/>
        <v>1000</v>
      </c>
      <c r="AI55" s="31">
        <f t="shared" si="13"/>
        <v>1000</v>
      </c>
      <c r="AJ55" s="31">
        <f t="shared" si="13"/>
        <v>1000</v>
      </c>
      <c r="AK55" s="31">
        <f t="shared" si="13"/>
        <v>1000</v>
      </c>
      <c r="AL55" s="31">
        <f t="shared" si="13"/>
        <v>1000</v>
      </c>
      <c r="AM55" s="31">
        <f t="shared" si="13"/>
        <v>1000</v>
      </c>
      <c r="AN55" s="31">
        <f t="shared" si="13"/>
        <v>1000</v>
      </c>
      <c r="AO55" s="31">
        <f t="shared" si="13"/>
        <v>1000</v>
      </c>
      <c r="AP55" s="31">
        <f t="shared" si="13"/>
        <v>1000</v>
      </c>
      <c r="AQ55" s="31">
        <f t="shared" si="13"/>
        <v>1000</v>
      </c>
      <c r="AR55" s="31">
        <f t="shared" si="13"/>
        <v>1000</v>
      </c>
      <c r="AS55" s="31">
        <f t="shared" si="13"/>
        <v>1000</v>
      </c>
      <c r="AT55" s="31">
        <f t="shared" si="13"/>
        <v>1000</v>
      </c>
      <c r="AU55" s="31">
        <f t="shared" si="13"/>
        <v>1000</v>
      </c>
      <c r="AV55" s="31">
        <f t="shared" si="13"/>
        <v>1000</v>
      </c>
      <c r="AW55" s="31">
        <f t="shared" si="13"/>
        <v>1000</v>
      </c>
      <c r="AX55" s="31">
        <f t="shared" si="13"/>
        <v>1000</v>
      </c>
      <c r="AY55" s="31">
        <f t="shared" si="13"/>
        <v>1000</v>
      </c>
    </row>
    <row r="56" spans="1:51">
      <c r="A56" s="24" t="s">
        <v>25</v>
      </c>
      <c r="B56" s="32">
        <f>B$29/1000000</f>
        <v>0.6254627916220945</v>
      </c>
      <c r="C56" s="32">
        <f t="shared" ref="C56:AY56" si="14">C$29/1000000</f>
        <v>0.57913221446490237</v>
      </c>
      <c r="D56" s="32">
        <f t="shared" si="14"/>
        <v>0.53623353191194645</v>
      </c>
      <c r="E56" s="32">
        <f t="shared" si="14"/>
        <v>0.4965125295480986</v>
      </c>
      <c r="F56" s="32">
        <f t="shared" si="14"/>
        <v>0.45973382365564686</v>
      </c>
      <c r="G56" s="32">
        <f t="shared" si="14"/>
        <v>0.42567946634782111</v>
      </c>
      <c r="H56" s="32">
        <f t="shared" si="14"/>
        <v>0.39414765402576024</v>
      </c>
      <c r="I56" s="32">
        <f t="shared" si="14"/>
        <v>0.36495153150533349</v>
      </c>
      <c r="J56" s="32">
        <f t="shared" si="14"/>
        <v>0.33791808472716067</v>
      </c>
      <c r="K56" s="32">
        <f t="shared" si="14"/>
        <v>0.31288711548811177</v>
      </c>
      <c r="L56" s="32">
        <f t="shared" si="14"/>
        <v>0.28971029211862193</v>
      </c>
      <c r="M56" s="32">
        <f t="shared" si="14"/>
        <v>0.2682502704802055</v>
      </c>
      <c r="N56" s="32">
        <f t="shared" si="14"/>
        <v>0.24837988007426434</v>
      </c>
      <c r="O56" s="32">
        <f t="shared" si="14"/>
        <v>0.22998137043913361</v>
      </c>
      <c r="P56" s="32">
        <f t="shared" si="14"/>
        <v>0.21294571336956813</v>
      </c>
      <c r="Q56" s="32">
        <f t="shared" si="14"/>
        <v>0.19717195682367419</v>
      </c>
      <c r="R56" s="32">
        <f t="shared" si="14"/>
        <v>0.1825666266885872</v>
      </c>
      <c r="S56" s="32">
        <f t="shared" si="14"/>
        <v>0.16904317285980294</v>
      </c>
      <c r="T56" s="32">
        <f t="shared" si="14"/>
        <v>0.15652145635166939</v>
      </c>
      <c r="U56" s="32">
        <f t="shared" si="14"/>
        <v>0.14492727439969388</v>
      </c>
      <c r="V56" s="32">
        <f t="shared" si="14"/>
        <v>0.13419192074045727</v>
      </c>
      <c r="W56" s="32">
        <f t="shared" si="14"/>
        <v>0.12425177846338636</v>
      </c>
      <c r="X56" s="32">
        <f t="shared" si="14"/>
        <v>0.11504794302165404</v>
      </c>
      <c r="Y56" s="32">
        <f t="shared" si="14"/>
        <v>0.10652587316819818</v>
      </c>
      <c r="Z56" s="32">
        <f t="shared" si="14"/>
        <v>9.8635067748331626E-2</v>
      </c>
      <c r="AA56" s="32">
        <f t="shared" si="14"/>
        <v>9.1328766433640379E-2</v>
      </c>
      <c r="AB56" s="32">
        <f t="shared" si="14"/>
        <v>8.4563672623741079E-2</v>
      </c>
      <c r="AC56" s="32">
        <f t="shared" si="14"/>
        <v>7.829969687383434E-2</v>
      </c>
      <c r="AD56" s="32">
        <f t="shared" si="14"/>
        <v>7.249971932762439E-2</v>
      </c>
      <c r="AE56" s="32">
        <f t="shared" si="14"/>
        <v>6.7129369747800358E-2</v>
      </c>
      <c r="AF56" s="32">
        <f t="shared" si="14"/>
        <v>0</v>
      </c>
      <c r="AG56" s="32">
        <f t="shared" si="14"/>
        <v>0</v>
      </c>
      <c r="AH56" s="32">
        <f t="shared" si="14"/>
        <v>0</v>
      </c>
      <c r="AI56" s="32">
        <f t="shared" si="14"/>
        <v>0</v>
      </c>
      <c r="AJ56" s="32">
        <f t="shared" si="14"/>
        <v>0</v>
      </c>
      <c r="AK56" s="32">
        <f t="shared" si="14"/>
        <v>0</v>
      </c>
      <c r="AL56" s="32">
        <f t="shared" si="14"/>
        <v>0</v>
      </c>
      <c r="AM56" s="32">
        <f t="shared" si="14"/>
        <v>0</v>
      </c>
      <c r="AN56" s="32">
        <f t="shared" si="14"/>
        <v>0</v>
      </c>
      <c r="AO56" s="32">
        <f t="shared" si="14"/>
        <v>0</v>
      </c>
      <c r="AP56" s="32">
        <f t="shared" si="14"/>
        <v>0</v>
      </c>
      <c r="AQ56" s="32">
        <f t="shared" si="14"/>
        <v>0</v>
      </c>
      <c r="AR56" s="32">
        <f t="shared" si="14"/>
        <v>0</v>
      </c>
      <c r="AS56" s="32">
        <f t="shared" si="14"/>
        <v>0</v>
      </c>
      <c r="AT56" s="32">
        <f t="shared" si="14"/>
        <v>0</v>
      </c>
      <c r="AU56" s="32">
        <f t="shared" si="14"/>
        <v>0</v>
      </c>
      <c r="AV56" s="32">
        <f t="shared" si="14"/>
        <v>0</v>
      </c>
      <c r="AW56" s="32">
        <f t="shared" si="14"/>
        <v>0</v>
      </c>
      <c r="AX56" s="32">
        <f t="shared" si="14"/>
        <v>0</v>
      </c>
      <c r="AY56" s="32">
        <f t="shared" si="14"/>
        <v>0</v>
      </c>
    </row>
    <row r="57" spans="1:51">
      <c r="A57" s="24" t="s">
        <v>26</v>
      </c>
      <c r="B57" s="32">
        <f>B$46/1000000</f>
        <v>-2.4811252243246882</v>
      </c>
      <c r="C57" s="32">
        <f t="shared" ref="C57:AY57" si="15">C$46/1000000</f>
        <v>-0.44548631881915568</v>
      </c>
      <c r="D57" s="32">
        <f t="shared" si="15"/>
        <v>-0.41248733223995887</v>
      </c>
      <c r="E57" s="32">
        <f t="shared" si="15"/>
        <v>-0.38193271503699894</v>
      </c>
      <c r="F57" s="32">
        <f t="shared" si="15"/>
        <v>-0.35364140281203604</v>
      </c>
      <c r="G57" s="32">
        <f t="shared" si="15"/>
        <v>-0.32744574334447779</v>
      </c>
      <c r="H57" s="32">
        <f t="shared" si="15"/>
        <v>-0.30319050309673867</v>
      </c>
      <c r="I57" s="32">
        <f t="shared" si="15"/>
        <v>-0.28073194731179502</v>
      </c>
      <c r="J57" s="32">
        <f t="shared" si="15"/>
        <v>-0.25993698825166206</v>
      </c>
      <c r="K57" s="32">
        <f t="shared" si="15"/>
        <v>-0.24068239652931672</v>
      </c>
      <c r="L57" s="32">
        <f t="shared" si="15"/>
        <v>-0.22285407086047843</v>
      </c>
      <c r="M57" s="32">
        <f t="shared" si="15"/>
        <v>-0.20634636190785038</v>
      </c>
      <c r="N57" s="32">
        <f t="shared" si="15"/>
        <v>-0.19106144621097257</v>
      </c>
      <c r="O57" s="32">
        <f t="shared" si="15"/>
        <v>-0.17690874649164123</v>
      </c>
      <c r="P57" s="32">
        <f t="shared" si="15"/>
        <v>-0.1638043948996678</v>
      </c>
      <c r="Q57" s="32">
        <f t="shared" si="15"/>
        <v>-0.15167073601821093</v>
      </c>
      <c r="R57" s="32">
        <f t="shared" si="15"/>
        <v>-0.14043586668352862</v>
      </c>
      <c r="S57" s="32">
        <f t="shared" si="15"/>
        <v>-0.13003320989215611</v>
      </c>
      <c r="T57" s="32">
        <f t="shared" si="15"/>
        <v>-0.12040112027051492</v>
      </c>
      <c r="U57" s="32">
        <f t="shared" si="15"/>
        <v>-0.1114825187689953</v>
      </c>
      <c r="V57" s="32">
        <f t="shared" si="15"/>
        <v>-0.10322455441573637</v>
      </c>
      <c r="W57" s="32">
        <f t="shared" si="15"/>
        <v>-9.5578291125681822E-2</v>
      </c>
      <c r="X57" s="32">
        <f t="shared" si="15"/>
        <v>-8.8498417708964647E-2</v>
      </c>
      <c r="Y57" s="32">
        <f t="shared" si="15"/>
        <v>-8.1942979360152449E-2</v>
      </c>
      <c r="Z57" s="32">
        <f t="shared" si="15"/>
        <v>-7.5873129037178175E-2</v>
      </c>
      <c r="AA57" s="32">
        <f t="shared" si="15"/>
        <v>-7.0252897256646449E-2</v>
      </c>
      <c r="AB57" s="32">
        <f t="shared" si="15"/>
        <v>-6.5048978941339292E-2</v>
      </c>
      <c r="AC57" s="32">
        <f t="shared" si="15"/>
        <v>-6.0230536056795653E-2</v>
      </c>
      <c r="AD57" s="32">
        <f t="shared" si="15"/>
        <v>-5.5769014867403377E-2</v>
      </c>
      <c r="AE57" s="32">
        <f t="shared" si="15"/>
        <v>-5.163797672907721E-2</v>
      </c>
      <c r="AF57" s="32">
        <f t="shared" si="15"/>
        <v>0</v>
      </c>
      <c r="AG57" s="32">
        <f t="shared" si="15"/>
        <v>0</v>
      </c>
      <c r="AH57" s="32">
        <f t="shared" si="15"/>
        <v>0</v>
      </c>
      <c r="AI57" s="32">
        <f t="shared" si="15"/>
        <v>0</v>
      </c>
      <c r="AJ57" s="32">
        <f t="shared" si="15"/>
        <v>0</v>
      </c>
      <c r="AK57" s="32">
        <f t="shared" si="15"/>
        <v>0</v>
      </c>
      <c r="AL57" s="32">
        <f t="shared" si="15"/>
        <v>0</v>
      </c>
      <c r="AM57" s="32">
        <f t="shared" si="15"/>
        <v>0</v>
      </c>
      <c r="AN57" s="32">
        <f t="shared" si="15"/>
        <v>0</v>
      </c>
      <c r="AO57" s="32">
        <f t="shared" si="15"/>
        <v>0</v>
      </c>
      <c r="AP57" s="32">
        <f t="shared" si="15"/>
        <v>0</v>
      </c>
      <c r="AQ57" s="32">
        <f t="shared" si="15"/>
        <v>0</v>
      </c>
      <c r="AR57" s="32">
        <f t="shared" si="15"/>
        <v>0</v>
      </c>
      <c r="AS57" s="32">
        <f t="shared" si="15"/>
        <v>0</v>
      </c>
      <c r="AT57" s="32">
        <f t="shared" si="15"/>
        <v>0</v>
      </c>
      <c r="AU57" s="32">
        <f t="shared" si="15"/>
        <v>0</v>
      </c>
      <c r="AV57" s="32">
        <f t="shared" si="15"/>
        <v>0</v>
      </c>
      <c r="AW57" s="32">
        <f t="shared" si="15"/>
        <v>0</v>
      </c>
      <c r="AX57" s="32">
        <f t="shared" si="15"/>
        <v>0</v>
      </c>
      <c r="AY57" s="32">
        <f t="shared" si="15"/>
        <v>0</v>
      </c>
    </row>
    <row r="58" spans="1:51">
      <c r="A58" s="24" t="s">
        <v>27</v>
      </c>
      <c r="B58" s="32">
        <f>B$51/1000000</f>
        <v>-1.8556624327025939</v>
      </c>
      <c r="C58" s="32">
        <f t="shared" ref="C58:AY58" si="16">C$51/1000000</f>
        <v>-1.7220165370568472</v>
      </c>
      <c r="D58" s="32">
        <f t="shared" si="16"/>
        <v>-1.5982703373848595</v>
      </c>
      <c r="E58" s="32">
        <f t="shared" si="16"/>
        <v>-1.4836905228737598</v>
      </c>
      <c r="F58" s="32">
        <f t="shared" si="16"/>
        <v>-1.3775981020301489</v>
      </c>
      <c r="G58" s="32">
        <f t="shared" si="16"/>
        <v>-1.2793643790268054</v>
      </c>
      <c r="H58" s="32">
        <f t="shared" si="16"/>
        <v>-1.1884072280977838</v>
      </c>
      <c r="I58" s="32">
        <f t="shared" si="16"/>
        <v>-1.1041876439042455</v>
      </c>
      <c r="J58" s="32">
        <f t="shared" si="16"/>
        <v>-1.0262065474287467</v>
      </c>
      <c r="K58" s="32">
        <f t="shared" si="16"/>
        <v>-0.95400182846995185</v>
      </c>
      <c r="L58" s="32">
        <f t="shared" si="16"/>
        <v>-0.88714560721180835</v>
      </c>
      <c r="M58" s="32">
        <f t="shared" si="16"/>
        <v>-0.82524169863945329</v>
      </c>
      <c r="N58" s="32">
        <f t="shared" si="16"/>
        <v>-0.76792326477616157</v>
      </c>
      <c r="O58" s="32">
        <f t="shared" si="16"/>
        <v>-0.71485064082866923</v>
      </c>
      <c r="P58" s="32">
        <f t="shared" si="16"/>
        <v>-0.6657093223587689</v>
      </c>
      <c r="Q58" s="32">
        <f t="shared" si="16"/>
        <v>-0.62020810155330564</v>
      </c>
      <c r="R58" s="32">
        <f t="shared" si="16"/>
        <v>-0.57807734154824708</v>
      </c>
      <c r="S58" s="32">
        <f t="shared" si="16"/>
        <v>-0.53906737858060028</v>
      </c>
      <c r="T58" s="32">
        <f t="shared" si="16"/>
        <v>-0.50294704249944577</v>
      </c>
      <c r="U58" s="32">
        <f t="shared" si="16"/>
        <v>-0.46950228686874723</v>
      </c>
      <c r="V58" s="32">
        <f t="shared" si="16"/>
        <v>-0.43853492054402632</v>
      </c>
      <c r="W58" s="32">
        <f t="shared" si="16"/>
        <v>-0.40986143320632179</v>
      </c>
      <c r="X58" s="32">
        <f t="shared" si="16"/>
        <v>-0.3833119078936324</v>
      </c>
      <c r="Y58" s="32">
        <f t="shared" si="16"/>
        <v>-0.35872901408558666</v>
      </c>
      <c r="Z58" s="32">
        <f t="shared" si="16"/>
        <v>-0.33596707537443321</v>
      </c>
      <c r="AA58" s="32">
        <f t="shared" si="16"/>
        <v>-0.31489120619743921</v>
      </c>
      <c r="AB58" s="32">
        <f t="shared" si="16"/>
        <v>-0.29537651251503744</v>
      </c>
      <c r="AC58" s="32">
        <f t="shared" si="16"/>
        <v>-0.27730735169799875</v>
      </c>
      <c r="AD58" s="32">
        <f t="shared" si="16"/>
        <v>-0.26057664723777774</v>
      </c>
      <c r="AE58" s="32">
        <f t="shared" si="16"/>
        <v>-0.24508525421905458</v>
      </c>
      <c r="AF58" s="32">
        <f t="shared" si="16"/>
        <v>-0.24508525421905458</v>
      </c>
      <c r="AG58" s="32">
        <f t="shared" si="16"/>
        <v>-0.24508525421905458</v>
      </c>
      <c r="AH58" s="32">
        <f t="shared" si="16"/>
        <v>-0.24508525421905458</v>
      </c>
      <c r="AI58" s="32">
        <f t="shared" si="16"/>
        <v>-0.24508525421905458</v>
      </c>
      <c r="AJ58" s="32">
        <f t="shared" si="16"/>
        <v>-0.24508525421905458</v>
      </c>
      <c r="AK58" s="32">
        <f t="shared" si="16"/>
        <v>-0.24508525421905458</v>
      </c>
      <c r="AL58" s="32">
        <f t="shared" si="16"/>
        <v>-0.24508525421905458</v>
      </c>
      <c r="AM58" s="32">
        <f t="shared" si="16"/>
        <v>-0.24508525421905458</v>
      </c>
      <c r="AN58" s="32">
        <f t="shared" si="16"/>
        <v>-0.24508525421905458</v>
      </c>
      <c r="AO58" s="32">
        <f t="shared" si="16"/>
        <v>-0.24508525421905458</v>
      </c>
      <c r="AP58" s="32">
        <f t="shared" si="16"/>
        <v>-0.24508525421905458</v>
      </c>
      <c r="AQ58" s="32">
        <f t="shared" si="16"/>
        <v>-0.24508525421905458</v>
      </c>
      <c r="AR58" s="32">
        <f t="shared" si="16"/>
        <v>-0.24508525421905458</v>
      </c>
      <c r="AS58" s="32">
        <f t="shared" si="16"/>
        <v>-0.24508525421905458</v>
      </c>
      <c r="AT58" s="32">
        <f t="shared" si="16"/>
        <v>-0.24508525421905458</v>
      </c>
      <c r="AU58" s="32">
        <f t="shared" si="16"/>
        <v>-0.24508525421905458</v>
      </c>
      <c r="AV58" s="32">
        <f t="shared" si="16"/>
        <v>-0.24508525421905458</v>
      </c>
      <c r="AW58" s="32">
        <f t="shared" si="16"/>
        <v>-0.24508525421905458</v>
      </c>
      <c r="AX58" s="32">
        <f t="shared" si="16"/>
        <v>-0.24508525421905458</v>
      </c>
      <c r="AY58" s="32">
        <f t="shared" si="16"/>
        <v>-0.24508525421905458</v>
      </c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Y58"/>
  <sheetViews>
    <sheetView workbookViewId="0">
      <selection activeCell="G15" sqref="G15"/>
    </sheetView>
  </sheetViews>
  <sheetFormatPr defaultRowHeight="14.4"/>
  <cols>
    <col min="1" max="1" width="32.5546875" customWidth="1"/>
    <col min="2" max="51" width="14.6640625" customWidth="1"/>
  </cols>
  <sheetData>
    <row r="1" spans="1:3" ht="21">
      <c r="A1" s="6" t="s">
        <v>5</v>
      </c>
      <c r="B1" s="9" t="s">
        <v>10</v>
      </c>
    </row>
    <row r="2" spans="1:3" ht="18">
      <c r="A2" s="5" t="s">
        <v>59</v>
      </c>
      <c r="B2" s="9" t="s">
        <v>9</v>
      </c>
    </row>
    <row r="3" spans="1:3">
      <c r="A3" s="8">
        <f ca="1">TODAY()</f>
        <v>42524</v>
      </c>
    </row>
    <row r="4" spans="1:3">
      <c r="A4" s="8"/>
    </row>
    <row r="5" spans="1:3">
      <c r="A5" s="29" t="s">
        <v>16</v>
      </c>
    </row>
    <row r="6" spans="1:3">
      <c r="A6" s="12" t="s">
        <v>4</v>
      </c>
      <c r="B6" s="20">
        <v>0.08</v>
      </c>
    </row>
    <row r="7" spans="1:3">
      <c r="A7" s="12" t="s">
        <v>11</v>
      </c>
      <c r="B7" s="19">
        <v>30</v>
      </c>
      <c r="C7" s="7" t="s">
        <v>3</v>
      </c>
    </row>
    <row r="8" spans="1:3">
      <c r="A8" s="1"/>
      <c r="B8" s="10"/>
      <c r="C8" s="7"/>
    </row>
    <row r="9" spans="1:3">
      <c r="A9" s="18" t="s">
        <v>17</v>
      </c>
      <c r="B9" s="10"/>
      <c r="C9" s="7"/>
    </row>
    <row r="10" spans="1:3">
      <c r="A10" s="12" t="s">
        <v>31</v>
      </c>
      <c r="B10" s="26">
        <f>-$B$41</f>
        <v>30000000</v>
      </c>
      <c r="C10" s="7"/>
    </row>
    <row r="11" spans="1:3">
      <c r="A11" s="12" t="s">
        <v>15</v>
      </c>
      <c r="B11" s="26">
        <f>-$B$42</f>
        <v>45000000</v>
      </c>
      <c r="C11" s="7"/>
    </row>
    <row r="12" spans="1:3">
      <c r="A12" s="12" t="s">
        <v>13</v>
      </c>
      <c r="B12" s="26">
        <f>$B$30</f>
        <v>39841422.718941957</v>
      </c>
    </row>
    <row r="13" spans="1:3">
      <c r="A13" s="12" t="s">
        <v>14</v>
      </c>
      <c r="B13" s="26">
        <f>-$B$47</f>
        <v>35479345.448899455</v>
      </c>
    </row>
    <row r="14" spans="1:3">
      <c r="A14" s="12" t="s">
        <v>32</v>
      </c>
      <c r="B14" s="34">
        <f>$B$12/$B$13</f>
        <v>1.1229469488473274</v>
      </c>
    </row>
    <row r="15" spans="1:3" ht="15" thickBot="1">
      <c r="A15" s="12" t="s">
        <v>12</v>
      </c>
      <c r="B15" s="28">
        <f>SUM(B50:AY50)</f>
        <v>4362077.2700425042</v>
      </c>
    </row>
    <row r="16" spans="1:3">
      <c r="A16" s="1"/>
      <c r="B16" s="17"/>
    </row>
    <row r="17" spans="1:51">
      <c r="B17" s="3">
        <v>0</v>
      </c>
      <c r="C17" s="3">
        <f>IF(B$17+2&gt;$B$7,1000,B$17+1)</f>
        <v>1</v>
      </c>
      <c r="D17" s="3">
        <f t="shared" ref="D17:AY17" si="0">IF(C$17+2&gt;$B$7,1000,C$17+1)</f>
        <v>2</v>
      </c>
      <c r="E17" s="3">
        <f t="shared" si="0"/>
        <v>3</v>
      </c>
      <c r="F17" s="3">
        <f t="shared" si="0"/>
        <v>4</v>
      </c>
      <c r="G17" s="3">
        <f t="shared" si="0"/>
        <v>5</v>
      </c>
      <c r="H17" s="3">
        <f t="shared" si="0"/>
        <v>6</v>
      </c>
      <c r="I17" s="3">
        <f t="shared" si="0"/>
        <v>7</v>
      </c>
      <c r="J17" s="3">
        <f t="shared" si="0"/>
        <v>8</v>
      </c>
      <c r="K17" s="3">
        <f t="shared" si="0"/>
        <v>9</v>
      </c>
      <c r="L17" s="3">
        <f t="shared" si="0"/>
        <v>10</v>
      </c>
      <c r="M17" s="3">
        <f t="shared" si="0"/>
        <v>11</v>
      </c>
      <c r="N17" s="3">
        <f t="shared" si="0"/>
        <v>12</v>
      </c>
      <c r="O17" s="3">
        <f t="shared" si="0"/>
        <v>13</v>
      </c>
      <c r="P17" s="3">
        <f t="shared" si="0"/>
        <v>14</v>
      </c>
      <c r="Q17" s="3">
        <f t="shared" si="0"/>
        <v>15</v>
      </c>
      <c r="R17" s="3">
        <f t="shared" si="0"/>
        <v>16</v>
      </c>
      <c r="S17" s="3">
        <f t="shared" si="0"/>
        <v>17</v>
      </c>
      <c r="T17" s="3">
        <f t="shared" si="0"/>
        <v>18</v>
      </c>
      <c r="U17" s="3">
        <f t="shared" si="0"/>
        <v>19</v>
      </c>
      <c r="V17" s="3">
        <f t="shared" si="0"/>
        <v>20</v>
      </c>
      <c r="W17" s="3">
        <f t="shared" si="0"/>
        <v>21</v>
      </c>
      <c r="X17" s="3">
        <f t="shared" si="0"/>
        <v>22</v>
      </c>
      <c r="Y17" s="3">
        <f t="shared" si="0"/>
        <v>23</v>
      </c>
      <c r="Z17" s="3">
        <f t="shared" si="0"/>
        <v>24</v>
      </c>
      <c r="AA17" s="3">
        <f t="shared" si="0"/>
        <v>25</v>
      </c>
      <c r="AB17" s="3">
        <f t="shared" si="0"/>
        <v>26</v>
      </c>
      <c r="AC17" s="3">
        <f t="shared" si="0"/>
        <v>27</v>
      </c>
      <c r="AD17" s="3">
        <f t="shared" si="0"/>
        <v>28</v>
      </c>
      <c r="AE17" s="3">
        <f t="shared" si="0"/>
        <v>29</v>
      </c>
      <c r="AF17" s="3">
        <f t="shared" si="0"/>
        <v>1000</v>
      </c>
      <c r="AG17" s="3">
        <f t="shared" si="0"/>
        <v>1000</v>
      </c>
      <c r="AH17" s="3">
        <f t="shared" si="0"/>
        <v>1000</v>
      </c>
      <c r="AI17" s="3">
        <f t="shared" si="0"/>
        <v>1000</v>
      </c>
      <c r="AJ17" s="3">
        <f t="shared" si="0"/>
        <v>1000</v>
      </c>
      <c r="AK17" s="3">
        <f t="shared" si="0"/>
        <v>1000</v>
      </c>
      <c r="AL17" s="3">
        <f t="shared" si="0"/>
        <v>1000</v>
      </c>
      <c r="AM17" s="3">
        <f t="shared" si="0"/>
        <v>1000</v>
      </c>
      <c r="AN17" s="3">
        <f t="shared" si="0"/>
        <v>1000</v>
      </c>
      <c r="AO17" s="3">
        <f t="shared" si="0"/>
        <v>1000</v>
      </c>
      <c r="AP17" s="3">
        <f t="shared" si="0"/>
        <v>1000</v>
      </c>
      <c r="AQ17" s="3">
        <f t="shared" si="0"/>
        <v>1000</v>
      </c>
      <c r="AR17" s="3">
        <f t="shared" si="0"/>
        <v>1000</v>
      </c>
      <c r="AS17" s="3">
        <f t="shared" si="0"/>
        <v>1000</v>
      </c>
      <c r="AT17" s="3">
        <f t="shared" si="0"/>
        <v>1000</v>
      </c>
      <c r="AU17" s="3">
        <f t="shared" si="0"/>
        <v>1000</v>
      </c>
      <c r="AV17" s="3">
        <f t="shared" si="0"/>
        <v>1000</v>
      </c>
      <c r="AW17" s="3">
        <f t="shared" si="0"/>
        <v>1000</v>
      </c>
      <c r="AX17" s="3">
        <f t="shared" si="0"/>
        <v>1000</v>
      </c>
      <c r="AY17" s="3">
        <f t="shared" si="0"/>
        <v>1000</v>
      </c>
    </row>
    <row r="18" spans="1:51">
      <c r="A18" s="4" t="s">
        <v>0</v>
      </c>
      <c r="B18" s="4">
        <v>2012</v>
      </c>
      <c r="C18" s="4">
        <v>2013</v>
      </c>
      <c r="D18" s="4">
        <v>2014</v>
      </c>
      <c r="E18" s="4">
        <v>2015</v>
      </c>
      <c r="F18" s="4">
        <v>2016</v>
      </c>
      <c r="G18" s="4">
        <v>2017</v>
      </c>
      <c r="H18" s="4">
        <v>2018</v>
      </c>
      <c r="I18" s="4">
        <v>2019</v>
      </c>
      <c r="J18" s="4">
        <v>2020</v>
      </c>
      <c r="K18" s="4">
        <v>2021</v>
      </c>
      <c r="L18" s="4">
        <v>2022</v>
      </c>
      <c r="M18" s="4">
        <v>2023</v>
      </c>
      <c r="N18" s="4">
        <v>2024</v>
      </c>
      <c r="O18" s="4">
        <v>2025</v>
      </c>
      <c r="P18" s="4">
        <v>2026</v>
      </c>
      <c r="Q18" s="4">
        <v>2027</v>
      </c>
      <c r="R18" s="4">
        <v>2028</v>
      </c>
      <c r="S18" s="4">
        <v>2029</v>
      </c>
      <c r="T18" s="4">
        <v>2030</v>
      </c>
      <c r="U18" s="4">
        <v>2031</v>
      </c>
      <c r="V18" s="4">
        <v>2032</v>
      </c>
      <c r="W18" s="4">
        <v>2033</v>
      </c>
      <c r="X18" s="4">
        <v>2034</v>
      </c>
      <c r="Y18" s="4">
        <v>2035</v>
      </c>
      <c r="Z18" s="4">
        <v>2036</v>
      </c>
      <c r="AA18" s="4">
        <v>2037</v>
      </c>
      <c r="AB18" s="4">
        <v>2038</v>
      </c>
      <c r="AC18" s="4">
        <v>2039</v>
      </c>
      <c r="AD18" s="4">
        <v>2040</v>
      </c>
      <c r="AE18" s="4">
        <v>2041</v>
      </c>
      <c r="AF18" s="4">
        <v>2042</v>
      </c>
      <c r="AG18" s="4">
        <v>2043</v>
      </c>
      <c r="AH18" s="4">
        <v>2044</v>
      </c>
      <c r="AI18" s="4">
        <v>2045</v>
      </c>
      <c r="AJ18" s="4">
        <v>2046</v>
      </c>
      <c r="AK18" s="4">
        <v>2047</v>
      </c>
      <c r="AL18" s="4">
        <v>2048</v>
      </c>
      <c r="AM18" s="4">
        <v>2049</v>
      </c>
      <c r="AN18" s="4">
        <v>2050</v>
      </c>
      <c r="AO18" s="4">
        <v>2051</v>
      </c>
      <c r="AP18" s="4">
        <v>2052</v>
      </c>
      <c r="AQ18" s="4">
        <v>2053</v>
      </c>
      <c r="AR18" s="4">
        <v>2054</v>
      </c>
      <c r="AS18" s="4">
        <v>2055</v>
      </c>
      <c r="AT18" s="4">
        <v>2056</v>
      </c>
      <c r="AU18" s="4">
        <v>2057</v>
      </c>
      <c r="AV18" s="4">
        <v>2058</v>
      </c>
      <c r="AW18" s="4">
        <v>2059</v>
      </c>
      <c r="AX18" s="4">
        <v>2060</v>
      </c>
      <c r="AY18" s="4">
        <v>2061</v>
      </c>
    </row>
    <row r="19" spans="1:51">
      <c r="A19" s="12" t="s">
        <v>1</v>
      </c>
      <c r="B19" s="27">
        <f t="shared" ref="B19:AY19" si="1">(1+$B$6)^(-B$17-0.5)</f>
        <v>0.96225044864937614</v>
      </c>
      <c r="C19" s="27">
        <f t="shared" si="1"/>
        <v>0.89097263763831136</v>
      </c>
      <c r="D19" s="27">
        <f t="shared" si="1"/>
        <v>0.82497466447991774</v>
      </c>
      <c r="E19" s="27">
        <f t="shared" si="1"/>
        <v>0.76386543007399788</v>
      </c>
      <c r="F19" s="27">
        <f t="shared" si="1"/>
        <v>0.70728280562407209</v>
      </c>
      <c r="G19" s="27">
        <f t="shared" si="1"/>
        <v>0.65489148668895558</v>
      </c>
      <c r="H19" s="27">
        <f t="shared" si="1"/>
        <v>0.60638100619347735</v>
      </c>
      <c r="I19" s="27">
        <f t="shared" si="1"/>
        <v>0.56146389462359003</v>
      </c>
      <c r="J19" s="27">
        <f t="shared" si="1"/>
        <v>0.51987397650332412</v>
      </c>
      <c r="K19" s="27">
        <f t="shared" si="1"/>
        <v>0.48136479305863344</v>
      </c>
      <c r="L19" s="27">
        <f t="shared" si="1"/>
        <v>0.44570814172095685</v>
      </c>
      <c r="M19" s="27">
        <f t="shared" si="1"/>
        <v>0.41269272381570077</v>
      </c>
      <c r="N19" s="27">
        <f t="shared" si="1"/>
        <v>0.38212289242194514</v>
      </c>
      <c r="O19" s="27">
        <f t="shared" si="1"/>
        <v>0.35381749298328247</v>
      </c>
      <c r="P19" s="27">
        <f t="shared" si="1"/>
        <v>0.32760878979933561</v>
      </c>
      <c r="Q19" s="27">
        <f t="shared" si="1"/>
        <v>0.30334147203642187</v>
      </c>
      <c r="R19" s="27">
        <f t="shared" si="1"/>
        <v>0.28087173336705723</v>
      </c>
      <c r="S19" s="27">
        <f t="shared" si="1"/>
        <v>0.26006641978431222</v>
      </c>
      <c r="T19" s="27">
        <f t="shared" si="1"/>
        <v>0.24080224054102983</v>
      </c>
      <c r="U19" s="27">
        <f t="shared" si="1"/>
        <v>0.2229650375379906</v>
      </c>
      <c r="V19" s="27">
        <f t="shared" si="1"/>
        <v>0.20644910883147274</v>
      </c>
      <c r="W19" s="27">
        <f t="shared" si="1"/>
        <v>0.19115658225136364</v>
      </c>
      <c r="X19" s="27">
        <f t="shared" si="1"/>
        <v>0.17699683541792929</v>
      </c>
      <c r="Y19" s="27">
        <f t="shared" si="1"/>
        <v>0.1638859587203049</v>
      </c>
      <c r="Z19" s="27">
        <f t="shared" si="1"/>
        <v>0.15174625807435635</v>
      </c>
      <c r="AA19" s="27">
        <f t="shared" si="1"/>
        <v>0.1405057945132929</v>
      </c>
      <c r="AB19" s="27">
        <f t="shared" si="1"/>
        <v>0.13009795788267858</v>
      </c>
      <c r="AC19" s="27">
        <f t="shared" si="1"/>
        <v>0.12046107211359131</v>
      </c>
      <c r="AD19" s="27">
        <f t="shared" si="1"/>
        <v>0.11153802973480675</v>
      </c>
      <c r="AE19" s="27">
        <f t="shared" si="1"/>
        <v>0.10327595345815441</v>
      </c>
      <c r="AF19" s="27">
        <f t="shared" si="1"/>
        <v>3.626875395831207E-34</v>
      </c>
      <c r="AG19" s="27">
        <f t="shared" si="1"/>
        <v>3.626875395831207E-34</v>
      </c>
      <c r="AH19" s="27">
        <f t="shared" si="1"/>
        <v>3.626875395831207E-34</v>
      </c>
      <c r="AI19" s="27">
        <f t="shared" si="1"/>
        <v>3.626875395831207E-34</v>
      </c>
      <c r="AJ19" s="27">
        <f t="shared" si="1"/>
        <v>3.626875395831207E-34</v>
      </c>
      <c r="AK19" s="27">
        <f t="shared" si="1"/>
        <v>3.626875395831207E-34</v>
      </c>
      <c r="AL19" s="27">
        <f t="shared" si="1"/>
        <v>3.626875395831207E-34</v>
      </c>
      <c r="AM19" s="27">
        <f t="shared" si="1"/>
        <v>3.626875395831207E-34</v>
      </c>
      <c r="AN19" s="27">
        <f t="shared" si="1"/>
        <v>3.626875395831207E-34</v>
      </c>
      <c r="AO19" s="27">
        <f t="shared" si="1"/>
        <v>3.626875395831207E-34</v>
      </c>
      <c r="AP19" s="27">
        <f t="shared" si="1"/>
        <v>3.626875395831207E-34</v>
      </c>
      <c r="AQ19" s="27">
        <f t="shared" si="1"/>
        <v>3.626875395831207E-34</v>
      </c>
      <c r="AR19" s="27">
        <f t="shared" si="1"/>
        <v>3.626875395831207E-34</v>
      </c>
      <c r="AS19" s="27">
        <f t="shared" si="1"/>
        <v>3.626875395831207E-34</v>
      </c>
      <c r="AT19" s="27">
        <f t="shared" si="1"/>
        <v>3.626875395831207E-34</v>
      </c>
      <c r="AU19" s="27">
        <f t="shared" si="1"/>
        <v>3.626875395831207E-34</v>
      </c>
      <c r="AV19" s="27">
        <f t="shared" si="1"/>
        <v>3.626875395831207E-34</v>
      </c>
      <c r="AW19" s="27">
        <f t="shared" si="1"/>
        <v>3.626875395831207E-34</v>
      </c>
      <c r="AX19" s="27">
        <f t="shared" si="1"/>
        <v>3.626875395831207E-34</v>
      </c>
      <c r="AY19" s="27">
        <f t="shared" si="1"/>
        <v>3.626875395831207E-34</v>
      </c>
    </row>
    <row r="20" spans="1:51">
      <c r="A20" s="12" t="s">
        <v>6</v>
      </c>
      <c r="B20" s="27">
        <f t="shared" ref="B20:AY20" si="2">(1+$B$6)^(-B$17)</f>
        <v>1</v>
      </c>
      <c r="C20" s="27">
        <f t="shared" si="2"/>
        <v>0.92592592592592582</v>
      </c>
      <c r="D20" s="27">
        <f t="shared" si="2"/>
        <v>0.85733882030178321</v>
      </c>
      <c r="E20" s="27">
        <f t="shared" si="2"/>
        <v>0.79383224102016958</v>
      </c>
      <c r="F20" s="27">
        <f t="shared" si="2"/>
        <v>0.73502985279645328</v>
      </c>
      <c r="G20" s="27">
        <f t="shared" si="2"/>
        <v>0.68058319703375303</v>
      </c>
      <c r="H20" s="27">
        <f t="shared" si="2"/>
        <v>0.63016962688310452</v>
      </c>
      <c r="I20" s="27">
        <f t="shared" si="2"/>
        <v>0.58349039526213387</v>
      </c>
      <c r="J20" s="27">
        <f t="shared" si="2"/>
        <v>0.54026888450197574</v>
      </c>
      <c r="K20" s="27">
        <f t="shared" si="2"/>
        <v>0.50024896713145905</v>
      </c>
      <c r="L20" s="27">
        <f t="shared" si="2"/>
        <v>0.46319348808468425</v>
      </c>
      <c r="M20" s="27">
        <f t="shared" si="2"/>
        <v>0.42888285933767062</v>
      </c>
      <c r="N20" s="27">
        <f t="shared" si="2"/>
        <v>0.39711375864599124</v>
      </c>
      <c r="O20" s="27">
        <f t="shared" si="2"/>
        <v>0.36769792467221413</v>
      </c>
      <c r="P20" s="27">
        <f t="shared" si="2"/>
        <v>0.34046104136316119</v>
      </c>
      <c r="Q20" s="27">
        <f t="shared" si="2"/>
        <v>0.31524170496588994</v>
      </c>
      <c r="R20" s="27">
        <f t="shared" si="2"/>
        <v>0.29189046756100923</v>
      </c>
      <c r="S20" s="27">
        <f t="shared" si="2"/>
        <v>0.27026895144537894</v>
      </c>
      <c r="T20" s="27">
        <f t="shared" si="2"/>
        <v>0.25024902911609154</v>
      </c>
      <c r="U20" s="27">
        <f t="shared" si="2"/>
        <v>0.23171206399638106</v>
      </c>
      <c r="V20" s="27">
        <f t="shared" si="2"/>
        <v>0.21454820740405653</v>
      </c>
      <c r="W20" s="27">
        <f t="shared" si="2"/>
        <v>0.19865574759634863</v>
      </c>
      <c r="X20" s="27">
        <f t="shared" si="2"/>
        <v>0.18394050703365611</v>
      </c>
      <c r="Y20" s="27">
        <f t="shared" si="2"/>
        <v>0.17031528429042234</v>
      </c>
      <c r="Z20" s="27">
        <f t="shared" si="2"/>
        <v>0.1576993373059466</v>
      </c>
      <c r="AA20" s="27">
        <f t="shared" si="2"/>
        <v>0.1460179049129135</v>
      </c>
      <c r="AB20" s="27">
        <f t="shared" si="2"/>
        <v>0.13520176380825324</v>
      </c>
      <c r="AC20" s="27">
        <f t="shared" si="2"/>
        <v>0.12518681834097523</v>
      </c>
      <c r="AD20" s="27">
        <f t="shared" si="2"/>
        <v>0.11591372068608817</v>
      </c>
      <c r="AE20" s="27">
        <f t="shared" si="2"/>
        <v>0.10732751915378534</v>
      </c>
      <c r="AF20" s="27">
        <f t="shared" si="2"/>
        <v>3.76915947498075E-34</v>
      </c>
      <c r="AG20" s="27">
        <f t="shared" si="2"/>
        <v>3.76915947498075E-34</v>
      </c>
      <c r="AH20" s="27">
        <f t="shared" si="2"/>
        <v>3.76915947498075E-34</v>
      </c>
      <c r="AI20" s="27">
        <f t="shared" si="2"/>
        <v>3.76915947498075E-34</v>
      </c>
      <c r="AJ20" s="27">
        <f t="shared" si="2"/>
        <v>3.76915947498075E-34</v>
      </c>
      <c r="AK20" s="27">
        <f t="shared" si="2"/>
        <v>3.76915947498075E-34</v>
      </c>
      <c r="AL20" s="27">
        <f t="shared" si="2"/>
        <v>3.76915947498075E-34</v>
      </c>
      <c r="AM20" s="27">
        <f t="shared" si="2"/>
        <v>3.76915947498075E-34</v>
      </c>
      <c r="AN20" s="27">
        <f t="shared" si="2"/>
        <v>3.76915947498075E-34</v>
      </c>
      <c r="AO20" s="27">
        <f t="shared" si="2"/>
        <v>3.76915947498075E-34</v>
      </c>
      <c r="AP20" s="27">
        <f t="shared" si="2"/>
        <v>3.76915947498075E-34</v>
      </c>
      <c r="AQ20" s="27">
        <f t="shared" si="2"/>
        <v>3.76915947498075E-34</v>
      </c>
      <c r="AR20" s="27">
        <f t="shared" si="2"/>
        <v>3.76915947498075E-34</v>
      </c>
      <c r="AS20" s="27">
        <f t="shared" si="2"/>
        <v>3.76915947498075E-34</v>
      </c>
      <c r="AT20" s="27">
        <f t="shared" si="2"/>
        <v>3.76915947498075E-34</v>
      </c>
      <c r="AU20" s="27">
        <f t="shared" si="2"/>
        <v>3.76915947498075E-34</v>
      </c>
      <c r="AV20" s="27">
        <f t="shared" si="2"/>
        <v>3.76915947498075E-34</v>
      </c>
      <c r="AW20" s="27">
        <f t="shared" si="2"/>
        <v>3.76915947498075E-34</v>
      </c>
      <c r="AX20" s="27">
        <f t="shared" si="2"/>
        <v>3.76915947498075E-34</v>
      </c>
      <c r="AY20" s="27">
        <f t="shared" si="2"/>
        <v>3.76915947498075E-34</v>
      </c>
    </row>
    <row r="21" spans="1:5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2" spans="1:51">
      <c r="A22" s="12" t="s">
        <v>35</v>
      </c>
      <c r="B22" s="21">
        <v>400000</v>
      </c>
      <c r="C22" s="21">
        <v>800000</v>
      </c>
      <c r="D22" s="21">
        <v>800000</v>
      </c>
      <c r="E22" s="21">
        <v>800000</v>
      </c>
      <c r="F22" s="21">
        <v>800000</v>
      </c>
      <c r="G22" s="21">
        <v>800000</v>
      </c>
      <c r="H22" s="21">
        <v>800000</v>
      </c>
      <c r="I22" s="21">
        <v>800000</v>
      </c>
      <c r="J22" s="21">
        <v>800000</v>
      </c>
      <c r="K22" s="21">
        <v>800000</v>
      </c>
      <c r="L22" s="21">
        <v>800000</v>
      </c>
      <c r="M22" s="21">
        <v>800000</v>
      </c>
      <c r="N22" s="21">
        <v>800000</v>
      </c>
      <c r="O22" s="21">
        <v>800000</v>
      </c>
      <c r="P22" s="21">
        <v>800000</v>
      </c>
      <c r="Q22" s="21">
        <v>800000</v>
      </c>
      <c r="R22" s="21">
        <v>800000</v>
      </c>
      <c r="S22" s="21">
        <v>800000</v>
      </c>
      <c r="T22" s="21">
        <v>800000</v>
      </c>
      <c r="U22" s="21">
        <v>800000</v>
      </c>
      <c r="V22" s="21">
        <v>800000</v>
      </c>
      <c r="W22" s="21">
        <v>800000</v>
      </c>
      <c r="X22" s="21">
        <v>800000</v>
      </c>
      <c r="Y22" s="21">
        <v>800000</v>
      </c>
      <c r="Z22" s="21">
        <v>800000</v>
      </c>
      <c r="AA22" s="21">
        <v>800000</v>
      </c>
      <c r="AB22" s="21">
        <v>800000</v>
      </c>
      <c r="AC22" s="21">
        <v>800000</v>
      </c>
      <c r="AD22" s="21">
        <v>800000</v>
      </c>
      <c r="AE22" s="21">
        <v>800000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21">
        <v>0</v>
      </c>
      <c r="AS22" s="21">
        <v>0</v>
      </c>
      <c r="AT22" s="21">
        <v>0</v>
      </c>
      <c r="AU22" s="21">
        <v>0</v>
      </c>
      <c r="AV22" s="21">
        <v>0</v>
      </c>
      <c r="AW22" s="21">
        <v>0</v>
      </c>
      <c r="AX22" s="21">
        <v>0</v>
      </c>
      <c r="AY22" s="21">
        <v>0</v>
      </c>
    </row>
    <row r="23" spans="1:51">
      <c r="A23" s="12" t="s">
        <v>36</v>
      </c>
      <c r="B23" s="21">
        <v>1000000</v>
      </c>
      <c r="C23" s="21">
        <v>1000000</v>
      </c>
      <c r="D23" s="21">
        <v>1000000</v>
      </c>
      <c r="E23" s="21">
        <v>1000000</v>
      </c>
      <c r="F23" s="21">
        <v>1000000</v>
      </c>
      <c r="G23" s="21">
        <v>1000000</v>
      </c>
      <c r="H23" s="21">
        <v>1000000</v>
      </c>
      <c r="I23" s="21">
        <v>1000000</v>
      </c>
      <c r="J23" s="21">
        <v>1000000</v>
      </c>
      <c r="K23" s="21">
        <v>1000000</v>
      </c>
      <c r="L23" s="21">
        <v>1000000</v>
      </c>
      <c r="M23" s="21">
        <v>1000000</v>
      </c>
      <c r="N23" s="21">
        <v>1000000</v>
      </c>
      <c r="O23" s="21">
        <v>1000000</v>
      </c>
      <c r="P23" s="21">
        <v>1000000</v>
      </c>
      <c r="Q23" s="21">
        <v>1000000</v>
      </c>
      <c r="R23" s="21">
        <v>1000000</v>
      </c>
      <c r="S23" s="21">
        <v>1000000</v>
      </c>
      <c r="T23" s="21">
        <v>1000000</v>
      </c>
      <c r="U23" s="21">
        <v>1000000</v>
      </c>
      <c r="V23" s="21">
        <v>1000000</v>
      </c>
      <c r="W23" s="21">
        <v>1000000</v>
      </c>
      <c r="X23" s="21">
        <v>1000000</v>
      </c>
      <c r="Y23" s="21">
        <v>1000000</v>
      </c>
      <c r="Z23" s="21">
        <v>1000000</v>
      </c>
      <c r="AA23" s="21">
        <v>1000000</v>
      </c>
      <c r="AB23" s="21">
        <v>1000000</v>
      </c>
      <c r="AC23" s="21">
        <v>1000000</v>
      </c>
      <c r="AD23" s="21">
        <v>1000000</v>
      </c>
      <c r="AE23" s="21">
        <v>1000000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>
        <v>0</v>
      </c>
      <c r="AQ23" s="21">
        <v>0</v>
      </c>
      <c r="AR23" s="21">
        <v>0</v>
      </c>
      <c r="AS23" s="21">
        <v>0</v>
      </c>
      <c r="AT23" s="21">
        <v>0</v>
      </c>
      <c r="AU23" s="21">
        <v>0</v>
      </c>
      <c r="AV23" s="21">
        <v>0</v>
      </c>
      <c r="AW23" s="21">
        <v>0</v>
      </c>
      <c r="AX23" s="21">
        <v>0</v>
      </c>
      <c r="AY23" s="21">
        <v>0</v>
      </c>
    </row>
    <row r="24" spans="1:51">
      <c r="A24" s="12" t="s">
        <v>37</v>
      </c>
      <c r="B24" s="21">
        <v>100000</v>
      </c>
      <c r="C24" s="21">
        <v>100000</v>
      </c>
      <c r="D24" s="21">
        <v>100000</v>
      </c>
      <c r="E24" s="21">
        <v>100000</v>
      </c>
      <c r="F24" s="21">
        <v>100000</v>
      </c>
      <c r="G24" s="21">
        <v>100000</v>
      </c>
      <c r="H24" s="21">
        <v>100000</v>
      </c>
      <c r="I24" s="21">
        <v>100000</v>
      </c>
      <c r="J24" s="21">
        <v>100000</v>
      </c>
      <c r="K24" s="21">
        <v>100000</v>
      </c>
      <c r="L24" s="21">
        <v>100000</v>
      </c>
      <c r="M24" s="21">
        <v>100000</v>
      </c>
      <c r="N24" s="21">
        <v>100000</v>
      </c>
      <c r="O24" s="21">
        <v>100000</v>
      </c>
      <c r="P24" s="21">
        <v>100000</v>
      </c>
      <c r="Q24" s="21">
        <v>100000</v>
      </c>
      <c r="R24" s="21">
        <v>100000</v>
      </c>
      <c r="S24" s="21">
        <v>100000</v>
      </c>
      <c r="T24" s="21">
        <v>100000</v>
      </c>
      <c r="U24" s="21">
        <v>100000</v>
      </c>
      <c r="V24" s="21">
        <v>100000</v>
      </c>
      <c r="W24" s="21">
        <v>100000</v>
      </c>
      <c r="X24" s="21">
        <v>100000</v>
      </c>
      <c r="Y24" s="21">
        <v>100000</v>
      </c>
      <c r="Z24" s="21">
        <v>100000</v>
      </c>
      <c r="AA24" s="21">
        <v>100000</v>
      </c>
      <c r="AB24" s="21">
        <v>100000</v>
      </c>
      <c r="AC24" s="21">
        <v>100000</v>
      </c>
      <c r="AD24" s="21">
        <v>100000</v>
      </c>
      <c r="AE24" s="21">
        <v>100000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</row>
    <row r="25" spans="1:51">
      <c r="A25" s="12" t="s">
        <v>38</v>
      </c>
      <c r="B25" s="21">
        <v>100000</v>
      </c>
      <c r="C25" s="21">
        <v>100000</v>
      </c>
      <c r="D25" s="21">
        <v>100000</v>
      </c>
      <c r="E25" s="21">
        <v>100000</v>
      </c>
      <c r="F25" s="21">
        <v>100000</v>
      </c>
      <c r="G25" s="21">
        <v>100000</v>
      </c>
      <c r="H25" s="21">
        <v>100000</v>
      </c>
      <c r="I25" s="21">
        <v>100000</v>
      </c>
      <c r="J25" s="21">
        <v>100000</v>
      </c>
      <c r="K25" s="21">
        <v>100000</v>
      </c>
      <c r="L25" s="21">
        <v>100000</v>
      </c>
      <c r="M25" s="21">
        <v>100000</v>
      </c>
      <c r="N25" s="21">
        <v>100000</v>
      </c>
      <c r="O25" s="21">
        <v>100000</v>
      </c>
      <c r="P25" s="21">
        <v>100000</v>
      </c>
      <c r="Q25" s="21">
        <v>100000</v>
      </c>
      <c r="R25" s="21">
        <v>100000</v>
      </c>
      <c r="S25" s="21">
        <v>100000</v>
      </c>
      <c r="T25" s="21">
        <v>100000</v>
      </c>
      <c r="U25" s="21">
        <v>100000</v>
      </c>
      <c r="V25" s="21">
        <v>100000</v>
      </c>
      <c r="W25" s="21">
        <v>100000</v>
      </c>
      <c r="X25" s="21">
        <v>100000</v>
      </c>
      <c r="Y25" s="21">
        <v>100000</v>
      </c>
      <c r="Z25" s="21">
        <v>100000</v>
      </c>
      <c r="AA25" s="21">
        <v>100000</v>
      </c>
      <c r="AB25" s="21">
        <v>100000</v>
      </c>
      <c r="AC25" s="21">
        <v>100000</v>
      </c>
      <c r="AD25" s="21">
        <v>100000</v>
      </c>
      <c r="AE25" s="21">
        <v>100000</v>
      </c>
      <c r="AF25" s="21">
        <v>0</v>
      </c>
      <c r="AG25" s="21">
        <v>0</v>
      </c>
      <c r="AH25" s="21">
        <v>0</v>
      </c>
      <c r="AI25" s="21">
        <v>0</v>
      </c>
      <c r="AJ25" s="21">
        <v>0</v>
      </c>
      <c r="AK25" s="21">
        <v>0</v>
      </c>
      <c r="AL25" s="21">
        <v>0</v>
      </c>
      <c r="AM25" s="21">
        <v>0</v>
      </c>
      <c r="AN25" s="21">
        <v>0</v>
      </c>
      <c r="AO25" s="21">
        <v>0</v>
      </c>
      <c r="AP25" s="21">
        <v>0</v>
      </c>
      <c r="AQ25" s="21">
        <v>0</v>
      </c>
      <c r="AR25" s="21">
        <v>0</v>
      </c>
      <c r="AS25" s="21">
        <v>0</v>
      </c>
      <c r="AT25" s="21">
        <v>0</v>
      </c>
      <c r="AU25" s="21">
        <v>0</v>
      </c>
      <c r="AV25" s="21">
        <v>0</v>
      </c>
      <c r="AW25" s="21">
        <v>0</v>
      </c>
      <c r="AX25" s="21">
        <v>0</v>
      </c>
      <c r="AY25" s="21">
        <v>0</v>
      </c>
    </row>
    <row r="26" spans="1:51">
      <c r="A26" s="12" t="s">
        <v>39</v>
      </c>
      <c r="B26" s="21">
        <v>750000</v>
      </c>
      <c r="C26" s="21">
        <v>1500000</v>
      </c>
      <c r="D26" s="21">
        <v>1500000</v>
      </c>
      <c r="E26" s="21">
        <v>1500000</v>
      </c>
      <c r="F26" s="21">
        <v>1500000</v>
      </c>
      <c r="G26" s="21">
        <v>1500000</v>
      </c>
      <c r="H26" s="21">
        <v>1500000</v>
      </c>
      <c r="I26" s="21">
        <v>1500000</v>
      </c>
      <c r="J26" s="21">
        <v>1500000</v>
      </c>
      <c r="K26" s="21">
        <v>1500000</v>
      </c>
      <c r="L26" s="21">
        <v>1500000</v>
      </c>
      <c r="M26" s="21">
        <v>1500000</v>
      </c>
      <c r="N26" s="21">
        <v>1500000</v>
      </c>
      <c r="O26" s="21">
        <v>1500000</v>
      </c>
      <c r="P26" s="21">
        <v>1500000</v>
      </c>
      <c r="Q26" s="21">
        <v>1500000</v>
      </c>
      <c r="R26" s="21">
        <v>1500000</v>
      </c>
      <c r="S26" s="21">
        <v>1500000</v>
      </c>
      <c r="T26" s="21">
        <v>1500000</v>
      </c>
      <c r="U26" s="21">
        <v>1500000</v>
      </c>
      <c r="V26" s="21">
        <v>1500000</v>
      </c>
      <c r="W26" s="21">
        <v>1500000</v>
      </c>
      <c r="X26" s="21">
        <v>1500000</v>
      </c>
      <c r="Y26" s="21">
        <v>1500000</v>
      </c>
      <c r="Z26" s="21">
        <v>1500000</v>
      </c>
      <c r="AA26" s="21">
        <v>1500000</v>
      </c>
      <c r="AB26" s="21">
        <v>1500000</v>
      </c>
      <c r="AC26" s="21">
        <v>1500000</v>
      </c>
      <c r="AD26" s="21">
        <v>1500000</v>
      </c>
      <c r="AE26" s="21">
        <v>1500000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21">
        <v>0</v>
      </c>
      <c r="AM26" s="21">
        <v>0</v>
      </c>
      <c r="AN26" s="21">
        <v>0</v>
      </c>
      <c r="AO26" s="21">
        <v>0</v>
      </c>
      <c r="AP26" s="21">
        <v>0</v>
      </c>
      <c r="AQ26" s="21">
        <v>0</v>
      </c>
      <c r="AR26" s="21">
        <v>0</v>
      </c>
      <c r="AS26" s="21">
        <v>0</v>
      </c>
      <c r="AT26" s="21">
        <v>0</v>
      </c>
      <c r="AU26" s="21">
        <v>0</v>
      </c>
      <c r="AV26" s="21">
        <v>0</v>
      </c>
      <c r="AW26" s="21">
        <v>0</v>
      </c>
      <c r="AX26" s="21">
        <v>0</v>
      </c>
      <c r="AY26" s="21">
        <v>0</v>
      </c>
    </row>
    <row r="27" spans="1:51" ht="15" thickBot="1">
      <c r="A27" s="22" t="s">
        <v>22</v>
      </c>
      <c r="B27" s="23">
        <f>SUM(B22:B26)</f>
        <v>2350000</v>
      </c>
      <c r="C27" s="23">
        <f t="shared" ref="C27:AY27" si="3">SUM(C22:C26)</f>
        <v>3500000</v>
      </c>
      <c r="D27" s="23">
        <f t="shared" si="3"/>
        <v>3500000</v>
      </c>
      <c r="E27" s="23">
        <f t="shared" si="3"/>
        <v>3500000</v>
      </c>
      <c r="F27" s="23">
        <f t="shared" si="3"/>
        <v>3500000</v>
      </c>
      <c r="G27" s="23">
        <f t="shared" si="3"/>
        <v>3500000</v>
      </c>
      <c r="H27" s="23">
        <f t="shared" si="3"/>
        <v>3500000</v>
      </c>
      <c r="I27" s="23">
        <f t="shared" si="3"/>
        <v>3500000</v>
      </c>
      <c r="J27" s="23">
        <f t="shared" si="3"/>
        <v>3500000</v>
      </c>
      <c r="K27" s="23">
        <f t="shared" si="3"/>
        <v>3500000</v>
      </c>
      <c r="L27" s="23">
        <f t="shared" si="3"/>
        <v>3500000</v>
      </c>
      <c r="M27" s="23">
        <f t="shared" si="3"/>
        <v>3500000</v>
      </c>
      <c r="N27" s="23">
        <f t="shared" si="3"/>
        <v>3500000</v>
      </c>
      <c r="O27" s="23">
        <f t="shared" si="3"/>
        <v>3500000</v>
      </c>
      <c r="P27" s="23">
        <f t="shared" si="3"/>
        <v>3500000</v>
      </c>
      <c r="Q27" s="23">
        <f t="shared" si="3"/>
        <v>3500000</v>
      </c>
      <c r="R27" s="23">
        <f t="shared" si="3"/>
        <v>3500000</v>
      </c>
      <c r="S27" s="23">
        <f t="shared" si="3"/>
        <v>3500000</v>
      </c>
      <c r="T27" s="23">
        <f t="shared" si="3"/>
        <v>3500000</v>
      </c>
      <c r="U27" s="23">
        <f t="shared" si="3"/>
        <v>3500000</v>
      </c>
      <c r="V27" s="23">
        <f t="shared" si="3"/>
        <v>3500000</v>
      </c>
      <c r="W27" s="23">
        <f t="shared" si="3"/>
        <v>3500000</v>
      </c>
      <c r="X27" s="23">
        <f t="shared" si="3"/>
        <v>3500000</v>
      </c>
      <c r="Y27" s="23">
        <f t="shared" si="3"/>
        <v>3500000</v>
      </c>
      <c r="Z27" s="23">
        <f t="shared" si="3"/>
        <v>3500000</v>
      </c>
      <c r="AA27" s="23">
        <f t="shared" si="3"/>
        <v>3500000</v>
      </c>
      <c r="AB27" s="23">
        <f t="shared" si="3"/>
        <v>3500000</v>
      </c>
      <c r="AC27" s="23">
        <f t="shared" si="3"/>
        <v>3500000</v>
      </c>
      <c r="AD27" s="23">
        <f t="shared" si="3"/>
        <v>3500000</v>
      </c>
      <c r="AE27" s="23">
        <f t="shared" si="3"/>
        <v>3500000</v>
      </c>
      <c r="AF27" s="23">
        <f t="shared" si="3"/>
        <v>0</v>
      </c>
      <c r="AG27" s="23">
        <f t="shared" si="3"/>
        <v>0</v>
      </c>
      <c r="AH27" s="23">
        <f t="shared" si="3"/>
        <v>0</v>
      </c>
      <c r="AI27" s="23">
        <f t="shared" si="3"/>
        <v>0</v>
      </c>
      <c r="AJ27" s="23">
        <f t="shared" si="3"/>
        <v>0</v>
      </c>
      <c r="AK27" s="23">
        <f t="shared" si="3"/>
        <v>0</v>
      </c>
      <c r="AL27" s="23">
        <f t="shared" si="3"/>
        <v>0</v>
      </c>
      <c r="AM27" s="23">
        <f t="shared" si="3"/>
        <v>0</v>
      </c>
      <c r="AN27" s="23">
        <f t="shared" si="3"/>
        <v>0</v>
      </c>
      <c r="AO27" s="23">
        <f t="shared" si="3"/>
        <v>0</v>
      </c>
      <c r="AP27" s="23">
        <f t="shared" si="3"/>
        <v>0</v>
      </c>
      <c r="AQ27" s="23">
        <f t="shared" si="3"/>
        <v>0</v>
      </c>
      <c r="AR27" s="23">
        <f t="shared" si="3"/>
        <v>0</v>
      </c>
      <c r="AS27" s="23">
        <f t="shared" si="3"/>
        <v>0</v>
      </c>
      <c r="AT27" s="23">
        <f t="shared" si="3"/>
        <v>0</v>
      </c>
      <c r="AU27" s="23">
        <f t="shared" si="3"/>
        <v>0</v>
      </c>
      <c r="AV27" s="23">
        <f t="shared" si="3"/>
        <v>0</v>
      </c>
      <c r="AW27" s="23">
        <f t="shared" si="3"/>
        <v>0</v>
      </c>
      <c r="AX27" s="23">
        <f t="shared" si="3"/>
        <v>0</v>
      </c>
      <c r="AY27" s="23">
        <f t="shared" si="3"/>
        <v>0</v>
      </c>
    </row>
    <row r="28" spans="1:51">
      <c r="A28" s="2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</row>
    <row r="29" spans="1:51" ht="15" thickBot="1">
      <c r="A29" s="11" t="s">
        <v>23</v>
      </c>
      <c r="B29" s="14">
        <f>B$27*B$19</f>
        <v>2261288.5543260342</v>
      </c>
      <c r="C29" s="14">
        <f t="shared" ref="C29:AY29" si="4">C$27*C$19</f>
        <v>3118404.2317340896</v>
      </c>
      <c r="D29" s="14">
        <f t="shared" si="4"/>
        <v>2887411.325679712</v>
      </c>
      <c r="E29" s="14">
        <f t="shared" si="4"/>
        <v>2673529.0052589928</v>
      </c>
      <c r="F29" s="14">
        <f t="shared" si="4"/>
        <v>2475489.8196842521</v>
      </c>
      <c r="G29" s="14">
        <f t="shared" si="4"/>
        <v>2292120.2034113444</v>
      </c>
      <c r="H29" s="14">
        <f t="shared" si="4"/>
        <v>2122333.5216771709</v>
      </c>
      <c r="I29" s="14">
        <f t="shared" si="4"/>
        <v>1965123.6311825651</v>
      </c>
      <c r="J29" s="14">
        <f t="shared" si="4"/>
        <v>1819558.9177616343</v>
      </c>
      <c r="K29" s="14">
        <f t="shared" si="4"/>
        <v>1684776.7757052172</v>
      </c>
      <c r="L29" s="14">
        <f t="shared" si="4"/>
        <v>1559978.496023349</v>
      </c>
      <c r="M29" s="14">
        <f t="shared" si="4"/>
        <v>1444424.5333549527</v>
      </c>
      <c r="N29" s="14">
        <f t="shared" si="4"/>
        <v>1337430.123476808</v>
      </c>
      <c r="O29" s="14">
        <f t="shared" si="4"/>
        <v>1238361.2254414887</v>
      </c>
      <c r="P29" s="14">
        <f t="shared" si="4"/>
        <v>1146630.7642976746</v>
      </c>
      <c r="Q29" s="14">
        <f t="shared" si="4"/>
        <v>1061695.1521274766</v>
      </c>
      <c r="R29" s="14">
        <f t="shared" si="4"/>
        <v>983051.06678470026</v>
      </c>
      <c r="S29" s="14">
        <f t="shared" si="4"/>
        <v>910232.46924509271</v>
      </c>
      <c r="T29" s="14">
        <f t="shared" si="4"/>
        <v>842807.84189360437</v>
      </c>
      <c r="U29" s="14">
        <f t="shared" si="4"/>
        <v>780377.63138296711</v>
      </c>
      <c r="V29" s="14">
        <f t="shared" si="4"/>
        <v>722571.88091015455</v>
      </c>
      <c r="W29" s="14">
        <f t="shared" si="4"/>
        <v>669048.03787977272</v>
      </c>
      <c r="X29" s="14">
        <f t="shared" si="4"/>
        <v>619488.92396275257</v>
      </c>
      <c r="Y29" s="14">
        <f t="shared" si="4"/>
        <v>573600.85552106716</v>
      </c>
      <c r="Z29" s="14">
        <f t="shared" si="4"/>
        <v>531111.9032602472</v>
      </c>
      <c r="AA29" s="14">
        <f t="shared" si="4"/>
        <v>491770.28079652513</v>
      </c>
      <c r="AB29" s="14">
        <f t="shared" si="4"/>
        <v>455342.85258937505</v>
      </c>
      <c r="AC29" s="14">
        <f t="shared" si="4"/>
        <v>421613.75239756959</v>
      </c>
      <c r="AD29" s="14">
        <f t="shared" si="4"/>
        <v>390383.10407182365</v>
      </c>
      <c r="AE29" s="14">
        <f t="shared" si="4"/>
        <v>361465.83710354043</v>
      </c>
      <c r="AF29" s="14">
        <f t="shared" si="4"/>
        <v>0</v>
      </c>
      <c r="AG29" s="14">
        <f t="shared" si="4"/>
        <v>0</v>
      </c>
      <c r="AH29" s="14">
        <f t="shared" si="4"/>
        <v>0</v>
      </c>
      <c r="AI29" s="14">
        <f t="shared" si="4"/>
        <v>0</v>
      </c>
      <c r="AJ29" s="14">
        <f t="shared" si="4"/>
        <v>0</v>
      </c>
      <c r="AK29" s="14">
        <f t="shared" si="4"/>
        <v>0</v>
      </c>
      <c r="AL29" s="14">
        <f t="shared" si="4"/>
        <v>0</v>
      </c>
      <c r="AM29" s="14">
        <f t="shared" si="4"/>
        <v>0</v>
      </c>
      <c r="AN29" s="14">
        <f t="shared" si="4"/>
        <v>0</v>
      </c>
      <c r="AO29" s="14">
        <f t="shared" si="4"/>
        <v>0</v>
      </c>
      <c r="AP29" s="14">
        <f t="shared" si="4"/>
        <v>0</v>
      </c>
      <c r="AQ29" s="14">
        <f t="shared" si="4"/>
        <v>0</v>
      </c>
      <c r="AR29" s="14">
        <f t="shared" si="4"/>
        <v>0</v>
      </c>
      <c r="AS29" s="14">
        <f t="shared" si="4"/>
        <v>0</v>
      </c>
      <c r="AT29" s="14">
        <f t="shared" si="4"/>
        <v>0</v>
      </c>
      <c r="AU29" s="14">
        <f t="shared" si="4"/>
        <v>0</v>
      </c>
      <c r="AV29" s="14">
        <f t="shared" si="4"/>
        <v>0</v>
      </c>
      <c r="AW29" s="14">
        <f t="shared" si="4"/>
        <v>0</v>
      </c>
      <c r="AX29" s="14">
        <f t="shared" si="4"/>
        <v>0</v>
      </c>
      <c r="AY29" s="14">
        <f t="shared" si="4"/>
        <v>0</v>
      </c>
    </row>
    <row r="30" spans="1:51" ht="15" thickBot="1">
      <c r="A30" s="24" t="s">
        <v>13</v>
      </c>
      <c r="B30" s="30">
        <f>SUM(B29:AY29)</f>
        <v>39841422.718941957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</row>
    <row r="31" spans="1:51">
      <c r="A31" s="2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</row>
    <row r="32" spans="1:51">
      <c r="A32" s="12" t="s">
        <v>40</v>
      </c>
      <c r="B32" s="21">
        <v>-100000</v>
      </c>
      <c r="C32" s="21">
        <v>-100000</v>
      </c>
      <c r="D32" s="21">
        <v>-100000</v>
      </c>
      <c r="E32" s="21">
        <v>-100000</v>
      </c>
      <c r="F32" s="21">
        <v>-100000</v>
      </c>
      <c r="G32" s="21">
        <v>-100000</v>
      </c>
      <c r="H32" s="21">
        <v>-100000</v>
      </c>
      <c r="I32" s="21">
        <v>-100000</v>
      </c>
      <c r="J32" s="21">
        <v>-100000</v>
      </c>
      <c r="K32" s="21">
        <v>-100000</v>
      </c>
      <c r="L32" s="21">
        <v>-100000</v>
      </c>
      <c r="M32" s="21">
        <v>-100000</v>
      </c>
      <c r="N32" s="21">
        <v>-100000</v>
      </c>
      <c r="O32" s="21">
        <v>-100000</v>
      </c>
      <c r="P32" s="21">
        <v>-100000</v>
      </c>
      <c r="Q32" s="21">
        <v>-100000</v>
      </c>
      <c r="R32" s="21">
        <v>-100000</v>
      </c>
      <c r="S32" s="21">
        <v>-100000</v>
      </c>
      <c r="T32" s="21">
        <v>-100000</v>
      </c>
      <c r="U32" s="21">
        <v>-100000</v>
      </c>
      <c r="V32" s="21">
        <v>-100000</v>
      </c>
      <c r="W32" s="21">
        <v>-100000</v>
      </c>
      <c r="X32" s="21">
        <v>-100000</v>
      </c>
      <c r="Y32" s="21">
        <v>-100000</v>
      </c>
      <c r="Z32" s="21">
        <v>-100000</v>
      </c>
      <c r="AA32" s="21">
        <v>-100000</v>
      </c>
      <c r="AB32" s="21">
        <v>-100000</v>
      </c>
      <c r="AC32" s="21">
        <v>-100000</v>
      </c>
      <c r="AD32" s="21">
        <v>-100000</v>
      </c>
      <c r="AE32" s="21">
        <v>-100000</v>
      </c>
      <c r="AF32" s="21">
        <v>0</v>
      </c>
      <c r="AG32" s="21">
        <v>0</v>
      </c>
      <c r="AH32" s="21">
        <v>0</v>
      </c>
      <c r="AI32" s="21">
        <v>0</v>
      </c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0</v>
      </c>
      <c r="AQ32" s="21">
        <v>0</v>
      </c>
      <c r="AR32" s="21">
        <v>0</v>
      </c>
      <c r="AS32" s="21">
        <v>0</v>
      </c>
      <c r="AT32" s="21">
        <v>0</v>
      </c>
      <c r="AU32" s="21">
        <v>0</v>
      </c>
      <c r="AV32" s="21">
        <v>0</v>
      </c>
      <c r="AW32" s="21">
        <v>0</v>
      </c>
      <c r="AX32" s="21">
        <v>0</v>
      </c>
      <c r="AY32" s="21">
        <v>0</v>
      </c>
    </row>
    <row r="33" spans="1:51">
      <c r="A33" s="12" t="s">
        <v>41</v>
      </c>
      <c r="B33" s="21">
        <v>-100000</v>
      </c>
      <c r="C33" s="21">
        <v>-100000</v>
      </c>
      <c r="D33" s="21">
        <v>-100000</v>
      </c>
      <c r="E33" s="21">
        <v>-100000</v>
      </c>
      <c r="F33" s="21">
        <v>-100000</v>
      </c>
      <c r="G33" s="21">
        <v>-100000</v>
      </c>
      <c r="H33" s="21">
        <v>-100000</v>
      </c>
      <c r="I33" s="21">
        <v>-100000</v>
      </c>
      <c r="J33" s="21">
        <v>-100000</v>
      </c>
      <c r="K33" s="21">
        <v>-100000</v>
      </c>
      <c r="L33" s="21">
        <v>-100000</v>
      </c>
      <c r="M33" s="21">
        <v>-100000</v>
      </c>
      <c r="N33" s="21">
        <v>-100000</v>
      </c>
      <c r="O33" s="21">
        <v>-100000</v>
      </c>
      <c r="P33" s="21">
        <v>-100000</v>
      </c>
      <c r="Q33" s="21">
        <v>-100000</v>
      </c>
      <c r="R33" s="21">
        <v>-100000</v>
      </c>
      <c r="S33" s="21">
        <v>-100000</v>
      </c>
      <c r="T33" s="21">
        <v>-100000</v>
      </c>
      <c r="U33" s="21">
        <v>-100000</v>
      </c>
      <c r="V33" s="21">
        <v>-100000</v>
      </c>
      <c r="W33" s="21">
        <v>-100000</v>
      </c>
      <c r="X33" s="21">
        <v>-100000</v>
      </c>
      <c r="Y33" s="21">
        <v>-100000</v>
      </c>
      <c r="Z33" s="21">
        <v>-100000</v>
      </c>
      <c r="AA33" s="21">
        <v>-100000</v>
      </c>
      <c r="AB33" s="21">
        <v>-100000</v>
      </c>
      <c r="AC33" s="21">
        <v>-100000</v>
      </c>
      <c r="AD33" s="21">
        <v>-100000</v>
      </c>
      <c r="AE33" s="21">
        <v>-100000</v>
      </c>
      <c r="AF33" s="21">
        <v>0</v>
      </c>
      <c r="AG33" s="21">
        <v>0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0</v>
      </c>
      <c r="AR33" s="21"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0</v>
      </c>
      <c r="AX33" s="21">
        <v>0</v>
      </c>
      <c r="AY33" s="21">
        <v>0</v>
      </c>
    </row>
    <row r="34" spans="1:51">
      <c r="A34" s="12" t="s">
        <v>42</v>
      </c>
      <c r="B34" s="21">
        <v>-100000</v>
      </c>
      <c r="C34" s="21">
        <v>-100000</v>
      </c>
      <c r="D34" s="21">
        <v>-100000</v>
      </c>
      <c r="E34" s="21">
        <v>-100000</v>
      </c>
      <c r="F34" s="21">
        <v>-100000</v>
      </c>
      <c r="G34" s="21">
        <v>-100000</v>
      </c>
      <c r="H34" s="21">
        <v>-100000</v>
      </c>
      <c r="I34" s="21">
        <v>-100000</v>
      </c>
      <c r="J34" s="21">
        <v>-100000</v>
      </c>
      <c r="K34" s="21">
        <v>-100000</v>
      </c>
      <c r="L34" s="21">
        <v>-100000</v>
      </c>
      <c r="M34" s="21">
        <v>-100000</v>
      </c>
      <c r="N34" s="21">
        <v>-100000</v>
      </c>
      <c r="O34" s="21">
        <v>-100000</v>
      </c>
      <c r="P34" s="21">
        <v>-100000</v>
      </c>
      <c r="Q34" s="21">
        <v>-100000</v>
      </c>
      <c r="R34" s="21">
        <v>-100000</v>
      </c>
      <c r="S34" s="21">
        <v>-100000</v>
      </c>
      <c r="T34" s="21">
        <v>-100000</v>
      </c>
      <c r="U34" s="21">
        <v>-100000</v>
      </c>
      <c r="V34" s="21">
        <v>-100000</v>
      </c>
      <c r="W34" s="21">
        <v>-100000</v>
      </c>
      <c r="X34" s="21">
        <v>-100000</v>
      </c>
      <c r="Y34" s="21">
        <v>-100000</v>
      </c>
      <c r="Z34" s="21">
        <v>-100000</v>
      </c>
      <c r="AA34" s="21">
        <v>-100000</v>
      </c>
      <c r="AB34" s="21">
        <v>-100000</v>
      </c>
      <c r="AC34" s="21">
        <v>-100000</v>
      </c>
      <c r="AD34" s="21">
        <v>-100000</v>
      </c>
      <c r="AE34" s="21">
        <v>-100000</v>
      </c>
      <c r="AF34" s="21">
        <v>0</v>
      </c>
      <c r="AG34" s="21">
        <v>0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0</v>
      </c>
      <c r="AS34" s="21">
        <v>0</v>
      </c>
      <c r="AT34" s="21">
        <v>0</v>
      </c>
      <c r="AU34" s="21">
        <v>0</v>
      </c>
      <c r="AV34" s="21">
        <v>0</v>
      </c>
      <c r="AW34" s="21">
        <v>0</v>
      </c>
      <c r="AX34" s="21">
        <v>0</v>
      </c>
      <c r="AY34" s="21">
        <v>0</v>
      </c>
    </row>
    <row r="35" spans="1:51">
      <c r="A35" s="12" t="s">
        <v>43</v>
      </c>
      <c r="B35" s="21">
        <v>-100000</v>
      </c>
      <c r="C35" s="21">
        <v>-100000</v>
      </c>
      <c r="D35" s="21">
        <v>-100000</v>
      </c>
      <c r="E35" s="21">
        <v>-100000</v>
      </c>
      <c r="F35" s="21">
        <v>-100000</v>
      </c>
      <c r="G35" s="21">
        <v>-100000</v>
      </c>
      <c r="H35" s="21">
        <v>-100000</v>
      </c>
      <c r="I35" s="21">
        <v>-100000</v>
      </c>
      <c r="J35" s="21">
        <v>-100000</v>
      </c>
      <c r="K35" s="21">
        <v>-100000</v>
      </c>
      <c r="L35" s="21">
        <v>-100000</v>
      </c>
      <c r="M35" s="21">
        <v>-100000</v>
      </c>
      <c r="N35" s="21">
        <v>-100000</v>
      </c>
      <c r="O35" s="21">
        <v>-100000</v>
      </c>
      <c r="P35" s="21">
        <v>-100000</v>
      </c>
      <c r="Q35" s="21">
        <v>-100000</v>
      </c>
      <c r="R35" s="21">
        <v>-100000</v>
      </c>
      <c r="S35" s="21">
        <v>-100000</v>
      </c>
      <c r="T35" s="21">
        <v>-100000</v>
      </c>
      <c r="U35" s="21">
        <v>-100000</v>
      </c>
      <c r="V35" s="21">
        <v>-100000</v>
      </c>
      <c r="W35" s="21">
        <v>-100000</v>
      </c>
      <c r="X35" s="21">
        <v>-100000</v>
      </c>
      <c r="Y35" s="21">
        <v>-100000</v>
      </c>
      <c r="Z35" s="21">
        <v>-100000</v>
      </c>
      <c r="AA35" s="21">
        <v>-100000</v>
      </c>
      <c r="AB35" s="21">
        <v>-100000</v>
      </c>
      <c r="AC35" s="21">
        <v>-100000</v>
      </c>
      <c r="AD35" s="21">
        <v>-100000</v>
      </c>
      <c r="AE35" s="21">
        <v>-100000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</row>
    <row r="36" spans="1:51">
      <c r="A36" s="12" t="s">
        <v>44</v>
      </c>
      <c r="B36" s="21">
        <v>-100000</v>
      </c>
      <c r="C36" s="21">
        <v>-100000</v>
      </c>
      <c r="D36" s="21">
        <v>-100000</v>
      </c>
      <c r="E36" s="21">
        <v>-100000</v>
      </c>
      <c r="F36" s="21">
        <v>-100000</v>
      </c>
      <c r="G36" s="21">
        <v>-100000</v>
      </c>
      <c r="H36" s="21">
        <v>-100000</v>
      </c>
      <c r="I36" s="21">
        <v>-100000</v>
      </c>
      <c r="J36" s="21">
        <v>-100000</v>
      </c>
      <c r="K36" s="21">
        <v>-100000</v>
      </c>
      <c r="L36" s="21">
        <v>-100000</v>
      </c>
      <c r="M36" s="21">
        <v>-100000</v>
      </c>
      <c r="N36" s="21">
        <v>-100000</v>
      </c>
      <c r="O36" s="21">
        <v>-100000</v>
      </c>
      <c r="P36" s="21">
        <v>-100000</v>
      </c>
      <c r="Q36" s="21">
        <v>-100000</v>
      </c>
      <c r="R36" s="21">
        <v>-100000</v>
      </c>
      <c r="S36" s="21">
        <v>-100000</v>
      </c>
      <c r="T36" s="21">
        <v>-100000</v>
      </c>
      <c r="U36" s="21">
        <v>-100000</v>
      </c>
      <c r="V36" s="21">
        <v>-100000</v>
      </c>
      <c r="W36" s="21">
        <v>-100000</v>
      </c>
      <c r="X36" s="21">
        <v>-100000</v>
      </c>
      <c r="Y36" s="21">
        <v>-100000</v>
      </c>
      <c r="Z36" s="21">
        <v>-100000</v>
      </c>
      <c r="AA36" s="21">
        <v>-100000</v>
      </c>
      <c r="AB36" s="21">
        <v>-100000</v>
      </c>
      <c r="AC36" s="21">
        <v>-100000</v>
      </c>
      <c r="AD36" s="21">
        <v>-100000</v>
      </c>
      <c r="AE36" s="21">
        <v>-100000</v>
      </c>
      <c r="AF36" s="21">
        <v>0</v>
      </c>
      <c r="AG36" s="21">
        <v>0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1">
        <v>0</v>
      </c>
      <c r="AN36" s="21">
        <v>0</v>
      </c>
      <c r="AO36" s="21">
        <v>0</v>
      </c>
      <c r="AP36" s="21">
        <v>0</v>
      </c>
      <c r="AQ36" s="21">
        <v>0</v>
      </c>
      <c r="AR36" s="21">
        <v>0</v>
      </c>
      <c r="AS36" s="21">
        <v>0</v>
      </c>
      <c r="AT36" s="21">
        <v>0</v>
      </c>
      <c r="AU36" s="21">
        <v>0</v>
      </c>
      <c r="AV36" s="21">
        <v>0</v>
      </c>
      <c r="AW36" s="21">
        <v>0</v>
      </c>
      <c r="AX36" s="21">
        <v>0</v>
      </c>
      <c r="AY36" s="21">
        <v>0</v>
      </c>
    </row>
    <row r="37" spans="1:51" ht="15" thickBot="1">
      <c r="A37" s="22" t="s">
        <v>8</v>
      </c>
      <c r="B37" s="23">
        <f>SUM(B32:B36)</f>
        <v>-500000</v>
      </c>
      <c r="C37" s="23">
        <f t="shared" ref="C37:AY37" si="5">SUM(C32:C36)</f>
        <v>-500000</v>
      </c>
      <c r="D37" s="23">
        <f t="shared" si="5"/>
        <v>-500000</v>
      </c>
      <c r="E37" s="23">
        <f t="shared" si="5"/>
        <v>-500000</v>
      </c>
      <c r="F37" s="23">
        <f t="shared" si="5"/>
        <v>-500000</v>
      </c>
      <c r="G37" s="23">
        <f t="shared" si="5"/>
        <v>-500000</v>
      </c>
      <c r="H37" s="23">
        <f t="shared" si="5"/>
        <v>-500000</v>
      </c>
      <c r="I37" s="23">
        <f t="shared" si="5"/>
        <v>-500000</v>
      </c>
      <c r="J37" s="23">
        <f t="shared" si="5"/>
        <v>-500000</v>
      </c>
      <c r="K37" s="23">
        <f t="shared" si="5"/>
        <v>-500000</v>
      </c>
      <c r="L37" s="23">
        <f t="shared" si="5"/>
        <v>-500000</v>
      </c>
      <c r="M37" s="23">
        <f t="shared" si="5"/>
        <v>-500000</v>
      </c>
      <c r="N37" s="23">
        <f t="shared" si="5"/>
        <v>-500000</v>
      </c>
      <c r="O37" s="23">
        <f t="shared" si="5"/>
        <v>-500000</v>
      </c>
      <c r="P37" s="23">
        <f t="shared" si="5"/>
        <v>-500000</v>
      </c>
      <c r="Q37" s="23">
        <f t="shared" si="5"/>
        <v>-500000</v>
      </c>
      <c r="R37" s="23">
        <f t="shared" si="5"/>
        <v>-500000</v>
      </c>
      <c r="S37" s="23">
        <f t="shared" si="5"/>
        <v>-500000</v>
      </c>
      <c r="T37" s="23">
        <f t="shared" si="5"/>
        <v>-500000</v>
      </c>
      <c r="U37" s="23">
        <f t="shared" si="5"/>
        <v>-500000</v>
      </c>
      <c r="V37" s="23">
        <f t="shared" si="5"/>
        <v>-500000</v>
      </c>
      <c r="W37" s="23">
        <f t="shared" si="5"/>
        <v>-500000</v>
      </c>
      <c r="X37" s="23">
        <f t="shared" si="5"/>
        <v>-500000</v>
      </c>
      <c r="Y37" s="23">
        <f t="shared" si="5"/>
        <v>-500000</v>
      </c>
      <c r="Z37" s="23">
        <f t="shared" si="5"/>
        <v>-500000</v>
      </c>
      <c r="AA37" s="23">
        <f t="shared" si="5"/>
        <v>-500000</v>
      </c>
      <c r="AB37" s="23">
        <f t="shared" si="5"/>
        <v>-500000</v>
      </c>
      <c r="AC37" s="23">
        <f t="shared" si="5"/>
        <v>-500000</v>
      </c>
      <c r="AD37" s="23">
        <f t="shared" si="5"/>
        <v>-500000</v>
      </c>
      <c r="AE37" s="23">
        <f t="shared" si="5"/>
        <v>-500000</v>
      </c>
      <c r="AF37" s="23">
        <f t="shared" si="5"/>
        <v>0</v>
      </c>
      <c r="AG37" s="23">
        <f t="shared" si="5"/>
        <v>0</v>
      </c>
      <c r="AH37" s="23">
        <f t="shared" si="5"/>
        <v>0</v>
      </c>
      <c r="AI37" s="23">
        <f t="shared" si="5"/>
        <v>0</v>
      </c>
      <c r="AJ37" s="23">
        <f t="shared" si="5"/>
        <v>0</v>
      </c>
      <c r="AK37" s="23">
        <f t="shared" si="5"/>
        <v>0</v>
      </c>
      <c r="AL37" s="23">
        <f t="shared" si="5"/>
        <v>0</v>
      </c>
      <c r="AM37" s="23">
        <f t="shared" si="5"/>
        <v>0</v>
      </c>
      <c r="AN37" s="23">
        <f t="shared" si="5"/>
        <v>0</v>
      </c>
      <c r="AO37" s="23">
        <f t="shared" si="5"/>
        <v>0</v>
      </c>
      <c r="AP37" s="23">
        <f t="shared" si="5"/>
        <v>0</v>
      </c>
      <c r="AQ37" s="23">
        <f t="shared" si="5"/>
        <v>0</v>
      </c>
      <c r="AR37" s="23">
        <f t="shared" si="5"/>
        <v>0</v>
      </c>
      <c r="AS37" s="23">
        <f t="shared" si="5"/>
        <v>0</v>
      </c>
      <c r="AT37" s="23">
        <f t="shared" si="5"/>
        <v>0</v>
      </c>
      <c r="AU37" s="23">
        <f t="shared" si="5"/>
        <v>0</v>
      </c>
      <c r="AV37" s="23">
        <f t="shared" si="5"/>
        <v>0</v>
      </c>
      <c r="AW37" s="23">
        <f t="shared" si="5"/>
        <v>0</v>
      </c>
      <c r="AX37" s="23">
        <f t="shared" si="5"/>
        <v>0</v>
      </c>
      <c r="AY37" s="23">
        <f t="shared" si="5"/>
        <v>0</v>
      </c>
    </row>
    <row r="38" spans="1:51">
      <c r="A38" s="2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</row>
    <row r="39" spans="1:51">
      <c r="A39" s="11" t="s">
        <v>7</v>
      </c>
      <c r="B39" s="25">
        <v>-25000000</v>
      </c>
      <c r="C39" s="25">
        <v>-5000000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0</v>
      </c>
      <c r="AV39" s="25">
        <v>0</v>
      </c>
      <c r="AW39" s="25">
        <v>0</v>
      </c>
      <c r="AX39" s="25">
        <v>0</v>
      </c>
      <c r="AY39" s="25">
        <v>0</v>
      </c>
    </row>
    <row r="40" spans="1:51" ht="15" thickBot="1">
      <c r="A40" s="22" t="s">
        <v>18</v>
      </c>
      <c r="B40" s="23">
        <f t="shared" ref="B40:AY40" si="6">B37+B39</f>
        <v>-25500000</v>
      </c>
      <c r="C40" s="23">
        <f t="shared" si="6"/>
        <v>-5500000</v>
      </c>
      <c r="D40" s="23">
        <f t="shared" si="6"/>
        <v>-500000</v>
      </c>
      <c r="E40" s="23">
        <f t="shared" si="6"/>
        <v>-500000</v>
      </c>
      <c r="F40" s="23">
        <f t="shared" si="6"/>
        <v>-500000</v>
      </c>
      <c r="G40" s="23">
        <f t="shared" si="6"/>
        <v>-500000</v>
      </c>
      <c r="H40" s="23">
        <f t="shared" si="6"/>
        <v>-500000</v>
      </c>
      <c r="I40" s="23">
        <f t="shared" si="6"/>
        <v>-500000</v>
      </c>
      <c r="J40" s="23">
        <f t="shared" si="6"/>
        <v>-500000</v>
      </c>
      <c r="K40" s="23">
        <f t="shared" si="6"/>
        <v>-500000</v>
      </c>
      <c r="L40" s="23">
        <f t="shared" si="6"/>
        <v>-500000</v>
      </c>
      <c r="M40" s="23">
        <f t="shared" si="6"/>
        <v>-500000</v>
      </c>
      <c r="N40" s="23">
        <f t="shared" si="6"/>
        <v>-500000</v>
      </c>
      <c r="O40" s="23">
        <f t="shared" si="6"/>
        <v>-500000</v>
      </c>
      <c r="P40" s="23">
        <f t="shared" si="6"/>
        <v>-500000</v>
      </c>
      <c r="Q40" s="23">
        <f t="shared" si="6"/>
        <v>-500000</v>
      </c>
      <c r="R40" s="23">
        <f t="shared" si="6"/>
        <v>-500000</v>
      </c>
      <c r="S40" s="23">
        <f t="shared" si="6"/>
        <v>-500000</v>
      </c>
      <c r="T40" s="23">
        <f t="shared" si="6"/>
        <v>-500000</v>
      </c>
      <c r="U40" s="23">
        <f t="shared" si="6"/>
        <v>-500000</v>
      </c>
      <c r="V40" s="23">
        <f t="shared" si="6"/>
        <v>-500000</v>
      </c>
      <c r="W40" s="23">
        <f t="shared" si="6"/>
        <v>-500000</v>
      </c>
      <c r="X40" s="23">
        <f t="shared" si="6"/>
        <v>-500000</v>
      </c>
      <c r="Y40" s="23">
        <f t="shared" si="6"/>
        <v>-500000</v>
      </c>
      <c r="Z40" s="23">
        <f t="shared" si="6"/>
        <v>-500000</v>
      </c>
      <c r="AA40" s="23">
        <f t="shared" si="6"/>
        <v>-500000</v>
      </c>
      <c r="AB40" s="23">
        <f t="shared" si="6"/>
        <v>-500000</v>
      </c>
      <c r="AC40" s="23">
        <f t="shared" si="6"/>
        <v>-500000</v>
      </c>
      <c r="AD40" s="23">
        <f t="shared" si="6"/>
        <v>-500000</v>
      </c>
      <c r="AE40" s="23">
        <f t="shared" si="6"/>
        <v>-500000</v>
      </c>
      <c r="AF40" s="23">
        <f t="shared" si="6"/>
        <v>0</v>
      </c>
      <c r="AG40" s="23">
        <f t="shared" si="6"/>
        <v>0</v>
      </c>
      <c r="AH40" s="23">
        <f t="shared" si="6"/>
        <v>0</v>
      </c>
      <c r="AI40" s="23">
        <f t="shared" si="6"/>
        <v>0</v>
      </c>
      <c r="AJ40" s="23">
        <f t="shared" si="6"/>
        <v>0</v>
      </c>
      <c r="AK40" s="23">
        <f t="shared" si="6"/>
        <v>0</v>
      </c>
      <c r="AL40" s="23">
        <f t="shared" si="6"/>
        <v>0</v>
      </c>
      <c r="AM40" s="23">
        <f t="shared" si="6"/>
        <v>0</v>
      </c>
      <c r="AN40" s="23">
        <f t="shared" si="6"/>
        <v>0</v>
      </c>
      <c r="AO40" s="23">
        <f t="shared" si="6"/>
        <v>0</v>
      </c>
      <c r="AP40" s="23">
        <f t="shared" si="6"/>
        <v>0</v>
      </c>
      <c r="AQ40" s="23">
        <f t="shared" si="6"/>
        <v>0</v>
      </c>
      <c r="AR40" s="23">
        <f t="shared" si="6"/>
        <v>0</v>
      </c>
      <c r="AS40" s="23">
        <f t="shared" si="6"/>
        <v>0</v>
      </c>
      <c r="AT40" s="23">
        <f t="shared" si="6"/>
        <v>0</v>
      </c>
      <c r="AU40" s="23">
        <f t="shared" si="6"/>
        <v>0</v>
      </c>
      <c r="AV40" s="23">
        <f t="shared" si="6"/>
        <v>0</v>
      </c>
      <c r="AW40" s="23">
        <f t="shared" si="6"/>
        <v>0</v>
      </c>
      <c r="AX40" s="23">
        <f t="shared" si="6"/>
        <v>0</v>
      </c>
      <c r="AY40" s="23">
        <f t="shared" si="6"/>
        <v>0</v>
      </c>
    </row>
    <row r="41" spans="1:51" ht="15" thickBot="1">
      <c r="A41" s="24" t="s">
        <v>33</v>
      </c>
      <c r="B41" s="30">
        <f>SUM(B39:AY39)</f>
        <v>-30000000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</row>
    <row r="42" spans="1:51" ht="15" thickBot="1">
      <c r="A42" s="24" t="s">
        <v>34</v>
      </c>
      <c r="B42" s="30">
        <f>SUM(B40:AY40)</f>
        <v>-45000000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</row>
    <row r="43" spans="1:51">
      <c r="A43" s="2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</row>
    <row r="44" spans="1:51">
      <c r="A44" s="11" t="s">
        <v>19</v>
      </c>
      <c r="B44" s="14">
        <f>B$37*B$19</f>
        <v>-481125.22432468808</v>
      </c>
      <c r="C44" s="14">
        <f t="shared" ref="C44:AY44" si="7">C$37*C$19</f>
        <v>-445486.31881915568</v>
      </c>
      <c r="D44" s="14">
        <f t="shared" si="7"/>
        <v>-412487.33223995887</v>
      </c>
      <c r="E44" s="14">
        <f t="shared" si="7"/>
        <v>-381932.71503699891</v>
      </c>
      <c r="F44" s="14">
        <f t="shared" si="7"/>
        <v>-353641.40281203605</v>
      </c>
      <c r="G44" s="14">
        <f t="shared" si="7"/>
        <v>-327445.74334447779</v>
      </c>
      <c r="H44" s="14">
        <f t="shared" si="7"/>
        <v>-303190.50309673866</v>
      </c>
      <c r="I44" s="14">
        <f t="shared" si="7"/>
        <v>-280731.94731179503</v>
      </c>
      <c r="J44" s="14">
        <f t="shared" si="7"/>
        <v>-259936.98825166206</v>
      </c>
      <c r="K44" s="14">
        <f t="shared" si="7"/>
        <v>-240682.39652931673</v>
      </c>
      <c r="L44" s="14">
        <f t="shared" si="7"/>
        <v>-222854.07086047842</v>
      </c>
      <c r="M44" s="14">
        <f t="shared" si="7"/>
        <v>-206346.3619078504</v>
      </c>
      <c r="N44" s="14">
        <f t="shared" si="7"/>
        <v>-191061.44621097256</v>
      </c>
      <c r="O44" s="14">
        <f t="shared" si="7"/>
        <v>-176908.74649164124</v>
      </c>
      <c r="P44" s="14">
        <f t="shared" si="7"/>
        <v>-163804.39489966779</v>
      </c>
      <c r="Q44" s="14">
        <f t="shared" si="7"/>
        <v>-151670.73601821094</v>
      </c>
      <c r="R44" s="14">
        <f t="shared" si="7"/>
        <v>-140435.86668352861</v>
      </c>
      <c r="S44" s="14">
        <f t="shared" si="7"/>
        <v>-130033.20989215611</v>
      </c>
      <c r="T44" s="14">
        <f t="shared" si="7"/>
        <v>-120401.12027051492</v>
      </c>
      <c r="U44" s="14">
        <f t="shared" si="7"/>
        <v>-111482.5187689953</v>
      </c>
      <c r="V44" s="14">
        <f t="shared" si="7"/>
        <v>-103224.55441573638</v>
      </c>
      <c r="W44" s="14">
        <f t="shared" si="7"/>
        <v>-95578.291125681819</v>
      </c>
      <c r="X44" s="14">
        <f t="shared" si="7"/>
        <v>-88498.41770896464</v>
      </c>
      <c r="Y44" s="14">
        <f t="shared" si="7"/>
        <v>-81942.979360152443</v>
      </c>
      <c r="Z44" s="14">
        <f t="shared" si="7"/>
        <v>-75873.12903717818</v>
      </c>
      <c r="AA44" s="14">
        <f t="shared" si="7"/>
        <v>-70252.897256646451</v>
      </c>
      <c r="AB44" s="14">
        <f t="shared" si="7"/>
        <v>-65048.978941339294</v>
      </c>
      <c r="AC44" s="14">
        <f t="shared" si="7"/>
        <v>-60230.536056795652</v>
      </c>
      <c r="AD44" s="14">
        <f t="shared" si="7"/>
        <v>-55769.014867403377</v>
      </c>
      <c r="AE44" s="14">
        <f t="shared" si="7"/>
        <v>-51637.976729077207</v>
      </c>
      <c r="AF44" s="14">
        <f t="shared" si="7"/>
        <v>0</v>
      </c>
      <c r="AG44" s="14">
        <f t="shared" si="7"/>
        <v>0</v>
      </c>
      <c r="AH44" s="14">
        <f t="shared" si="7"/>
        <v>0</v>
      </c>
      <c r="AI44" s="14">
        <f t="shared" si="7"/>
        <v>0</v>
      </c>
      <c r="AJ44" s="14">
        <f t="shared" si="7"/>
        <v>0</v>
      </c>
      <c r="AK44" s="14">
        <f t="shared" si="7"/>
        <v>0</v>
      </c>
      <c r="AL44" s="14">
        <f t="shared" si="7"/>
        <v>0</v>
      </c>
      <c r="AM44" s="14">
        <f t="shared" si="7"/>
        <v>0</v>
      </c>
      <c r="AN44" s="14">
        <f t="shared" si="7"/>
        <v>0</v>
      </c>
      <c r="AO44" s="14">
        <f t="shared" si="7"/>
        <v>0</v>
      </c>
      <c r="AP44" s="14">
        <f t="shared" si="7"/>
        <v>0</v>
      </c>
      <c r="AQ44" s="14">
        <f t="shared" si="7"/>
        <v>0</v>
      </c>
      <c r="AR44" s="14">
        <f t="shared" si="7"/>
        <v>0</v>
      </c>
      <c r="AS44" s="14">
        <f t="shared" si="7"/>
        <v>0</v>
      </c>
      <c r="AT44" s="14">
        <f t="shared" si="7"/>
        <v>0</v>
      </c>
      <c r="AU44" s="14">
        <f t="shared" si="7"/>
        <v>0</v>
      </c>
      <c r="AV44" s="14">
        <f t="shared" si="7"/>
        <v>0</v>
      </c>
      <c r="AW44" s="14">
        <f t="shared" si="7"/>
        <v>0</v>
      </c>
      <c r="AX44" s="14">
        <f t="shared" si="7"/>
        <v>0</v>
      </c>
      <c r="AY44" s="14">
        <f t="shared" si="7"/>
        <v>0</v>
      </c>
    </row>
    <row r="45" spans="1:51">
      <c r="A45" s="11" t="s">
        <v>20</v>
      </c>
      <c r="B45" s="14">
        <f t="shared" ref="B45:AY45" si="8">B$39*B$20</f>
        <v>-25000000</v>
      </c>
      <c r="C45" s="14">
        <f t="shared" si="8"/>
        <v>-4629629.6296296287</v>
      </c>
      <c r="D45" s="14">
        <f t="shared" si="8"/>
        <v>0</v>
      </c>
      <c r="E45" s="14">
        <f t="shared" si="8"/>
        <v>0</v>
      </c>
      <c r="F45" s="14">
        <f t="shared" si="8"/>
        <v>0</v>
      </c>
      <c r="G45" s="14">
        <f t="shared" si="8"/>
        <v>0</v>
      </c>
      <c r="H45" s="14">
        <f t="shared" si="8"/>
        <v>0</v>
      </c>
      <c r="I45" s="14">
        <f t="shared" si="8"/>
        <v>0</v>
      </c>
      <c r="J45" s="14">
        <f t="shared" si="8"/>
        <v>0</v>
      </c>
      <c r="K45" s="14">
        <f t="shared" si="8"/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14">
        <f t="shared" si="8"/>
        <v>0</v>
      </c>
      <c r="S45" s="14">
        <f t="shared" si="8"/>
        <v>0</v>
      </c>
      <c r="T45" s="14">
        <f t="shared" si="8"/>
        <v>0</v>
      </c>
      <c r="U45" s="14">
        <f t="shared" si="8"/>
        <v>0</v>
      </c>
      <c r="V45" s="14">
        <f t="shared" si="8"/>
        <v>0</v>
      </c>
      <c r="W45" s="14">
        <f t="shared" si="8"/>
        <v>0</v>
      </c>
      <c r="X45" s="14">
        <f t="shared" si="8"/>
        <v>0</v>
      </c>
      <c r="Y45" s="14">
        <f t="shared" si="8"/>
        <v>0</v>
      </c>
      <c r="Z45" s="14">
        <f t="shared" si="8"/>
        <v>0</v>
      </c>
      <c r="AA45" s="14">
        <f t="shared" si="8"/>
        <v>0</v>
      </c>
      <c r="AB45" s="14">
        <f t="shared" si="8"/>
        <v>0</v>
      </c>
      <c r="AC45" s="14">
        <f t="shared" si="8"/>
        <v>0</v>
      </c>
      <c r="AD45" s="14">
        <f t="shared" si="8"/>
        <v>0</v>
      </c>
      <c r="AE45" s="14">
        <f t="shared" si="8"/>
        <v>0</v>
      </c>
      <c r="AF45" s="14">
        <f t="shared" si="8"/>
        <v>0</v>
      </c>
      <c r="AG45" s="14">
        <f t="shared" si="8"/>
        <v>0</v>
      </c>
      <c r="AH45" s="14">
        <f t="shared" si="8"/>
        <v>0</v>
      </c>
      <c r="AI45" s="14">
        <f t="shared" si="8"/>
        <v>0</v>
      </c>
      <c r="AJ45" s="14">
        <f t="shared" si="8"/>
        <v>0</v>
      </c>
      <c r="AK45" s="14">
        <f t="shared" si="8"/>
        <v>0</v>
      </c>
      <c r="AL45" s="14">
        <f t="shared" si="8"/>
        <v>0</v>
      </c>
      <c r="AM45" s="14">
        <f t="shared" si="8"/>
        <v>0</v>
      </c>
      <c r="AN45" s="14">
        <f t="shared" si="8"/>
        <v>0</v>
      </c>
      <c r="AO45" s="14">
        <f t="shared" si="8"/>
        <v>0</v>
      </c>
      <c r="AP45" s="14">
        <f t="shared" si="8"/>
        <v>0</v>
      </c>
      <c r="AQ45" s="14">
        <f t="shared" si="8"/>
        <v>0</v>
      </c>
      <c r="AR45" s="14">
        <f t="shared" si="8"/>
        <v>0</v>
      </c>
      <c r="AS45" s="14">
        <f t="shared" si="8"/>
        <v>0</v>
      </c>
      <c r="AT45" s="14">
        <f t="shared" si="8"/>
        <v>0</v>
      </c>
      <c r="AU45" s="14">
        <f t="shared" si="8"/>
        <v>0</v>
      </c>
      <c r="AV45" s="14">
        <f t="shared" si="8"/>
        <v>0</v>
      </c>
      <c r="AW45" s="14">
        <f t="shared" si="8"/>
        <v>0</v>
      </c>
      <c r="AX45" s="14">
        <f t="shared" si="8"/>
        <v>0</v>
      </c>
      <c r="AY45" s="14">
        <f t="shared" si="8"/>
        <v>0</v>
      </c>
    </row>
    <row r="46" spans="1:51" ht="15" thickBot="1">
      <c r="A46" s="22" t="s">
        <v>21</v>
      </c>
      <c r="B46" s="23">
        <f t="shared" ref="B46:AY46" si="9">B$44+B$45</f>
        <v>-25481125.224324688</v>
      </c>
      <c r="C46" s="23">
        <f t="shared" si="9"/>
        <v>-5075115.9484487846</v>
      </c>
      <c r="D46" s="23">
        <f t="shared" si="9"/>
        <v>-412487.33223995887</v>
      </c>
      <c r="E46" s="23">
        <f t="shared" si="9"/>
        <v>-381932.71503699891</v>
      </c>
      <c r="F46" s="23">
        <f t="shared" si="9"/>
        <v>-353641.40281203605</v>
      </c>
      <c r="G46" s="23">
        <f t="shared" si="9"/>
        <v>-327445.74334447779</v>
      </c>
      <c r="H46" s="23">
        <f t="shared" si="9"/>
        <v>-303190.50309673866</v>
      </c>
      <c r="I46" s="23">
        <f t="shared" si="9"/>
        <v>-280731.94731179503</v>
      </c>
      <c r="J46" s="23">
        <f t="shared" si="9"/>
        <v>-259936.98825166206</v>
      </c>
      <c r="K46" s="23">
        <f t="shared" si="9"/>
        <v>-240682.39652931673</v>
      </c>
      <c r="L46" s="23">
        <f t="shared" si="9"/>
        <v>-222854.07086047842</v>
      </c>
      <c r="M46" s="23">
        <f t="shared" si="9"/>
        <v>-206346.3619078504</v>
      </c>
      <c r="N46" s="23">
        <f t="shared" si="9"/>
        <v>-191061.44621097256</v>
      </c>
      <c r="O46" s="23">
        <f t="shared" si="9"/>
        <v>-176908.74649164124</v>
      </c>
      <c r="P46" s="23">
        <f t="shared" si="9"/>
        <v>-163804.39489966779</v>
      </c>
      <c r="Q46" s="23">
        <f t="shared" si="9"/>
        <v>-151670.73601821094</v>
      </c>
      <c r="R46" s="23">
        <f t="shared" si="9"/>
        <v>-140435.86668352861</v>
      </c>
      <c r="S46" s="23">
        <f t="shared" si="9"/>
        <v>-130033.20989215611</v>
      </c>
      <c r="T46" s="23">
        <f t="shared" si="9"/>
        <v>-120401.12027051492</v>
      </c>
      <c r="U46" s="23">
        <f t="shared" si="9"/>
        <v>-111482.5187689953</v>
      </c>
      <c r="V46" s="23">
        <f t="shared" si="9"/>
        <v>-103224.55441573638</v>
      </c>
      <c r="W46" s="23">
        <f t="shared" si="9"/>
        <v>-95578.291125681819</v>
      </c>
      <c r="X46" s="23">
        <f t="shared" si="9"/>
        <v>-88498.41770896464</v>
      </c>
      <c r="Y46" s="23">
        <f t="shared" si="9"/>
        <v>-81942.979360152443</v>
      </c>
      <c r="Z46" s="23">
        <f t="shared" si="9"/>
        <v>-75873.12903717818</v>
      </c>
      <c r="AA46" s="23">
        <f t="shared" si="9"/>
        <v>-70252.897256646451</v>
      </c>
      <c r="AB46" s="23">
        <f t="shared" si="9"/>
        <v>-65048.978941339294</v>
      </c>
      <c r="AC46" s="23">
        <f t="shared" si="9"/>
        <v>-60230.536056795652</v>
      </c>
      <c r="AD46" s="23">
        <f t="shared" si="9"/>
        <v>-55769.014867403377</v>
      </c>
      <c r="AE46" s="23">
        <f t="shared" si="9"/>
        <v>-51637.976729077207</v>
      </c>
      <c r="AF46" s="23">
        <f t="shared" si="9"/>
        <v>0</v>
      </c>
      <c r="AG46" s="23">
        <f t="shared" si="9"/>
        <v>0</v>
      </c>
      <c r="AH46" s="23">
        <f t="shared" si="9"/>
        <v>0</v>
      </c>
      <c r="AI46" s="23">
        <f t="shared" si="9"/>
        <v>0</v>
      </c>
      <c r="AJ46" s="23">
        <f t="shared" si="9"/>
        <v>0</v>
      </c>
      <c r="AK46" s="23">
        <f t="shared" si="9"/>
        <v>0</v>
      </c>
      <c r="AL46" s="23">
        <f t="shared" si="9"/>
        <v>0</v>
      </c>
      <c r="AM46" s="23">
        <f t="shared" si="9"/>
        <v>0</v>
      </c>
      <c r="AN46" s="23">
        <f t="shared" si="9"/>
        <v>0</v>
      </c>
      <c r="AO46" s="23">
        <f t="shared" si="9"/>
        <v>0</v>
      </c>
      <c r="AP46" s="23">
        <f t="shared" si="9"/>
        <v>0</v>
      </c>
      <c r="AQ46" s="23">
        <f t="shared" si="9"/>
        <v>0</v>
      </c>
      <c r="AR46" s="23">
        <f t="shared" si="9"/>
        <v>0</v>
      </c>
      <c r="AS46" s="23">
        <f t="shared" si="9"/>
        <v>0</v>
      </c>
      <c r="AT46" s="23">
        <f t="shared" si="9"/>
        <v>0</v>
      </c>
      <c r="AU46" s="23">
        <f t="shared" si="9"/>
        <v>0</v>
      </c>
      <c r="AV46" s="23">
        <f t="shared" si="9"/>
        <v>0</v>
      </c>
      <c r="AW46" s="23">
        <f t="shared" si="9"/>
        <v>0</v>
      </c>
      <c r="AX46" s="23">
        <f t="shared" si="9"/>
        <v>0</v>
      </c>
      <c r="AY46" s="23">
        <f t="shared" si="9"/>
        <v>0</v>
      </c>
    </row>
    <row r="47" spans="1:51" ht="15" thickBot="1">
      <c r="A47" s="24" t="s">
        <v>14</v>
      </c>
      <c r="B47" s="30">
        <f>SUM(B46:AY46)</f>
        <v>-35479345.448899455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</row>
    <row r="48" spans="1:51">
      <c r="A48" s="1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</row>
    <row r="49" spans="1:51">
      <c r="A49" s="12" t="s">
        <v>28</v>
      </c>
      <c r="B49" s="16">
        <f>B$27+B$40</f>
        <v>-23150000</v>
      </c>
      <c r="C49" s="16">
        <f t="shared" ref="C49:AY49" si="10">C$27+C$40</f>
        <v>-2000000</v>
      </c>
      <c r="D49" s="16">
        <f t="shared" si="10"/>
        <v>3000000</v>
      </c>
      <c r="E49" s="16">
        <f t="shared" si="10"/>
        <v>3000000</v>
      </c>
      <c r="F49" s="16">
        <f t="shared" si="10"/>
        <v>3000000</v>
      </c>
      <c r="G49" s="16">
        <f t="shared" si="10"/>
        <v>3000000</v>
      </c>
      <c r="H49" s="16">
        <f t="shared" si="10"/>
        <v>3000000</v>
      </c>
      <c r="I49" s="16">
        <f t="shared" si="10"/>
        <v>3000000</v>
      </c>
      <c r="J49" s="16">
        <f t="shared" si="10"/>
        <v>3000000</v>
      </c>
      <c r="K49" s="16">
        <f t="shared" si="10"/>
        <v>3000000</v>
      </c>
      <c r="L49" s="16">
        <f t="shared" si="10"/>
        <v>3000000</v>
      </c>
      <c r="M49" s="16">
        <f t="shared" si="10"/>
        <v>3000000</v>
      </c>
      <c r="N49" s="16">
        <f t="shared" si="10"/>
        <v>3000000</v>
      </c>
      <c r="O49" s="16">
        <f t="shared" si="10"/>
        <v>3000000</v>
      </c>
      <c r="P49" s="16">
        <f t="shared" si="10"/>
        <v>3000000</v>
      </c>
      <c r="Q49" s="16">
        <f t="shared" si="10"/>
        <v>3000000</v>
      </c>
      <c r="R49" s="16">
        <f t="shared" si="10"/>
        <v>3000000</v>
      </c>
      <c r="S49" s="16">
        <f t="shared" si="10"/>
        <v>3000000</v>
      </c>
      <c r="T49" s="16">
        <f t="shared" si="10"/>
        <v>3000000</v>
      </c>
      <c r="U49" s="16">
        <f t="shared" si="10"/>
        <v>3000000</v>
      </c>
      <c r="V49" s="16">
        <f t="shared" si="10"/>
        <v>3000000</v>
      </c>
      <c r="W49" s="16">
        <f t="shared" si="10"/>
        <v>3000000</v>
      </c>
      <c r="X49" s="16">
        <f t="shared" si="10"/>
        <v>3000000</v>
      </c>
      <c r="Y49" s="16">
        <f t="shared" si="10"/>
        <v>3000000</v>
      </c>
      <c r="Z49" s="16">
        <f t="shared" si="10"/>
        <v>3000000</v>
      </c>
      <c r="AA49" s="16">
        <f t="shared" si="10"/>
        <v>3000000</v>
      </c>
      <c r="AB49" s="16">
        <f t="shared" si="10"/>
        <v>3000000</v>
      </c>
      <c r="AC49" s="16">
        <f t="shared" si="10"/>
        <v>3000000</v>
      </c>
      <c r="AD49" s="16">
        <f t="shared" si="10"/>
        <v>3000000</v>
      </c>
      <c r="AE49" s="16">
        <f t="shared" si="10"/>
        <v>3000000</v>
      </c>
      <c r="AF49" s="16">
        <f t="shared" si="10"/>
        <v>0</v>
      </c>
      <c r="AG49" s="16">
        <f t="shared" si="10"/>
        <v>0</v>
      </c>
      <c r="AH49" s="16">
        <f t="shared" si="10"/>
        <v>0</v>
      </c>
      <c r="AI49" s="16">
        <f t="shared" si="10"/>
        <v>0</v>
      </c>
      <c r="AJ49" s="16">
        <f t="shared" si="10"/>
        <v>0</v>
      </c>
      <c r="AK49" s="16">
        <f t="shared" si="10"/>
        <v>0</v>
      </c>
      <c r="AL49" s="16">
        <f t="shared" si="10"/>
        <v>0</v>
      </c>
      <c r="AM49" s="16">
        <f t="shared" si="10"/>
        <v>0</v>
      </c>
      <c r="AN49" s="16">
        <f t="shared" si="10"/>
        <v>0</v>
      </c>
      <c r="AO49" s="16">
        <f t="shared" si="10"/>
        <v>0</v>
      </c>
      <c r="AP49" s="16">
        <f t="shared" si="10"/>
        <v>0</v>
      </c>
      <c r="AQ49" s="16">
        <f t="shared" si="10"/>
        <v>0</v>
      </c>
      <c r="AR49" s="16">
        <f t="shared" si="10"/>
        <v>0</v>
      </c>
      <c r="AS49" s="16">
        <f t="shared" si="10"/>
        <v>0</v>
      </c>
      <c r="AT49" s="16">
        <f t="shared" si="10"/>
        <v>0</v>
      </c>
      <c r="AU49" s="16">
        <f t="shared" si="10"/>
        <v>0</v>
      </c>
      <c r="AV49" s="16">
        <f t="shared" si="10"/>
        <v>0</v>
      </c>
      <c r="AW49" s="16">
        <f t="shared" si="10"/>
        <v>0</v>
      </c>
      <c r="AX49" s="16">
        <f t="shared" si="10"/>
        <v>0</v>
      </c>
      <c r="AY49" s="16">
        <f t="shared" si="10"/>
        <v>0</v>
      </c>
    </row>
    <row r="50" spans="1:51">
      <c r="A50" s="11" t="s">
        <v>24</v>
      </c>
      <c r="B50" s="15">
        <f t="shared" ref="B50:AG50" si="11">B$29+B$46</f>
        <v>-23219836.669998653</v>
      </c>
      <c r="C50" s="15">
        <f t="shared" si="11"/>
        <v>-1956711.7167146951</v>
      </c>
      <c r="D50" s="15">
        <f t="shared" si="11"/>
        <v>2474923.9934397531</v>
      </c>
      <c r="E50" s="15">
        <f t="shared" si="11"/>
        <v>2291596.2902219938</v>
      </c>
      <c r="F50" s="15">
        <f t="shared" si="11"/>
        <v>2121848.4168722159</v>
      </c>
      <c r="G50" s="15">
        <f t="shared" si="11"/>
        <v>1964674.4600668666</v>
      </c>
      <c r="H50" s="15">
        <f t="shared" si="11"/>
        <v>1819143.0185804323</v>
      </c>
      <c r="I50" s="15">
        <f t="shared" si="11"/>
        <v>1684391.68387077</v>
      </c>
      <c r="J50" s="15">
        <f t="shared" si="11"/>
        <v>1559621.9295099722</v>
      </c>
      <c r="K50" s="15">
        <f t="shared" si="11"/>
        <v>1444094.3791759005</v>
      </c>
      <c r="L50" s="15">
        <f t="shared" si="11"/>
        <v>1337124.4251628707</v>
      </c>
      <c r="M50" s="15">
        <f t="shared" si="11"/>
        <v>1238078.1714471022</v>
      </c>
      <c r="N50" s="15">
        <f t="shared" si="11"/>
        <v>1146368.6772658355</v>
      </c>
      <c r="O50" s="15">
        <f t="shared" si="11"/>
        <v>1061452.4789498474</v>
      </c>
      <c r="P50" s="15">
        <f t="shared" si="11"/>
        <v>982826.36939800682</v>
      </c>
      <c r="Q50" s="15">
        <f t="shared" si="11"/>
        <v>910024.41610926576</v>
      </c>
      <c r="R50" s="15">
        <f t="shared" si="11"/>
        <v>842615.20010117162</v>
      </c>
      <c r="S50" s="15">
        <f t="shared" si="11"/>
        <v>780199.25935293664</v>
      </c>
      <c r="T50" s="15">
        <f t="shared" si="11"/>
        <v>722406.7216230894</v>
      </c>
      <c r="U50" s="15">
        <f t="shared" si="11"/>
        <v>668895.11261397181</v>
      </c>
      <c r="V50" s="15">
        <f t="shared" si="11"/>
        <v>619347.3264944182</v>
      </c>
      <c r="W50" s="15">
        <f t="shared" si="11"/>
        <v>573469.74675409088</v>
      </c>
      <c r="X50" s="15">
        <f t="shared" si="11"/>
        <v>530990.5062537879</v>
      </c>
      <c r="Y50" s="15">
        <f t="shared" si="11"/>
        <v>491657.87616091472</v>
      </c>
      <c r="Z50" s="15">
        <f t="shared" si="11"/>
        <v>455238.77422306902</v>
      </c>
      <c r="AA50" s="15">
        <f t="shared" si="11"/>
        <v>421517.38353987865</v>
      </c>
      <c r="AB50" s="15">
        <f t="shared" si="11"/>
        <v>390293.87364803575</v>
      </c>
      <c r="AC50" s="15">
        <f t="shared" si="11"/>
        <v>361383.21634077397</v>
      </c>
      <c r="AD50" s="15">
        <f t="shared" si="11"/>
        <v>334614.08920442028</v>
      </c>
      <c r="AE50" s="15">
        <f t="shared" si="11"/>
        <v>309827.8603744632</v>
      </c>
      <c r="AF50" s="15">
        <f t="shared" si="11"/>
        <v>0</v>
      </c>
      <c r="AG50" s="15">
        <f t="shared" si="11"/>
        <v>0</v>
      </c>
      <c r="AH50" s="15">
        <f t="shared" ref="AH50:AY50" si="12">AH$29+AH$46</f>
        <v>0</v>
      </c>
      <c r="AI50" s="15">
        <f t="shared" si="12"/>
        <v>0</v>
      </c>
      <c r="AJ50" s="15">
        <f t="shared" si="12"/>
        <v>0</v>
      </c>
      <c r="AK50" s="15">
        <f t="shared" si="12"/>
        <v>0</v>
      </c>
      <c r="AL50" s="15">
        <f t="shared" si="12"/>
        <v>0</v>
      </c>
      <c r="AM50" s="15">
        <f t="shared" si="12"/>
        <v>0</v>
      </c>
      <c r="AN50" s="15">
        <f t="shared" si="12"/>
        <v>0</v>
      </c>
      <c r="AO50" s="15">
        <f t="shared" si="12"/>
        <v>0</v>
      </c>
      <c r="AP50" s="15">
        <f t="shared" si="12"/>
        <v>0</v>
      </c>
      <c r="AQ50" s="15">
        <f t="shared" si="12"/>
        <v>0</v>
      </c>
      <c r="AR50" s="15">
        <f t="shared" si="12"/>
        <v>0</v>
      </c>
      <c r="AS50" s="15">
        <f t="shared" si="12"/>
        <v>0</v>
      </c>
      <c r="AT50" s="15">
        <f t="shared" si="12"/>
        <v>0</v>
      </c>
      <c r="AU50" s="15">
        <f t="shared" si="12"/>
        <v>0</v>
      </c>
      <c r="AV50" s="15">
        <f t="shared" si="12"/>
        <v>0</v>
      </c>
      <c r="AW50" s="15">
        <f t="shared" si="12"/>
        <v>0</v>
      </c>
      <c r="AX50" s="15">
        <f t="shared" si="12"/>
        <v>0</v>
      </c>
      <c r="AY50" s="15">
        <f t="shared" si="12"/>
        <v>0</v>
      </c>
    </row>
    <row r="51" spans="1:51">
      <c r="A51" t="s">
        <v>2</v>
      </c>
      <c r="B51" s="15">
        <f>SUM($B50:B50)</f>
        <v>-23219836.669998653</v>
      </c>
      <c r="C51" s="15">
        <f>SUM($B50:C50)</f>
        <v>-25176548.386713348</v>
      </c>
      <c r="D51" s="15">
        <f>SUM($B50:D50)</f>
        <v>-22701624.393273596</v>
      </c>
      <c r="E51" s="15">
        <f>SUM($B50:E50)</f>
        <v>-20410028.103051603</v>
      </c>
      <c r="F51" s="15">
        <f>SUM($B50:F50)</f>
        <v>-18288179.686179388</v>
      </c>
      <c r="G51" s="15">
        <f>SUM($B50:G50)</f>
        <v>-16323505.226112522</v>
      </c>
      <c r="H51" s="15">
        <f>SUM($B50:H50)</f>
        <v>-14504362.207532089</v>
      </c>
      <c r="I51" s="15">
        <f>SUM($B50:I50)</f>
        <v>-12819970.523661319</v>
      </c>
      <c r="J51" s="15">
        <f>SUM($B50:J50)</f>
        <v>-11260348.594151348</v>
      </c>
      <c r="K51" s="15">
        <f>SUM($B50:K50)</f>
        <v>-9816254.2149754465</v>
      </c>
      <c r="L51" s="15">
        <f>SUM($B50:L50)</f>
        <v>-8479129.789812576</v>
      </c>
      <c r="M51" s="15">
        <f>SUM($B50:M50)</f>
        <v>-7241051.618365474</v>
      </c>
      <c r="N51" s="15">
        <f>SUM($B50:N50)</f>
        <v>-6094682.9410996381</v>
      </c>
      <c r="O51" s="15">
        <f>SUM($B50:O50)</f>
        <v>-5033230.4621497905</v>
      </c>
      <c r="P51" s="15">
        <f>SUM($B50:P50)</f>
        <v>-4050404.0927517838</v>
      </c>
      <c r="Q51" s="15">
        <f>SUM($B50:Q50)</f>
        <v>-3140379.676642518</v>
      </c>
      <c r="R51" s="15">
        <f>SUM($B50:R50)</f>
        <v>-2297764.4765413464</v>
      </c>
      <c r="S51" s="15">
        <f>SUM($B50:S50)</f>
        <v>-1517565.2171884098</v>
      </c>
      <c r="T51" s="15">
        <f>SUM($B50:T50)</f>
        <v>-795158.49556532037</v>
      </c>
      <c r="U51" s="15">
        <f>SUM($B50:U50)</f>
        <v>-126263.38295134855</v>
      </c>
      <c r="V51" s="15">
        <f>SUM($B50:V50)</f>
        <v>493083.94354306965</v>
      </c>
      <c r="W51" s="15">
        <f>SUM($B50:W50)</f>
        <v>1066553.6902971605</v>
      </c>
      <c r="X51" s="15">
        <f>SUM($B50:X50)</f>
        <v>1597544.1965509485</v>
      </c>
      <c r="Y51" s="15">
        <f>SUM($B50:Y50)</f>
        <v>2089202.0727118633</v>
      </c>
      <c r="Z51" s="15">
        <f>SUM($B50:Z50)</f>
        <v>2544440.8469349323</v>
      </c>
      <c r="AA51" s="15">
        <f>SUM($B50:AA50)</f>
        <v>2965958.230474811</v>
      </c>
      <c r="AB51" s="15">
        <f>SUM($B50:AB50)</f>
        <v>3356252.1041228469</v>
      </c>
      <c r="AC51" s="15">
        <f>SUM($B50:AC50)</f>
        <v>3717635.3204636211</v>
      </c>
      <c r="AD51" s="15">
        <f>SUM($B50:AD50)</f>
        <v>4052249.4096680414</v>
      </c>
      <c r="AE51" s="15">
        <f>SUM($B50:AE50)</f>
        <v>4362077.2700425042</v>
      </c>
      <c r="AF51" s="15">
        <f>SUM($B50:AF50)</f>
        <v>4362077.2700425042</v>
      </c>
      <c r="AG51" s="15">
        <f>SUM($B50:AG50)</f>
        <v>4362077.2700425042</v>
      </c>
      <c r="AH51" s="15">
        <f>SUM($B50:AH50)</f>
        <v>4362077.2700425042</v>
      </c>
      <c r="AI51" s="15">
        <f>SUM($B50:AI50)</f>
        <v>4362077.2700425042</v>
      </c>
      <c r="AJ51" s="15">
        <f>SUM($B50:AJ50)</f>
        <v>4362077.2700425042</v>
      </c>
      <c r="AK51" s="15">
        <f>SUM($B50:AK50)</f>
        <v>4362077.2700425042</v>
      </c>
      <c r="AL51" s="15">
        <f>SUM($B50:AL50)</f>
        <v>4362077.2700425042</v>
      </c>
      <c r="AM51" s="15">
        <f>SUM($B50:AM50)</f>
        <v>4362077.2700425042</v>
      </c>
      <c r="AN51" s="15">
        <f>SUM($B50:AN50)</f>
        <v>4362077.2700425042</v>
      </c>
      <c r="AO51" s="15">
        <f>SUM($B50:AO50)</f>
        <v>4362077.2700425042</v>
      </c>
      <c r="AP51" s="15">
        <f>SUM($B50:AP50)</f>
        <v>4362077.2700425042</v>
      </c>
      <c r="AQ51" s="15">
        <f>SUM($B50:AQ50)</f>
        <v>4362077.2700425042</v>
      </c>
      <c r="AR51" s="15">
        <f>SUM($B50:AR50)</f>
        <v>4362077.2700425042</v>
      </c>
      <c r="AS51" s="15">
        <f>SUM($B50:AS50)</f>
        <v>4362077.2700425042</v>
      </c>
      <c r="AT51" s="15">
        <f>SUM($B50:AT50)</f>
        <v>4362077.2700425042</v>
      </c>
      <c r="AU51" s="15">
        <f>SUM($B50:AU50)</f>
        <v>4362077.2700425042</v>
      </c>
      <c r="AV51" s="15">
        <f>SUM($B50:AV50)</f>
        <v>4362077.2700425042</v>
      </c>
      <c r="AW51" s="15">
        <f>SUM($B50:AW50)</f>
        <v>4362077.2700425042</v>
      </c>
      <c r="AX51" s="15">
        <f>SUM($B50:AX50)</f>
        <v>4362077.2700425042</v>
      </c>
      <c r="AY51" s="15">
        <f>SUM($B50:AY50)</f>
        <v>4362077.2700425042</v>
      </c>
    </row>
    <row r="52" spans="1:51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spans="1:51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51">
      <c r="A54" s="33" t="s">
        <v>29</v>
      </c>
    </row>
    <row r="55" spans="1:51">
      <c r="A55" s="24" t="s">
        <v>0</v>
      </c>
      <c r="B55" s="31">
        <f>B$17</f>
        <v>0</v>
      </c>
      <c r="C55" s="31">
        <f t="shared" ref="C55:AY55" si="13">C$17</f>
        <v>1</v>
      </c>
      <c r="D55" s="31">
        <f t="shared" si="13"/>
        <v>2</v>
      </c>
      <c r="E55" s="31">
        <f t="shared" si="13"/>
        <v>3</v>
      </c>
      <c r="F55" s="31">
        <f t="shared" si="13"/>
        <v>4</v>
      </c>
      <c r="G55" s="31">
        <f t="shared" si="13"/>
        <v>5</v>
      </c>
      <c r="H55" s="31">
        <f t="shared" si="13"/>
        <v>6</v>
      </c>
      <c r="I55" s="31">
        <f t="shared" si="13"/>
        <v>7</v>
      </c>
      <c r="J55" s="31">
        <f t="shared" si="13"/>
        <v>8</v>
      </c>
      <c r="K55" s="31">
        <f t="shared" si="13"/>
        <v>9</v>
      </c>
      <c r="L55" s="31">
        <f t="shared" si="13"/>
        <v>10</v>
      </c>
      <c r="M55" s="31">
        <f t="shared" si="13"/>
        <v>11</v>
      </c>
      <c r="N55" s="31">
        <f t="shared" si="13"/>
        <v>12</v>
      </c>
      <c r="O55" s="31">
        <f t="shared" si="13"/>
        <v>13</v>
      </c>
      <c r="P55" s="31">
        <f t="shared" si="13"/>
        <v>14</v>
      </c>
      <c r="Q55" s="31">
        <f t="shared" si="13"/>
        <v>15</v>
      </c>
      <c r="R55" s="31">
        <f t="shared" si="13"/>
        <v>16</v>
      </c>
      <c r="S55" s="31">
        <f t="shared" si="13"/>
        <v>17</v>
      </c>
      <c r="T55" s="31">
        <f t="shared" si="13"/>
        <v>18</v>
      </c>
      <c r="U55" s="31">
        <f t="shared" si="13"/>
        <v>19</v>
      </c>
      <c r="V55" s="31">
        <f t="shared" si="13"/>
        <v>20</v>
      </c>
      <c r="W55" s="31">
        <f t="shared" si="13"/>
        <v>21</v>
      </c>
      <c r="X55" s="31">
        <f t="shared" si="13"/>
        <v>22</v>
      </c>
      <c r="Y55" s="31">
        <f t="shared" si="13"/>
        <v>23</v>
      </c>
      <c r="Z55" s="31">
        <f t="shared" si="13"/>
        <v>24</v>
      </c>
      <c r="AA55" s="31">
        <f t="shared" si="13"/>
        <v>25</v>
      </c>
      <c r="AB55" s="31">
        <f t="shared" si="13"/>
        <v>26</v>
      </c>
      <c r="AC55" s="31">
        <f t="shared" si="13"/>
        <v>27</v>
      </c>
      <c r="AD55" s="31">
        <f t="shared" si="13"/>
        <v>28</v>
      </c>
      <c r="AE55" s="31">
        <f t="shared" si="13"/>
        <v>29</v>
      </c>
      <c r="AF55" s="31">
        <f t="shared" si="13"/>
        <v>1000</v>
      </c>
      <c r="AG55" s="31">
        <f t="shared" si="13"/>
        <v>1000</v>
      </c>
      <c r="AH55" s="31">
        <f t="shared" si="13"/>
        <v>1000</v>
      </c>
      <c r="AI55" s="31">
        <f t="shared" si="13"/>
        <v>1000</v>
      </c>
      <c r="AJ55" s="31">
        <f t="shared" si="13"/>
        <v>1000</v>
      </c>
      <c r="AK55" s="31">
        <f t="shared" si="13"/>
        <v>1000</v>
      </c>
      <c r="AL55" s="31">
        <f t="shared" si="13"/>
        <v>1000</v>
      </c>
      <c r="AM55" s="31">
        <f t="shared" si="13"/>
        <v>1000</v>
      </c>
      <c r="AN55" s="31">
        <f t="shared" si="13"/>
        <v>1000</v>
      </c>
      <c r="AO55" s="31">
        <f t="shared" si="13"/>
        <v>1000</v>
      </c>
      <c r="AP55" s="31">
        <f t="shared" si="13"/>
        <v>1000</v>
      </c>
      <c r="AQ55" s="31">
        <f t="shared" si="13"/>
        <v>1000</v>
      </c>
      <c r="AR55" s="31">
        <f t="shared" si="13"/>
        <v>1000</v>
      </c>
      <c r="AS55" s="31">
        <f t="shared" si="13"/>
        <v>1000</v>
      </c>
      <c r="AT55" s="31">
        <f t="shared" si="13"/>
        <v>1000</v>
      </c>
      <c r="AU55" s="31">
        <f t="shared" si="13"/>
        <v>1000</v>
      </c>
      <c r="AV55" s="31">
        <f t="shared" si="13"/>
        <v>1000</v>
      </c>
      <c r="AW55" s="31">
        <f t="shared" si="13"/>
        <v>1000</v>
      </c>
      <c r="AX55" s="31">
        <f t="shared" si="13"/>
        <v>1000</v>
      </c>
      <c r="AY55" s="31">
        <f t="shared" si="13"/>
        <v>1000</v>
      </c>
    </row>
    <row r="56" spans="1:51">
      <c r="A56" s="24" t="s">
        <v>25</v>
      </c>
      <c r="B56" s="32">
        <f>B$29/1000000</f>
        <v>2.2612885543260344</v>
      </c>
      <c r="C56" s="32">
        <f t="shared" ref="C56:AY56" si="14">C$29/1000000</f>
        <v>3.1184042317340896</v>
      </c>
      <c r="D56" s="32">
        <f t="shared" si="14"/>
        <v>2.8874113256797118</v>
      </c>
      <c r="E56" s="32">
        <f t="shared" si="14"/>
        <v>2.6735290052589926</v>
      </c>
      <c r="F56" s="32">
        <f t="shared" si="14"/>
        <v>2.4754898196842521</v>
      </c>
      <c r="G56" s="32">
        <f t="shared" si="14"/>
        <v>2.2921202034113444</v>
      </c>
      <c r="H56" s="32">
        <f t="shared" si="14"/>
        <v>2.122333521677171</v>
      </c>
      <c r="I56" s="32">
        <f t="shared" si="14"/>
        <v>1.9651236311825651</v>
      </c>
      <c r="J56" s="32">
        <f t="shared" si="14"/>
        <v>1.8195589177616343</v>
      </c>
      <c r="K56" s="32">
        <f t="shared" si="14"/>
        <v>1.6847767757052172</v>
      </c>
      <c r="L56" s="32">
        <f t="shared" si="14"/>
        <v>1.5599784960233489</v>
      </c>
      <c r="M56" s="32">
        <f t="shared" si="14"/>
        <v>1.4444245333549528</v>
      </c>
      <c r="N56" s="32">
        <f t="shared" si="14"/>
        <v>1.337430123476808</v>
      </c>
      <c r="O56" s="32">
        <f t="shared" si="14"/>
        <v>1.2383612254414886</v>
      </c>
      <c r="P56" s="32">
        <f t="shared" si="14"/>
        <v>1.1466307642976747</v>
      </c>
      <c r="Q56" s="32">
        <f t="shared" si="14"/>
        <v>1.0616951521274767</v>
      </c>
      <c r="R56" s="32">
        <f t="shared" si="14"/>
        <v>0.98305106678470022</v>
      </c>
      <c r="S56" s="32">
        <f t="shared" si="14"/>
        <v>0.91023246924509271</v>
      </c>
      <c r="T56" s="32">
        <f t="shared" si="14"/>
        <v>0.84280784189360436</v>
      </c>
      <c r="U56" s="32">
        <f t="shared" si="14"/>
        <v>0.78037763138296712</v>
      </c>
      <c r="V56" s="32">
        <f t="shared" si="14"/>
        <v>0.72257188091015456</v>
      </c>
      <c r="W56" s="32">
        <f t="shared" si="14"/>
        <v>0.66904803787977274</v>
      </c>
      <c r="X56" s="32">
        <f t="shared" si="14"/>
        <v>0.61948892396275257</v>
      </c>
      <c r="Y56" s="32">
        <f t="shared" si="14"/>
        <v>0.57360085552106721</v>
      </c>
      <c r="Z56" s="32">
        <f t="shared" si="14"/>
        <v>0.53111190326024715</v>
      </c>
      <c r="AA56" s="32">
        <f t="shared" si="14"/>
        <v>0.49177028079652513</v>
      </c>
      <c r="AB56" s="32">
        <f t="shared" si="14"/>
        <v>0.45534285258937507</v>
      </c>
      <c r="AC56" s="32">
        <f t="shared" si="14"/>
        <v>0.4216137523975696</v>
      </c>
      <c r="AD56" s="32">
        <f t="shared" si="14"/>
        <v>0.39038310407182364</v>
      </c>
      <c r="AE56" s="32">
        <f t="shared" si="14"/>
        <v>0.36146583710354041</v>
      </c>
      <c r="AF56" s="32">
        <f t="shared" si="14"/>
        <v>0</v>
      </c>
      <c r="AG56" s="32">
        <f t="shared" si="14"/>
        <v>0</v>
      </c>
      <c r="AH56" s="32">
        <f t="shared" si="14"/>
        <v>0</v>
      </c>
      <c r="AI56" s="32">
        <f t="shared" si="14"/>
        <v>0</v>
      </c>
      <c r="AJ56" s="32">
        <f t="shared" si="14"/>
        <v>0</v>
      </c>
      <c r="AK56" s="32">
        <f t="shared" si="14"/>
        <v>0</v>
      </c>
      <c r="AL56" s="32">
        <f t="shared" si="14"/>
        <v>0</v>
      </c>
      <c r="AM56" s="32">
        <f t="shared" si="14"/>
        <v>0</v>
      </c>
      <c r="AN56" s="32">
        <f t="shared" si="14"/>
        <v>0</v>
      </c>
      <c r="AO56" s="32">
        <f t="shared" si="14"/>
        <v>0</v>
      </c>
      <c r="AP56" s="32">
        <f t="shared" si="14"/>
        <v>0</v>
      </c>
      <c r="AQ56" s="32">
        <f t="shared" si="14"/>
        <v>0</v>
      </c>
      <c r="AR56" s="32">
        <f t="shared" si="14"/>
        <v>0</v>
      </c>
      <c r="AS56" s="32">
        <f t="shared" si="14"/>
        <v>0</v>
      </c>
      <c r="AT56" s="32">
        <f t="shared" si="14"/>
        <v>0</v>
      </c>
      <c r="AU56" s="32">
        <f t="shared" si="14"/>
        <v>0</v>
      </c>
      <c r="AV56" s="32">
        <f t="shared" si="14"/>
        <v>0</v>
      </c>
      <c r="AW56" s="32">
        <f t="shared" si="14"/>
        <v>0</v>
      </c>
      <c r="AX56" s="32">
        <f t="shared" si="14"/>
        <v>0</v>
      </c>
      <c r="AY56" s="32">
        <f t="shared" si="14"/>
        <v>0</v>
      </c>
    </row>
    <row r="57" spans="1:51">
      <c r="A57" s="24" t="s">
        <v>26</v>
      </c>
      <c r="B57" s="32">
        <f>B$46/1000000</f>
        <v>-25.481125224324689</v>
      </c>
      <c r="C57" s="32">
        <f t="shared" ref="C57:AY57" si="15">C$46/1000000</f>
        <v>-5.0751159484487847</v>
      </c>
      <c r="D57" s="32">
        <f t="shared" si="15"/>
        <v>-0.41248733223995887</v>
      </c>
      <c r="E57" s="32">
        <f t="shared" si="15"/>
        <v>-0.38193271503699894</v>
      </c>
      <c r="F57" s="32">
        <f t="shared" si="15"/>
        <v>-0.35364140281203604</v>
      </c>
      <c r="G57" s="32">
        <f t="shared" si="15"/>
        <v>-0.32744574334447779</v>
      </c>
      <c r="H57" s="32">
        <f t="shared" si="15"/>
        <v>-0.30319050309673867</v>
      </c>
      <c r="I57" s="32">
        <f t="shared" si="15"/>
        <v>-0.28073194731179502</v>
      </c>
      <c r="J57" s="32">
        <f t="shared" si="15"/>
        <v>-0.25993698825166206</v>
      </c>
      <c r="K57" s="32">
        <f t="shared" si="15"/>
        <v>-0.24068239652931672</v>
      </c>
      <c r="L57" s="32">
        <f t="shared" si="15"/>
        <v>-0.22285407086047843</v>
      </c>
      <c r="M57" s="32">
        <f t="shared" si="15"/>
        <v>-0.20634636190785038</v>
      </c>
      <c r="N57" s="32">
        <f t="shared" si="15"/>
        <v>-0.19106144621097257</v>
      </c>
      <c r="O57" s="32">
        <f t="shared" si="15"/>
        <v>-0.17690874649164123</v>
      </c>
      <c r="P57" s="32">
        <f t="shared" si="15"/>
        <v>-0.1638043948996678</v>
      </c>
      <c r="Q57" s="32">
        <f t="shared" si="15"/>
        <v>-0.15167073601821093</v>
      </c>
      <c r="R57" s="32">
        <f t="shared" si="15"/>
        <v>-0.14043586668352862</v>
      </c>
      <c r="S57" s="32">
        <f t="shared" si="15"/>
        <v>-0.13003320989215611</v>
      </c>
      <c r="T57" s="32">
        <f t="shared" si="15"/>
        <v>-0.12040112027051492</v>
      </c>
      <c r="U57" s="32">
        <f t="shared" si="15"/>
        <v>-0.1114825187689953</v>
      </c>
      <c r="V57" s="32">
        <f t="shared" si="15"/>
        <v>-0.10322455441573637</v>
      </c>
      <c r="W57" s="32">
        <f t="shared" si="15"/>
        <v>-9.5578291125681822E-2</v>
      </c>
      <c r="X57" s="32">
        <f t="shared" si="15"/>
        <v>-8.8498417708964647E-2</v>
      </c>
      <c r="Y57" s="32">
        <f t="shared" si="15"/>
        <v>-8.1942979360152449E-2</v>
      </c>
      <c r="Z57" s="32">
        <f t="shared" si="15"/>
        <v>-7.5873129037178175E-2</v>
      </c>
      <c r="AA57" s="32">
        <f t="shared" si="15"/>
        <v>-7.0252897256646449E-2</v>
      </c>
      <c r="AB57" s="32">
        <f t="shared" si="15"/>
        <v>-6.5048978941339292E-2</v>
      </c>
      <c r="AC57" s="32">
        <f t="shared" si="15"/>
        <v>-6.0230536056795653E-2</v>
      </c>
      <c r="AD57" s="32">
        <f t="shared" si="15"/>
        <v>-5.5769014867403377E-2</v>
      </c>
      <c r="AE57" s="32">
        <f t="shared" si="15"/>
        <v>-5.163797672907721E-2</v>
      </c>
      <c r="AF57" s="32">
        <f t="shared" si="15"/>
        <v>0</v>
      </c>
      <c r="AG57" s="32">
        <f t="shared" si="15"/>
        <v>0</v>
      </c>
      <c r="AH57" s="32">
        <f t="shared" si="15"/>
        <v>0</v>
      </c>
      <c r="AI57" s="32">
        <f t="shared" si="15"/>
        <v>0</v>
      </c>
      <c r="AJ57" s="32">
        <f t="shared" si="15"/>
        <v>0</v>
      </c>
      <c r="AK57" s="32">
        <f t="shared" si="15"/>
        <v>0</v>
      </c>
      <c r="AL57" s="32">
        <f t="shared" si="15"/>
        <v>0</v>
      </c>
      <c r="AM57" s="32">
        <f t="shared" si="15"/>
        <v>0</v>
      </c>
      <c r="AN57" s="32">
        <f t="shared" si="15"/>
        <v>0</v>
      </c>
      <c r="AO57" s="32">
        <f t="shared" si="15"/>
        <v>0</v>
      </c>
      <c r="AP57" s="32">
        <f t="shared" si="15"/>
        <v>0</v>
      </c>
      <c r="AQ57" s="32">
        <f t="shared" si="15"/>
        <v>0</v>
      </c>
      <c r="AR57" s="32">
        <f t="shared" si="15"/>
        <v>0</v>
      </c>
      <c r="AS57" s="32">
        <f t="shared" si="15"/>
        <v>0</v>
      </c>
      <c r="AT57" s="32">
        <f t="shared" si="15"/>
        <v>0</v>
      </c>
      <c r="AU57" s="32">
        <f t="shared" si="15"/>
        <v>0</v>
      </c>
      <c r="AV57" s="32">
        <f t="shared" si="15"/>
        <v>0</v>
      </c>
      <c r="AW57" s="32">
        <f t="shared" si="15"/>
        <v>0</v>
      </c>
      <c r="AX57" s="32">
        <f t="shared" si="15"/>
        <v>0</v>
      </c>
      <c r="AY57" s="32">
        <f t="shared" si="15"/>
        <v>0</v>
      </c>
    </row>
    <row r="58" spans="1:51">
      <c r="A58" s="24" t="s">
        <v>27</v>
      </c>
      <c r="B58" s="32">
        <f>B$51/1000000</f>
        <v>-23.219836669998653</v>
      </c>
      <c r="C58" s="32">
        <f t="shared" ref="C58:AY58" si="16">C$51/1000000</f>
        <v>-25.17654838671335</v>
      </c>
      <c r="D58" s="32">
        <f t="shared" si="16"/>
        <v>-22.701624393273597</v>
      </c>
      <c r="E58" s="32">
        <f t="shared" si="16"/>
        <v>-20.410028103051602</v>
      </c>
      <c r="F58" s="32">
        <f t="shared" si="16"/>
        <v>-18.288179686179387</v>
      </c>
      <c r="G58" s="32">
        <f t="shared" si="16"/>
        <v>-16.323505226112523</v>
      </c>
      <c r="H58" s="32">
        <f t="shared" si="16"/>
        <v>-14.50436220753209</v>
      </c>
      <c r="I58" s="32">
        <f t="shared" si="16"/>
        <v>-12.819970523661318</v>
      </c>
      <c r="J58" s="32">
        <f t="shared" si="16"/>
        <v>-11.260348594151347</v>
      </c>
      <c r="K58" s="32">
        <f t="shared" si="16"/>
        <v>-9.8162542149754461</v>
      </c>
      <c r="L58" s="32">
        <f t="shared" si="16"/>
        <v>-8.4791297898125766</v>
      </c>
      <c r="M58" s="32">
        <f t="shared" si="16"/>
        <v>-7.2410516183654741</v>
      </c>
      <c r="N58" s="32">
        <f t="shared" si="16"/>
        <v>-6.0946829410996379</v>
      </c>
      <c r="O58" s="32">
        <f t="shared" si="16"/>
        <v>-5.0332304621497901</v>
      </c>
      <c r="P58" s="32">
        <f t="shared" si="16"/>
        <v>-4.0504040927517835</v>
      </c>
      <c r="Q58" s="32">
        <f t="shared" si="16"/>
        <v>-3.1403796766425178</v>
      </c>
      <c r="R58" s="32">
        <f t="shared" si="16"/>
        <v>-2.2977644765413463</v>
      </c>
      <c r="S58" s="32">
        <f t="shared" si="16"/>
        <v>-1.5175652171884098</v>
      </c>
      <c r="T58" s="32">
        <f t="shared" si="16"/>
        <v>-0.79515849556532037</v>
      </c>
      <c r="U58" s="32">
        <f t="shared" si="16"/>
        <v>-0.12626338295134856</v>
      </c>
      <c r="V58" s="32">
        <f t="shared" si="16"/>
        <v>0.49308394354306967</v>
      </c>
      <c r="W58" s="32">
        <f t="shared" si="16"/>
        <v>1.0665536902971606</v>
      </c>
      <c r="X58" s="32">
        <f t="shared" si="16"/>
        <v>1.5975441965509485</v>
      </c>
      <c r="Y58" s="32">
        <f t="shared" si="16"/>
        <v>2.0892020727118634</v>
      </c>
      <c r="Z58" s="32">
        <f t="shared" si="16"/>
        <v>2.5444408469349322</v>
      </c>
      <c r="AA58" s="32">
        <f t="shared" si="16"/>
        <v>2.9659582304748109</v>
      </c>
      <c r="AB58" s="32">
        <f t="shared" si="16"/>
        <v>3.3562521041228468</v>
      </c>
      <c r="AC58" s="32">
        <f t="shared" si="16"/>
        <v>3.717635320463621</v>
      </c>
      <c r="AD58" s="32">
        <f t="shared" si="16"/>
        <v>4.0522494096680415</v>
      </c>
      <c r="AE58" s="32">
        <f t="shared" si="16"/>
        <v>4.3620772700425041</v>
      </c>
      <c r="AF58" s="32">
        <f t="shared" si="16"/>
        <v>4.3620772700425041</v>
      </c>
      <c r="AG58" s="32">
        <f t="shared" si="16"/>
        <v>4.3620772700425041</v>
      </c>
      <c r="AH58" s="32">
        <f t="shared" si="16"/>
        <v>4.3620772700425041</v>
      </c>
      <c r="AI58" s="32">
        <f t="shared" si="16"/>
        <v>4.3620772700425041</v>
      </c>
      <c r="AJ58" s="32">
        <f t="shared" si="16"/>
        <v>4.3620772700425041</v>
      </c>
      <c r="AK58" s="32">
        <f t="shared" si="16"/>
        <v>4.3620772700425041</v>
      </c>
      <c r="AL58" s="32">
        <f t="shared" si="16"/>
        <v>4.3620772700425041</v>
      </c>
      <c r="AM58" s="32">
        <f t="shared" si="16"/>
        <v>4.3620772700425041</v>
      </c>
      <c r="AN58" s="32">
        <f t="shared" si="16"/>
        <v>4.3620772700425041</v>
      </c>
      <c r="AO58" s="32">
        <f t="shared" si="16"/>
        <v>4.3620772700425041</v>
      </c>
      <c r="AP58" s="32">
        <f t="shared" si="16"/>
        <v>4.3620772700425041</v>
      </c>
      <c r="AQ58" s="32">
        <f t="shared" si="16"/>
        <v>4.3620772700425041</v>
      </c>
      <c r="AR58" s="32">
        <f t="shared" si="16"/>
        <v>4.3620772700425041</v>
      </c>
      <c r="AS58" s="32">
        <f t="shared" si="16"/>
        <v>4.3620772700425041</v>
      </c>
      <c r="AT58" s="32">
        <f t="shared" si="16"/>
        <v>4.3620772700425041</v>
      </c>
      <c r="AU58" s="32">
        <f t="shared" si="16"/>
        <v>4.3620772700425041</v>
      </c>
      <c r="AV58" s="32">
        <f t="shared" si="16"/>
        <v>4.3620772700425041</v>
      </c>
      <c r="AW58" s="32">
        <f t="shared" si="16"/>
        <v>4.3620772700425041</v>
      </c>
      <c r="AX58" s="32">
        <f t="shared" si="16"/>
        <v>4.3620772700425041</v>
      </c>
      <c r="AY58" s="32">
        <f t="shared" si="16"/>
        <v>4.3620772700425041</v>
      </c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Y58"/>
  <sheetViews>
    <sheetView topLeftCell="A12" workbookViewId="0">
      <selection activeCell="D24" sqref="D24:AE24"/>
    </sheetView>
  </sheetViews>
  <sheetFormatPr defaultRowHeight="14.4"/>
  <cols>
    <col min="1" max="1" width="32.5546875" customWidth="1"/>
    <col min="2" max="51" width="14.6640625" customWidth="1"/>
  </cols>
  <sheetData>
    <row r="1" spans="1:3" ht="21">
      <c r="A1" s="6" t="s">
        <v>5</v>
      </c>
      <c r="B1" s="9" t="s">
        <v>10</v>
      </c>
    </row>
    <row r="2" spans="1:3" ht="18">
      <c r="A2" s="5" t="s">
        <v>60</v>
      </c>
      <c r="B2" s="9" t="s">
        <v>9</v>
      </c>
    </row>
    <row r="3" spans="1:3">
      <c r="A3" s="8">
        <f ca="1">TODAY()</f>
        <v>42524</v>
      </c>
    </row>
    <row r="4" spans="1:3">
      <c r="A4" s="8"/>
    </row>
    <row r="5" spans="1:3">
      <c r="A5" s="29" t="s">
        <v>16</v>
      </c>
    </row>
    <row r="6" spans="1:3">
      <c r="A6" s="12" t="s">
        <v>4</v>
      </c>
      <c r="B6" s="20">
        <v>0.08</v>
      </c>
    </row>
    <row r="7" spans="1:3">
      <c r="A7" s="12" t="s">
        <v>11</v>
      </c>
      <c r="B7" s="19">
        <v>30</v>
      </c>
      <c r="C7" s="7" t="s">
        <v>3</v>
      </c>
    </row>
    <row r="8" spans="1:3">
      <c r="A8" s="1"/>
      <c r="B8" s="10"/>
      <c r="C8" s="7"/>
    </row>
    <row r="9" spans="1:3">
      <c r="A9" s="18" t="s">
        <v>17</v>
      </c>
      <c r="B9" s="10"/>
      <c r="C9" s="7"/>
    </row>
    <row r="10" spans="1:3">
      <c r="A10" s="12" t="s">
        <v>31</v>
      </c>
      <c r="B10" s="26">
        <f>-$B$41</f>
        <v>55000000</v>
      </c>
      <c r="C10" s="7"/>
    </row>
    <row r="11" spans="1:3">
      <c r="A11" s="12" t="s">
        <v>15</v>
      </c>
      <c r="B11" s="26">
        <f>-$B$42</f>
        <v>70000000</v>
      </c>
      <c r="C11" s="7"/>
    </row>
    <row r="12" spans="1:3">
      <c r="A12" s="12" t="s">
        <v>13</v>
      </c>
      <c r="B12" s="26">
        <f>$B$30</f>
        <v>47718389.560743533</v>
      </c>
    </row>
    <row r="13" spans="1:3">
      <c r="A13" s="12" t="s">
        <v>14</v>
      </c>
      <c r="B13" s="26">
        <f>-$B$47</f>
        <v>43903347.774831384</v>
      </c>
    </row>
    <row r="14" spans="1:3">
      <c r="A14" s="12" t="s">
        <v>32</v>
      </c>
      <c r="B14" s="34">
        <f>$B$12/$B$13</f>
        <v>1.0868963753169458</v>
      </c>
    </row>
    <row r="15" spans="1:3" ht="15" thickBot="1">
      <c r="A15" s="12" t="s">
        <v>12</v>
      </c>
      <c r="B15" s="28">
        <f>SUM(B50:AY50)</f>
        <v>3815041.7859121347</v>
      </c>
    </row>
    <row r="16" spans="1:3">
      <c r="A16" s="1"/>
      <c r="B16" s="17"/>
    </row>
    <row r="17" spans="1:51">
      <c r="B17" s="3">
        <v>0</v>
      </c>
      <c r="C17" s="3">
        <f>IF(B$17+2&gt;$B$7,1000,B$17+1)</f>
        <v>1</v>
      </c>
      <c r="D17" s="3">
        <f t="shared" ref="D17:AY17" si="0">IF(C$17+2&gt;$B$7,1000,C$17+1)</f>
        <v>2</v>
      </c>
      <c r="E17" s="3">
        <f t="shared" si="0"/>
        <v>3</v>
      </c>
      <c r="F17" s="3">
        <f t="shared" si="0"/>
        <v>4</v>
      </c>
      <c r="G17" s="3">
        <f t="shared" si="0"/>
        <v>5</v>
      </c>
      <c r="H17" s="3">
        <f t="shared" si="0"/>
        <v>6</v>
      </c>
      <c r="I17" s="3">
        <f t="shared" si="0"/>
        <v>7</v>
      </c>
      <c r="J17" s="3">
        <f t="shared" si="0"/>
        <v>8</v>
      </c>
      <c r="K17" s="3">
        <f t="shared" si="0"/>
        <v>9</v>
      </c>
      <c r="L17" s="3">
        <f t="shared" si="0"/>
        <v>10</v>
      </c>
      <c r="M17" s="3">
        <f t="shared" si="0"/>
        <v>11</v>
      </c>
      <c r="N17" s="3">
        <f t="shared" si="0"/>
        <v>12</v>
      </c>
      <c r="O17" s="3">
        <f t="shared" si="0"/>
        <v>13</v>
      </c>
      <c r="P17" s="3">
        <f t="shared" si="0"/>
        <v>14</v>
      </c>
      <c r="Q17" s="3">
        <f t="shared" si="0"/>
        <v>15</v>
      </c>
      <c r="R17" s="3">
        <f t="shared" si="0"/>
        <v>16</v>
      </c>
      <c r="S17" s="3">
        <f t="shared" si="0"/>
        <v>17</v>
      </c>
      <c r="T17" s="3">
        <f t="shared" si="0"/>
        <v>18</v>
      </c>
      <c r="U17" s="3">
        <f t="shared" si="0"/>
        <v>19</v>
      </c>
      <c r="V17" s="3">
        <f t="shared" si="0"/>
        <v>20</v>
      </c>
      <c r="W17" s="3">
        <f t="shared" si="0"/>
        <v>21</v>
      </c>
      <c r="X17" s="3">
        <f t="shared" si="0"/>
        <v>22</v>
      </c>
      <c r="Y17" s="3">
        <f t="shared" si="0"/>
        <v>23</v>
      </c>
      <c r="Z17" s="3">
        <f t="shared" si="0"/>
        <v>24</v>
      </c>
      <c r="AA17" s="3">
        <f t="shared" si="0"/>
        <v>25</v>
      </c>
      <c r="AB17" s="3">
        <f t="shared" si="0"/>
        <v>26</v>
      </c>
      <c r="AC17" s="3">
        <f t="shared" si="0"/>
        <v>27</v>
      </c>
      <c r="AD17" s="3">
        <f t="shared" si="0"/>
        <v>28</v>
      </c>
      <c r="AE17" s="3">
        <f t="shared" si="0"/>
        <v>29</v>
      </c>
      <c r="AF17" s="3">
        <f t="shared" si="0"/>
        <v>1000</v>
      </c>
      <c r="AG17" s="3">
        <f t="shared" si="0"/>
        <v>1000</v>
      </c>
      <c r="AH17" s="3">
        <f t="shared" si="0"/>
        <v>1000</v>
      </c>
      <c r="AI17" s="3">
        <f t="shared" si="0"/>
        <v>1000</v>
      </c>
      <c r="AJ17" s="3">
        <f t="shared" si="0"/>
        <v>1000</v>
      </c>
      <c r="AK17" s="3">
        <f t="shared" si="0"/>
        <v>1000</v>
      </c>
      <c r="AL17" s="3">
        <f t="shared" si="0"/>
        <v>1000</v>
      </c>
      <c r="AM17" s="3">
        <f t="shared" si="0"/>
        <v>1000</v>
      </c>
      <c r="AN17" s="3">
        <f t="shared" si="0"/>
        <v>1000</v>
      </c>
      <c r="AO17" s="3">
        <f t="shared" si="0"/>
        <v>1000</v>
      </c>
      <c r="AP17" s="3">
        <f t="shared" si="0"/>
        <v>1000</v>
      </c>
      <c r="AQ17" s="3">
        <f t="shared" si="0"/>
        <v>1000</v>
      </c>
      <c r="AR17" s="3">
        <f t="shared" si="0"/>
        <v>1000</v>
      </c>
      <c r="AS17" s="3">
        <f t="shared" si="0"/>
        <v>1000</v>
      </c>
      <c r="AT17" s="3">
        <f t="shared" si="0"/>
        <v>1000</v>
      </c>
      <c r="AU17" s="3">
        <f t="shared" si="0"/>
        <v>1000</v>
      </c>
      <c r="AV17" s="3">
        <f t="shared" si="0"/>
        <v>1000</v>
      </c>
      <c r="AW17" s="3">
        <f t="shared" si="0"/>
        <v>1000</v>
      </c>
      <c r="AX17" s="3">
        <f t="shared" si="0"/>
        <v>1000</v>
      </c>
      <c r="AY17" s="3">
        <f t="shared" si="0"/>
        <v>1000</v>
      </c>
    </row>
    <row r="18" spans="1:51">
      <c r="A18" s="4" t="s">
        <v>0</v>
      </c>
      <c r="B18" s="4">
        <v>2012</v>
      </c>
      <c r="C18" s="4">
        <v>2013</v>
      </c>
      <c r="D18" s="4">
        <v>2014</v>
      </c>
      <c r="E18" s="4">
        <v>2015</v>
      </c>
      <c r="F18" s="4">
        <v>2016</v>
      </c>
      <c r="G18" s="4">
        <v>2017</v>
      </c>
      <c r="H18" s="4">
        <v>2018</v>
      </c>
      <c r="I18" s="4">
        <v>2019</v>
      </c>
      <c r="J18" s="4">
        <v>2020</v>
      </c>
      <c r="K18" s="4">
        <v>2021</v>
      </c>
      <c r="L18" s="4">
        <v>2022</v>
      </c>
      <c r="M18" s="4">
        <v>2023</v>
      </c>
      <c r="N18" s="4">
        <v>2024</v>
      </c>
      <c r="O18" s="4">
        <v>2025</v>
      </c>
      <c r="P18" s="4">
        <v>2026</v>
      </c>
      <c r="Q18" s="4">
        <v>2027</v>
      </c>
      <c r="R18" s="4">
        <v>2028</v>
      </c>
      <c r="S18" s="4">
        <v>2029</v>
      </c>
      <c r="T18" s="4">
        <v>2030</v>
      </c>
      <c r="U18" s="4">
        <v>2031</v>
      </c>
      <c r="V18" s="4">
        <v>2032</v>
      </c>
      <c r="W18" s="4">
        <v>2033</v>
      </c>
      <c r="X18" s="4">
        <v>2034</v>
      </c>
      <c r="Y18" s="4">
        <v>2035</v>
      </c>
      <c r="Z18" s="4">
        <v>2036</v>
      </c>
      <c r="AA18" s="4">
        <v>2037</v>
      </c>
      <c r="AB18" s="4">
        <v>2038</v>
      </c>
      <c r="AC18" s="4">
        <v>2039</v>
      </c>
      <c r="AD18" s="4">
        <v>2040</v>
      </c>
      <c r="AE18" s="4">
        <v>2041</v>
      </c>
      <c r="AF18" s="4">
        <v>2042</v>
      </c>
      <c r="AG18" s="4">
        <v>2043</v>
      </c>
      <c r="AH18" s="4">
        <v>2044</v>
      </c>
      <c r="AI18" s="4">
        <v>2045</v>
      </c>
      <c r="AJ18" s="4">
        <v>2046</v>
      </c>
      <c r="AK18" s="4">
        <v>2047</v>
      </c>
      <c r="AL18" s="4">
        <v>2048</v>
      </c>
      <c r="AM18" s="4">
        <v>2049</v>
      </c>
      <c r="AN18" s="4">
        <v>2050</v>
      </c>
      <c r="AO18" s="4">
        <v>2051</v>
      </c>
      <c r="AP18" s="4">
        <v>2052</v>
      </c>
      <c r="AQ18" s="4">
        <v>2053</v>
      </c>
      <c r="AR18" s="4">
        <v>2054</v>
      </c>
      <c r="AS18" s="4">
        <v>2055</v>
      </c>
      <c r="AT18" s="4">
        <v>2056</v>
      </c>
      <c r="AU18" s="4">
        <v>2057</v>
      </c>
      <c r="AV18" s="4">
        <v>2058</v>
      </c>
      <c r="AW18" s="4">
        <v>2059</v>
      </c>
      <c r="AX18" s="4">
        <v>2060</v>
      </c>
      <c r="AY18" s="4">
        <v>2061</v>
      </c>
    </row>
    <row r="19" spans="1:51">
      <c r="A19" s="12" t="s">
        <v>1</v>
      </c>
      <c r="B19" s="27">
        <f t="shared" ref="B19:AY19" si="1">(1+$B$6)^(-B$17-0.5)</f>
        <v>0.96225044864937614</v>
      </c>
      <c r="C19" s="27">
        <f t="shared" si="1"/>
        <v>0.89097263763831136</v>
      </c>
      <c r="D19" s="27">
        <f t="shared" si="1"/>
        <v>0.82497466447991774</v>
      </c>
      <c r="E19" s="27">
        <f t="shared" si="1"/>
        <v>0.76386543007399788</v>
      </c>
      <c r="F19" s="27">
        <f t="shared" si="1"/>
        <v>0.70728280562407209</v>
      </c>
      <c r="G19" s="27">
        <f t="shared" si="1"/>
        <v>0.65489148668895558</v>
      </c>
      <c r="H19" s="27">
        <f t="shared" si="1"/>
        <v>0.60638100619347735</v>
      </c>
      <c r="I19" s="27">
        <f t="shared" si="1"/>
        <v>0.56146389462359003</v>
      </c>
      <c r="J19" s="27">
        <f t="shared" si="1"/>
        <v>0.51987397650332412</v>
      </c>
      <c r="K19" s="27">
        <f t="shared" si="1"/>
        <v>0.48136479305863344</v>
      </c>
      <c r="L19" s="27">
        <f t="shared" si="1"/>
        <v>0.44570814172095685</v>
      </c>
      <c r="M19" s="27">
        <f t="shared" si="1"/>
        <v>0.41269272381570077</v>
      </c>
      <c r="N19" s="27">
        <f t="shared" si="1"/>
        <v>0.38212289242194514</v>
      </c>
      <c r="O19" s="27">
        <f t="shared" si="1"/>
        <v>0.35381749298328247</v>
      </c>
      <c r="P19" s="27">
        <f t="shared" si="1"/>
        <v>0.32760878979933561</v>
      </c>
      <c r="Q19" s="27">
        <f t="shared" si="1"/>
        <v>0.30334147203642187</v>
      </c>
      <c r="R19" s="27">
        <f t="shared" si="1"/>
        <v>0.28087173336705723</v>
      </c>
      <c r="S19" s="27">
        <f t="shared" si="1"/>
        <v>0.26006641978431222</v>
      </c>
      <c r="T19" s="27">
        <f t="shared" si="1"/>
        <v>0.24080224054102983</v>
      </c>
      <c r="U19" s="27">
        <f t="shared" si="1"/>
        <v>0.2229650375379906</v>
      </c>
      <c r="V19" s="27">
        <f t="shared" si="1"/>
        <v>0.20644910883147274</v>
      </c>
      <c r="W19" s="27">
        <f t="shared" si="1"/>
        <v>0.19115658225136364</v>
      </c>
      <c r="X19" s="27">
        <f t="shared" si="1"/>
        <v>0.17699683541792929</v>
      </c>
      <c r="Y19" s="27">
        <f t="shared" si="1"/>
        <v>0.1638859587203049</v>
      </c>
      <c r="Z19" s="27">
        <f t="shared" si="1"/>
        <v>0.15174625807435635</v>
      </c>
      <c r="AA19" s="27">
        <f t="shared" si="1"/>
        <v>0.1405057945132929</v>
      </c>
      <c r="AB19" s="27">
        <f t="shared" si="1"/>
        <v>0.13009795788267858</v>
      </c>
      <c r="AC19" s="27">
        <f t="shared" si="1"/>
        <v>0.12046107211359131</v>
      </c>
      <c r="AD19" s="27">
        <f t="shared" si="1"/>
        <v>0.11153802973480675</v>
      </c>
      <c r="AE19" s="27">
        <f t="shared" si="1"/>
        <v>0.10327595345815441</v>
      </c>
      <c r="AF19" s="27">
        <f t="shared" si="1"/>
        <v>3.626875395831207E-34</v>
      </c>
      <c r="AG19" s="27">
        <f t="shared" si="1"/>
        <v>3.626875395831207E-34</v>
      </c>
      <c r="AH19" s="27">
        <f t="shared" si="1"/>
        <v>3.626875395831207E-34</v>
      </c>
      <c r="AI19" s="27">
        <f t="shared" si="1"/>
        <v>3.626875395831207E-34</v>
      </c>
      <c r="AJ19" s="27">
        <f t="shared" si="1"/>
        <v>3.626875395831207E-34</v>
      </c>
      <c r="AK19" s="27">
        <f t="shared" si="1"/>
        <v>3.626875395831207E-34</v>
      </c>
      <c r="AL19" s="27">
        <f t="shared" si="1"/>
        <v>3.626875395831207E-34</v>
      </c>
      <c r="AM19" s="27">
        <f t="shared" si="1"/>
        <v>3.626875395831207E-34</v>
      </c>
      <c r="AN19" s="27">
        <f t="shared" si="1"/>
        <v>3.626875395831207E-34</v>
      </c>
      <c r="AO19" s="27">
        <f t="shared" si="1"/>
        <v>3.626875395831207E-34</v>
      </c>
      <c r="AP19" s="27">
        <f t="shared" si="1"/>
        <v>3.626875395831207E-34</v>
      </c>
      <c r="AQ19" s="27">
        <f t="shared" si="1"/>
        <v>3.626875395831207E-34</v>
      </c>
      <c r="AR19" s="27">
        <f t="shared" si="1"/>
        <v>3.626875395831207E-34</v>
      </c>
      <c r="AS19" s="27">
        <f t="shared" si="1"/>
        <v>3.626875395831207E-34</v>
      </c>
      <c r="AT19" s="27">
        <f t="shared" si="1"/>
        <v>3.626875395831207E-34</v>
      </c>
      <c r="AU19" s="27">
        <f t="shared" si="1"/>
        <v>3.626875395831207E-34</v>
      </c>
      <c r="AV19" s="27">
        <f t="shared" si="1"/>
        <v>3.626875395831207E-34</v>
      </c>
      <c r="AW19" s="27">
        <f t="shared" si="1"/>
        <v>3.626875395831207E-34</v>
      </c>
      <c r="AX19" s="27">
        <f t="shared" si="1"/>
        <v>3.626875395831207E-34</v>
      </c>
      <c r="AY19" s="27">
        <f t="shared" si="1"/>
        <v>3.626875395831207E-34</v>
      </c>
    </row>
    <row r="20" spans="1:51">
      <c r="A20" s="12" t="s">
        <v>6</v>
      </c>
      <c r="B20" s="27">
        <f t="shared" ref="B20:AY20" si="2">(1+$B$6)^(-B$17)</f>
        <v>1</v>
      </c>
      <c r="C20" s="27">
        <f t="shared" si="2"/>
        <v>0.92592592592592582</v>
      </c>
      <c r="D20" s="27">
        <f t="shared" si="2"/>
        <v>0.85733882030178321</v>
      </c>
      <c r="E20" s="27">
        <f t="shared" si="2"/>
        <v>0.79383224102016958</v>
      </c>
      <c r="F20" s="27">
        <f t="shared" si="2"/>
        <v>0.73502985279645328</v>
      </c>
      <c r="G20" s="27">
        <f t="shared" si="2"/>
        <v>0.68058319703375303</v>
      </c>
      <c r="H20" s="27">
        <f t="shared" si="2"/>
        <v>0.63016962688310452</v>
      </c>
      <c r="I20" s="27">
        <f t="shared" si="2"/>
        <v>0.58349039526213387</v>
      </c>
      <c r="J20" s="27">
        <f t="shared" si="2"/>
        <v>0.54026888450197574</v>
      </c>
      <c r="K20" s="27">
        <f t="shared" si="2"/>
        <v>0.50024896713145905</v>
      </c>
      <c r="L20" s="27">
        <f t="shared" si="2"/>
        <v>0.46319348808468425</v>
      </c>
      <c r="M20" s="27">
        <f t="shared" si="2"/>
        <v>0.42888285933767062</v>
      </c>
      <c r="N20" s="27">
        <f t="shared" si="2"/>
        <v>0.39711375864599124</v>
      </c>
      <c r="O20" s="27">
        <f t="shared" si="2"/>
        <v>0.36769792467221413</v>
      </c>
      <c r="P20" s="27">
        <f t="shared" si="2"/>
        <v>0.34046104136316119</v>
      </c>
      <c r="Q20" s="27">
        <f t="shared" si="2"/>
        <v>0.31524170496588994</v>
      </c>
      <c r="R20" s="27">
        <f t="shared" si="2"/>
        <v>0.29189046756100923</v>
      </c>
      <c r="S20" s="27">
        <f t="shared" si="2"/>
        <v>0.27026895144537894</v>
      </c>
      <c r="T20" s="27">
        <f t="shared" si="2"/>
        <v>0.25024902911609154</v>
      </c>
      <c r="U20" s="27">
        <f t="shared" si="2"/>
        <v>0.23171206399638106</v>
      </c>
      <c r="V20" s="27">
        <f t="shared" si="2"/>
        <v>0.21454820740405653</v>
      </c>
      <c r="W20" s="27">
        <f t="shared" si="2"/>
        <v>0.19865574759634863</v>
      </c>
      <c r="X20" s="27">
        <f t="shared" si="2"/>
        <v>0.18394050703365611</v>
      </c>
      <c r="Y20" s="27">
        <f t="shared" si="2"/>
        <v>0.17031528429042234</v>
      </c>
      <c r="Z20" s="27">
        <f t="shared" si="2"/>
        <v>0.1576993373059466</v>
      </c>
      <c r="AA20" s="27">
        <f t="shared" si="2"/>
        <v>0.1460179049129135</v>
      </c>
      <c r="AB20" s="27">
        <f t="shared" si="2"/>
        <v>0.13520176380825324</v>
      </c>
      <c r="AC20" s="27">
        <f t="shared" si="2"/>
        <v>0.12518681834097523</v>
      </c>
      <c r="AD20" s="27">
        <f t="shared" si="2"/>
        <v>0.11591372068608817</v>
      </c>
      <c r="AE20" s="27">
        <f t="shared" si="2"/>
        <v>0.10732751915378534</v>
      </c>
      <c r="AF20" s="27">
        <f t="shared" si="2"/>
        <v>3.76915947498075E-34</v>
      </c>
      <c r="AG20" s="27">
        <f t="shared" si="2"/>
        <v>3.76915947498075E-34</v>
      </c>
      <c r="AH20" s="27">
        <f t="shared" si="2"/>
        <v>3.76915947498075E-34</v>
      </c>
      <c r="AI20" s="27">
        <f t="shared" si="2"/>
        <v>3.76915947498075E-34</v>
      </c>
      <c r="AJ20" s="27">
        <f t="shared" si="2"/>
        <v>3.76915947498075E-34</v>
      </c>
      <c r="AK20" s="27">
        <f t="shared" si="2"/>
        <v>3.76915947498075E-34</v>
      </c>
      <c r="AL20" s="27">
        <f t="shared" si="2"/>
        <v>3.76915947498075E-34</v>
      </c>
      <c r="AM20" s="27">
        <f t="shared" si="2"/>
        <v>3.76915947498075E-34</v>
      </c>
      <c r="AN20" s="27">
        <f t="shared" si="2"/>
        <v>3.76915947498075E-34</v>
      </c>
      <c r="AO20" s="27">
        <f t="shared" si="2"/>
        <v>3.76915947498075E-34</v>
      </c>
      <c r="AP20" s="27">
        <f t="shared" si="2"/>
        <v>3.76915947498075E-34</v>
      </c>
      <c r="AQ20" s="27">
        <f t="shared" si="2"/>
        <v>3.76915947498075E-34</v>
      </c>
      <c r="AR20" s="27">
        <f t="shared" si="2"/>
        <v>3.76915947498075E-34</v>
      </c>
      <c r="AS20" s="27">
        <f t="shared" si="2"/>
        <v>3.76915947498075E-34</v>
      </c>
      <c r="AT20" s="27">
        <f t="shared" si="2"/>
        <v>3.76915947498075E-34</v>
      </c>
      <c r="AU20" s="27">
        <f t="shared" si="2"/>
        <v>3.76915947498075E-34</v>
      </c>
      <c r="AV20" s="27">
        <f t="shared" si="2"/>
        <v>3.76915947498075E-34</v>
      </c>
      <c r="AW20" s="27">
        <f t="shared" si="2"/>
        <v>3.76915947498075E-34</v>
      </c>
      <c r="AX20" s="27">
        <f t="shared" si="2"/>
        <v>3.76915947498075E-34</v>
      </c>
      <c r="AY20" s="27">
        <f t="shared" si="2"/>
        <v>3.76915947498075E-34</v>
      </c>
    </row>
    <row r="21" spans="1:5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2" spans="1:51">
      <c r="A22" s="12" t="s">
        <v>35</v>
      </c>
      <c r="B22" s="21">
        <v>400000</v>
      </c>
      <c r="C22" s="21">
        <v>800000</v>
      </c>
      <c r="D22" s="21">
        <v>1200000</v>
      </c>
      <c r="E22" s="21">
        <v>1200000</v>
      </c>
      <c r="F22" s="21">
        <v>1200000</v>
      </c>
      <c r="G22" s="21">
        <v>1200000</v>
      </c>
      <c r="H22" s="21">
        <v>1200000</v>
      </c>
      <c r="I22" s="21">
        <v>1200000</v>
      </c>
      <c r="J22" s="21">
        <v>1200000</v>
      </c>
      <c r="K22" s="21">
        <v>1200000</v>
      </c>
      <c r="L22" s="21">
        <v>1200000</v>
      </c>
      <c r="M22" s="21">
        <v>1200000</v>
      </c>
      <c r="N22" s="21">
        <v>1200000</v>
      </c>
      <c r="O22" s="21">
        <v>1200000</v>
      </c>
      <c r="P22" s="21">
        <v>1200000</v>
      </c>
      <c r="Q22" s="21">
        <v>1200000</v>
      </c>
      <c r="R22" s="21">
        <v>1200000</v>
      </c>
      <c r="S22" s="21">
        <v>1200000</v>
      </c>
      <c r="T22" s="21">
        <v>1200000</v>
      </c>
      <c r="U22" s="21">
        <v>1200000</v>
      </c>
      <c r="V22" s="21">
        <v>1200000</v>
      </c>
      <c r="W22" s="21">
        <v>1200000</v>
      </c>
      <c r="X22" s="21">
        <v>1200000</v>
      </c>
      <c r="Y22" s="21">
        <v>1200000</v>
      </c>
      <c r="Z22" s="21">
        <v>1200000</v>
      </c>
      <c r="AA22" s="21">
        <v>1200000</v>
      </c>
      <c r="AB22" s="21">
        <v>1200000</v>
      </c>
      <c r="AC22" s="21">
        <v>1200000</v>
      </c>
      <c r="AD22" s="21">
        <v>1200000</v>
      </c>
      <c r="AE22" s="21">
        <v>1200000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21">
        <v>0</v>
      </c>
      <c r="AS22" s="21">
        <v>0</v>
      </c>
      <c r="AT22" s="21">
        <v>0</v>
      </c>
      <c r="AU22" s="21">
        <v>0</v>
      </c>
      <c r="AV22" s="21">
        <v>0</v>
      </c>
      <c r="AW22" s="21">
        <v>0</v>
      </c>
      <c r="AX22" s="21">
        <v>0</v>
      </c>
      <c r="AY22" s="21">
        <v>0</v>
      </c>
    </row>
    <row r="23" spans="1:51">
      <c r="A23" s="12" t="s">
        <v>36</v>
      </c>
      <c r="B23" s="21">
        <v>1000000</v>
      </c>
      <c r="C23" s="21">
        <v>1000000</v>
      </c>
      <c r="D23" s="21">
        <v>1000000</v>
      </c>
      <c r="E23" s="21">
        <v>1000000</v>
      </c>
      <c r="F23" s="21">
        <v>1000000</v>
      </c>
      <c r="G23" s="21">
        <v>1000000</v>
      </c>
      <c r="H23" s="21">
        <v>1000000</v>
      </c>
      <c r="I23" s="21">
        <v>1000000</v>
      </c>
      <c r="J23" s="21">
        <v>1000000</v>
      </c>
      <c r="K23" s="21">
        <v>1000000</v>
      </c>
      <c r="L23" s="21">
        <v>1000000</v>
      </c>
      <c r="M23" s="21">
        <v>1000000</v>
      </c>
      <c r="N23" s="21">
        <v>1000000</v>
      </c>
      <c r="O23" s="21">
        <v>1000000</v>
      </c>
      <c r="P23" s="21">
        <v>1000000</v>
      </c>
      <c r="Q23" s="21">
        <v>1000000</v>
      </c>
      <c r="R23" s="21">
        <v>1000000</v>
      </c>
      <c r="S23" s="21">
        <v>1000000</v>
      </c>
      <c r="T23" s="21">
        <v>1000000</v>
      </c>
      <c r="U23" s="21">
        <v>1000000</v>
      </c>
      <c r="V23" s="21">
        <v>1000000</v>
      </c>
      <c r="W23" s="21">
        <v>1000000</v>
      </c>
      <c r="X23" s="21">
        <v>1000000</v>
      </c>
      <c r="Y23" s="21">
        <v>1000000</v>
      </c>
      <c r="Z23" s="21">
        <v>1000000</v>
      </c>
      <c r="AA23" s="21">
        <v>1000000</v>
      </c>
      <c r="AB23" s="21">
        <v>1000000</v>
      </c>
      <c r="AC23" s="21">
        <v>1000000</v>
      </c>
      <c r="AD23" s="21">
        <v>1000000</v>
      </c>
      <c r="AE23" s="21">
        <v>1000000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>
        <v>0</v>
      </c>
      <c r="AQ23" s="21">
        <v>0</v>
      </c>
      <c r="AR23" s="21">
        <v>0</v>
      </c>
      <c r="AS23" s="21">
        <v>0</v>
      </c>
      <c r="AT23" s="21">
        <v>0</v>
      </c>
      <c r="AU23" s="21">
        <v>0</v>
      </c>
      <c r="AV23" s="21">
        <v>0</v>
      </c>
      <c r="AW23" s="21">
        <v>0</v>
      </c>
      <c r="AX23" s="21">
        <v>0</v>
      </c>
      <c r="AY23" s="21">
        <v>0</v>
      </c>
    </row>
    <row r="24" spans="1:51">
      <c r="A24" s="12" t="s">
        <v>37</v>
      </c>
      <c r="B24" s="21">
        <v>100000</v>
      </c>
      <c r="C24" s="21">
        <v>100000</v>
      </c>
      <c r="D24" s="21">
        <v>500000</v>
      </c>
      <c r="E24" s="21">
        <v>500000</v>
      </c>
      <c r="F24" s="21">
        <v>500000</v>
      </c>
      <c r="G24" s="21">
        <v>500000</v>
      </c>
      <c r="H24" s="21">
        <v>500000</v>
      </c>
      <c r="I24" s="21">
        <v>500000</v>
      </c>
      <c r="J24" s="21">
        <v>500000</v>
      </c>
      <c r="K24" s="21">
        <v>500000</v>
      </c>
      <c r="L24" s="21">
        <v>500000</v>
      </c>
      <c r="M24" s="21">
        <v>500000</v>
      </c>
      <c r="N24" s="21">
        <v>500000</v>
      </c>
      <c r="O24" s="21">
        <v>500000</v>
      </c>
      <c r="P24" s="21">
        <v>500000</v>
      </c>
      <c r="Q24" s="21">
        <v>500000</v>
      </c>
      <c r="R24" s="21">
        <v>500000</v>
      </c>
      <c r="S24" s="21">
        <v>500000</v>
      </c>
      <c r="T24" s="21">
        <v>500000</v>
      </c>
      <c r="U24" s="21">
        <v>500000</v>
      </c>
      <c r="V24" s="21">
        <v>500000</v>
      </c>
      <c r="W24" s="21">
        <v>500000</v>
      </c>
      <c r="X24" s="21">
        <v>500000</v>
      </c>
      <c r="Y24" s="21">
        <v>500000</v>
      </c>
      <c r="Z24" s="21">
        <v>500000</v>
      </c>
      <c r="AA24" s="21">
        <v>500000</v>
      </c>
      <c r="AB24" s="21">
        <v>500000</v>
      </c>
      <c r="AC24" s="21">
        <v>500000</v>
      </c>
      <c r="AD24" s="21">
        <v>500000</v>
      </c>
      <c r="AE24" s="21">
        <v>500000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</row>
    <row r="25" spans="1:51">
      <c r="A25" s="12" t="s">
        <v>38</v>
      </c>
      <c r="B25" s="21">
        <v>100000</v>
      </c>
      <c r="C25" s="21">
        <v>100000</v>
      </c>
      <c r="D25" s="21">
        <v>100000</v>
      </c>
      <c r="E25" s="21">
        <v>100000</v>
      </c>
      <c r="F25" s="21">
        <v>100000</v>
      </c>
      <c r="G25" s="21">
        <v>100000</v>
      </c>
      <c r="H25" s="21">
        <v>100000</v>
      </c>
      <c r="I25" s="21">
        <v>100000</v>
      </c>
      <c r="J25" s="21">
        <v>100000</v>
      </c>
      <c r="K25" s="21">
        <v>100000</v>
      </c>
      <c r="L25" s="21">
        <v>100000</v>
      </c>
      <c r="M25" s="21">
        <v>100000</v>
      </c>
      <c r="N25" s="21">
        <v>100000</v>
      </c>
      <c r="O25" s="21">
        <v>100000</v>
      </c>
      <c r="P25" s="21">
        <v>100000</v>
      </c>
      <c r="Q25" s="21">
        <v>100000</v>
      </c>
      <c r="R25" s="21">
        <v>100000</v>
      </c>
      <c r="S25" s="21">
        <v>100000</v>
      </c>
      <c r="T25" s="21">
        <v>100000</v>
      </c>
      <c r="U25" s="21">
        <v>100000</v>
      </c>
      <c r="V25" s="21">
        <v>100000</v>
      </c>
      <c r="W25" s="21">
        <v>100000</v>
      </c>
      <c r="X25" s="21">
        <v>100000</v>
      </c>
      <c r="Y25" s="21">
        <v>100000</v>
      </c>
      <c r="Z25" s="21">
        <v>100000</v>
      </c>
      <c r="AA25" s="21">
        <v>100000</v>
      </c>
      <c r="AB25" s="21">
        <v>100000</v>
      </c>
      <c r="AC25" s="21">
        <v>100000</v>
      </c>
      <c r="AD25" s="21">
        <v>100000</v>
      </c>
      <c r="AE25" s="21">
        <v>100000</v>
      </c>
      <c r="AF25" s="21">
        <v>0</v>
      </c>
      <c r="AG25" s="21">
        <v>0</v>
      </c>
      <c r="AH25" s="21">
        <v>0</v>
      </c>
      <c r="AI25" s="21">
        <v>0</v>
      </c>
      <c r="AJ25" s="21">
        <v>0</v>
      </c>
      <c r="AK25" s="21">
        <v>0</v>
      </c>
      <c r="AL25" s="21">
        <v>0</v>
      </c>
      <c r="AM25" s="21">
        <v>0</v>
      </c>
      <c r="AN25" s="21">
        <v>0</v>
      </c>
      <c r="AO25" s="21">
        <v>0</v>
      </c>
      <c r="AP25" s="21">
        <v>0</v>
      </c>
      <c r="AQ25" s="21">
        <v>0</v>
      </c>
      <c r="AR25" s="21">
        <v>0</v>
      </c>
      <c r="AS25" s="21">
        <v>0</v>
      </c>
      <c r="AT25" s="21">
        <v>0</v>
      </c>
      <c r="AU25" s="21">
        <v>0</v>
      </c>
      <c r="AV25" s="21">
        <v>0</v>
      </c>
      <c r="AW25" s="21">
        <v>0</v>
      </c>
      <c r="AX25" s="21">
        <v>0</v>
      </c>
      <c r="AY25" s="21">
        <v>0</v>
      </c>
    </row>
    <row r="26" spans="1:51">
      <c r="A26" s="12" t="s">
        <v>39</v>
      </c>
      <c r="B26" s="21">
        <v>750000</v>
      </c>
      <c r="C26" s="21">
        <v>1500000</v>
      </c>
      <c r="D26" s="21">
        <v>1500000</v>
      </c>
      <c r="E26" s="21">
        <v>1500000</v>
      </c>
      <c r="F26" s="21">
        <v>1500000</v>
      </c>
      <c r="G26" s="21">
        <v>1500000</v>
      </c>
      <c r="H26" s="21">
        <v>1500000</v>
      </c>
      <c r="I26" s="21">
        <v>1500000</v>
      </c>
      <c r="J26" s="21">
        <v>1500000</v>
      </c>
      <c r="K26" s="21">
        <v>1500000</v>
      </c>
      <c r="L26" s="21">
        <v>1500000</v>
      </c>
      <c r="M26" s="21">
        <v>1500000</v>
      </c>
      <c r="N26" s="21">
        <v>1500000</v>
      </c>
      <c r="O26" s="21">
        <v>1500000</v>
      </c>
      <c r="P26" s="21">
        <v>1500000</v>
      </c>
      <c r="Q26" s="21">
        <v>1500000</v>
      </c>
      <c r="R26" s="21">
        <v>1500000</v>
      </c>
      <c r="S26" s="21">
        <v>1500000</v>
      </c>
      <c r="T26" s="21">
        <v>1500000</v>
      </c>
      <c r="U26" s="21">
        <v>1500000</v>
      </c>
      <c r="V26" s="21">
        <v>1500000</v>
      </c>
      <c r="W26" s="21">
        <v>1500000</v>
      </c>
      <c r="X26" s="21">
        <v>1500000</v>
      </c>
      <c r="Y26" s="21">
        <v>1500000</v>
      </c>
      <c r="Z26" s="21">
        <v>1500000</v>
      </c>
      <c r="AA26" s="21">
        <v>1500000</v>
      </c>
      <c r="AB26" s="21">
        <v>1500000</v>
      </c>
      <c r="AC26" s="21">
        <v>1500000</v>
      </c>
      <c r="AD26" s="21">
        <v>1500000</v>
      </c>
      <c r="AE26" s="21">
        <v>1500000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21">
        <v>0</v>
      </c>
      <c r="AM26" s="21">
        <v>0</v>
      </c>
      <c r="AN26" s="21">
        <v>0</v>
      </c>
      <c r="AO26" s="21">
        <v>0</v>
      </c>
      <c r="AP26" s="21">
        <v>0</v>
      </c>
      <c r="AQ26" s="21">
        <v>0</v>
      </c>
      <c r="AR26" s="21">
        <v>0</v>
      </c>
      <c r="AS26" s="21">
        <v>0</v>
      </c>
      <c r="AT26" s="21">
        <v>0</v>
      </c>
      <c r="AU26" s="21">
        <v>0</v>
      </c>
      <c r="AV26" s="21">
        <v>0</v>
      </c>
      <c r="AW26" s="21">
        <v>0</v>
      </c>
      <c r="AX26" s="21">
        <v>0</v>
      </c>
      <c r="AY26" s="21">
        <v>0</v>
      </c>
    </row>
    <row r="27" spans="1:51" ht="15" thickBot="1">
      <c r="A27" s="22" t="s">
        <v>22</v>
      </c>
      <c r="B27" s="23">
        <f>SUM(B22:B26)</f>
        <v>2350000</v>
      </c>
      <c r="C27" s="23">
        <f t="shared" ref="C27:AY27" si="3">SUM(C22:C26)</f>
        <v>3500000</v>
      </c>
      <c r="D27" s="23">
        <f t="shared" si="3"/>
        <v>4300000</v>
      </c>
      <c r="E27" s="23">
        <f t="shared" si="3"/>
        <v>4300000</v>
      </c>
      <c r="F27" s="23">
        <f t="shared" si="3"/>
        <v>4300000</v>
      </c>
      <c r="G27" s="23">
        <f t="shared" si="3"/>
        <v>4300000</v>
      </c>
      <c r="H27" s="23">
        <f t="shared" si="3"/>
        <v>4300000</v>
      </c>
      <c r="I27" s="23">
        <f t="shared" si="3"/>
        <v>4300000</v>
      </c>
      <c r="J27" s="23">
        <f t="shared" si="3"/>
        <v>4300000</v>
      </c>
      <c r="K27" s="23">
        <f t="shared" si="3"/>
        <v>4300000</v>
      </c>
      <c r="L27" s="23">
        <f t="shared" si="3"/>
        <v>4300000</v>
      </c>
      <c r="M27" s="23">
        <f t="shared" si="3"/>
        <v>4300000</v>
      </c>
      <c r="N27" s="23">
        <f t="shared" si="3"/>
        <v>4300000</v>
      </c>
      <c r="O27" s="23">
        <f t="shared" si="3"/>
        <v>4300000</v>
      </c>
      <c r="P27" s="23">
        <f t="shared" si="3"/>
        <v>4300000</v>
      </c>
      <c r="Q27" s="23">
        <f t="shared" si="3"/>
        <v>4300000</v>
      </c>
      <c r="R27" s="23">
        <f t="shared" si="3"/>
        <v>4300000</v>
      </c>
      <c r="S27" s="23">
        <f t="shared" si="3"/>
        <v>4300000</v>
      </c>
      <c r="T27" s="23">
        <f t="shared" si="3"/>
        <v>4300000</v>
      </c>
      <c r="U27" s="23">
        <f t="shared" si="3"/>
        <v>4300000</v>
      </c>
      <c r="V27" s="23">
        <f t="shared" si="3"/>
        <v>4300000</v>
      </c>
      <c r="W27" s="23">
        <f t="shared" si="3"/>
        <v>4300000</v>
      </c>
      <c r="X27" s="23">
        <f t="shared" si="3"/>
        <v>4300000</v>
      </c>
      <c r="Y27" s="23">
        <f t="shared" si="3"/>
        <v>4300000</v>
      </c>
      <c r="Z27" s="23">
        <f t="shared" si="3"/>
        <v>4300000</v>
      </c>
      <c r="AA27" s="23">
        <f t="shared" si="3"/>
        <v>4300000</v>
      </c>
      <c r="AB27" s="23">
        <f t="shared" si="3"/>
        <v>4300000</v>
      </c>
      <c r="AC27" s="23">
        <f t="shared" si="3"/>
        <v>4300000</v>
      </c>
      <c r="AD27" s="23">
        <f t="shared" si="3"/>
        <v>4300000</v>
      </c>
      <c r="AE27" s="23">
        <f t="shared" si="3"/>
        <v>4300000</v>
      </c>
      <c r="AF27" s="23">
        <f t="shared" si="3"/>
        <v>0</v>
      </c>
      <c r="AG27" s="23">
        <f t="shared" si="3"/>
        <v>0</v>
      </c>
      <c r="AH27" s="23">
        <f t="shared" si="3"/>
        <v>0</v>
      </c>
      <c r="AI27" s="23">
        <f t="shared" si="3"/>
        <v>0</v>
      </c>
      <c r="AJ27" s="23">
        <f t="shared" si="3"/>
        <v>0</v>
      </c>
      <c r="AK27" s="23">
        <f t="shared" si="3"/>
        <v>0</v>
      </c>
      <c r="AL27" s="23">
        <f t="shared" si="3"/>
        <v>0</v>
      </c>
      <c r="AM27" s="23">
        <f t="shared" si="3"/>
        <v>0</v>
      </c>
      <c r="AN27" s="23">
        <f t="shared" si="3"/>
        <v>0</v>
      </c>
      <c r="AO27" s="23">
        <f t="shared" si="3"/>
        <v>0</v>
      </c>
      <c r="AP27" s="23">
        <f t="shared" si="3"/>
        <v>0</v>
      </c>
      <c r="AQ27" s="23">
        <f t="shared" si="3"/>
        <v>0</v>
      </c>
      <c r="AR27" s="23">
        <f t="shared" si="3"/>
        <v>0</v>
      </c>
      <c r="AS27" s="23">
        <f t="shared" si="3"/>
        <v>0</v>
      </c>
      <c r="AT27" s="23">
        <f t="shared" si="3"/>
        <v>0</v>
      </c>
      <c r="AU27" s="23">
        <f t="shared" si="3"/>
        <v>0</v>
      </c>
      <c r="AV27" s="23">
        <f t="shared" si="3"/>
        <v>0</v>
      </c>
      <c r="AW27" s="23">
        <f t="shared" si="3"/>
        <v>0</v>
      </c>
      <c r="AX27" s="23">
        <f t="shared" si="3"/>
        <v>0</v>
      </c>
      <c r="AY27" s="23">
        <f t="shared" si="3"/>
        <v>0</v>
      </c>
    </row>
    <row r="28" spans="1:51">
      <c r="A28" s="2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</row>
    <row r="29" spans="1:51" ht="15" thickBot="1">
      <c r="A29" s="11" t="s">
        <v>23</v>
      </c>
      <c r="B29" s="14">
        <f>B$27*B$19</f>
        <v>2261288.5543260342</v>
      </c>
      <c r="C29" s="14">
        <f t="shared" ref="C29:AY29" si="4">C$27*C$19</f>
        <v>3118404.2317340896</v>
      </c>
      <c r="D29" s="14">
        <f t="shared" si="4"/>
        <v>3547391.0572636463</v>
      </c>
      <c r="E29" s="14">
        <f t="shared" si="4"/>
        <v>3284621.3493181909</v>
      </c>
      <c r="F29" s="14">
        <f t="shared" si="4"/>
        <v>3041316.0641835099</v>
      </c>
      <c r="G29" s="14">
        <f t="shared" si="4"/>
        <v>2816033.3927625092</v>
      </c>
      <c r="H29" s="14">
        <f t="shared" si="4"/>
        <v>2607438.3266319525</v>
      </c>
      <c r="I29" s="14">
        <f t="shared" si="4"/>
        <v>2414294.746881437</v>
      </c>
      <c r="J29" s="14">
        <f t="shared" si="4"/>
        <v>2235458.0989642935</v>
      </c>
      <c r="K29" s="14">
        <f t="shared" si="4"/>
        <v>2069868.6101521237</v>
      </c>
      <c r="L29" s="14">
        <f t="shared" si="4"/>
        <v>1916545.0094001144</v>
      </c>
      <c r="M29" s="14">
        <f t="shared" si="4"/>
        <v>1774578.7124075133</v>
      </c>
      <c r="N29" s="14">
        <f t="shared" si="4"/>
        <v>1643128.4374143642</v>
      </c>
      <c r="O29" s="14">
        <f t="shared" si="4"/>
        <v>1521415.2198281146</v>
      </c>
      <c r="P29" s="14">
        <f t="shared" si="4"/>
        <v>1408717.7961371432</v>
      </c>
      <c r="Q29" s="14">
        <f t="shared" si="4"/>
        <v>1304368.3297566141</v>
      </c>
      <c r="R29" s="14">
        <f t="shared" si="4"/>
        <v>1207748.4534783461</v>
      </c>
      <c r="S29" s="14">
        <f t="shared" si="4"/>
        <v>1118285.6050725426</v>
      </c>
      <c r="T29" s="14">
        <f t="shared" si="4"/>
        <v>1035449.6343264283</v>
      </c>
      <c r="U29" s="14">
        <f t="shared" si="4"/>
        <v>958749.66141335957</v>
      </c>
      <c r="V29" s="14">
        <f t="shared" si="4"/>
        <v>887731.16797533282</v>
      </c>
      <c r="W29" s="14">
        <f t="shared" si="4"/>
        <v>821973.3036808637</v>
      </c>
      <c r="X29" s="14">
        <f t="shared" si="4"/>
        <v>761086.39229709597</v>
      </c>
      <c r="Y29" s="14">
        <f t="shared" si="4"/>
        <v>704709.62249731109</v>
      </c>
      <c r="Z29" s="14">
        <f t="shared" si="4"/>
        <v>652508.90971973236</v>
      </c>
      <c r="AA29" s="14">
        <f t="shared" si="4"/>
        <v>604174.91640715941</v>
      </c>
      <c r="AB29" s="14">
        <f t="shared" si="4"/>
        <v>559421.21889551787</v>
      </c>
      <c r="AC29" s="14">
        <f t="shared" si="4"/>
        <v>517982.61008844263</v>
      </c>
      <c r="AD29" s="14">
        <f t="shared" si="4"/>
        <v>479613.52785966906</v>
      </c>
      <c r="AE29" s="14">
        <f t="shared" si="4"/>
        <v>444086.59987006395</v>
      </c>
      <c r="AF29" s="14">
        <f t="shared" si="4"/>
        <v>0</v>
      </c>
      <c r="AG29" s="14">
        <f t="shared" si="4"/>
        <v>0</v>
      </c>
      <c r="AH29" s="14">
        <f t="shared" si="4"/>
        <v>0</v>
      </c>
      <c r="AI29" s="14">
        <f t="shared" si="4"/>
        <v>0</v>
      </c>
      <c r="AJ29" s="14">
        <f t="shared" si="4"/>
        <v>0</v>
      </c>
      <c r="AK29" s="14">
        <f t="shared" si="4"/>
        <v>0</v>
      </c>
      <c r="AL29" s="14">
        <f t="shared" si="4"/>
        <v>0</v>
      </c>
      <c r="AM29" s="14">
        <f t="shared" si="4"/>
        <v>0</v>
      </c>
      <c r="AN29" s="14">
        <f t="shared" si="4"/>
        <v>0</v>
      </c>
      <c r="AO29" s="14">
        <f t="shared" si="4"/>
        <v>0</v>
      </c>
      <c r="AP29" s="14">
        <f t="shared" si="4"/>
        <v>0</v>
      </c>
      <c r="AQ29" s="14">
        <f t="shared" si="4"/>
        <v>0</v>
      </c>
      <c r="AR29" s="14">
        <f t="shared" si="4"/>
        <v>0</v>
      </c>
      <c r="AS29" s="14">
        <f t="shared" si="4"/>
        <v>0</v>
      </c>
      <c r="AT29" s="14">
        <f t="shared" si="4"/>
        <v>0</v>
      </c>
      <c r="AU29" s="14">
        <f t="shared" si="4"/>
        <v>0</v>
      </c>
      <c r="AV29" s="14">
        <f t="shared" si="4"/>
        <v>0</v>
      </c>
      <c r="AW29" s="14">
        <f t="shared" si="4"/>
        <v>0</v>
      </c>
      <c r="AX29" s="14">
        <f t="shared" si="4"/>
        <v>0</v>
      </c>
      <c r="AY29" s="14">
        <f t="shared" si="4"/>
        <v>0</v>
      </c>
    </row>
    <row r="30" spans="1:51" ht="15" thickBot="1">
      <c r="A30" s="24" t="s">
        <v>13</v>
      </c>
      <c r="B30" s="30">
        <f>SUM(B29:AY29)</f>
        <v>47718389.560743533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</row>
    <row r="31" spans="1:51">
      <c r="A31" s="2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</row>
    <row r="32" spans="1:51">
      <c r="A32" s="12" t="s">
        <v>40</v>
      </c>
      <c r="B32" s="21">
        <v>-100000</v>
      </c>
      <c r="C32" s="21">
        <v>-100000</v>
      </c>
      <c r="D32" s="21">
        <v>-100000</v>
      </c>
      <c r="E32" s="21">
        <v>-100000</v>
      </c>
      <c r="F32" s="21">
        <v>-100000</v>
      </c>
      <c r="G32" s="21">
        <v>-100000</v>
      </c>
      <c r="H32" s="21">
        <v>-100000</v>
      </c>
      <c r="I32" s="21">
        <v>-100000</v>
      </c>
      <c r="J32" s="21">
        <v>-100000</v>
      </c>
      <c r="K32" s="21">
        <v>-100000</v>
      </c>
      <c r="L32" s="21">
        <v>-100000</v>
      </c>
      <c r="M32" s="21">
        <v>-100000</v>
      </c>
      <c r="N32" s="21">
        <v>-100000</v>
      </c>
      <c r="O32" s="21">
        <v>-100000</v>
      </c>
      <c r="P32" s="21">
        <v>-100000</v>
      </c>
      <c r="Q32" s="21">
        <v>-100000</v>
      </c>
      <c r="R32" s="21">
        <v>-100000</v>
      </c>
      <c r="S32" s="21">
        <v>-100000</v>
      </c>
      <c r="T32" s="21">
        <v>-100000</v>
      </c>
      <c r="U32" s="21">
        <v>-100000</v>
      </c>
      <c r="V32" s="21">
        <v>-100000</v>
      </c>
      <c r="W32" s="21">
        <v>-100000</v>
      </c>
      <c r="X32" s="21">
        <v>-100000</v>
      </c>
      <c r="Y32" s="21">
        <v>-100000</v>
      </c>
      <c r="Z32" s="21">
        <v>-100000</v>
      </c>
      <c r="AA32" s="21">
        <v>-100000</v>
      </c>
      <c r="AB32" s="21">
        <v>-100000</v>
      </c>
      <c r="AC32" s="21">
        <v>-100000</v>
      </c>
      <c r="AD32" s="21">
        <v>-100000</v>
      </c>
      <c r="AE32" s="21">
        <v>-100000</v>
      </c>
      <c r="AF32" s="21">
        <v>0</v>
      </c>
      <c r="AG32" s="21">
        <v>0</v>
      </c>
      <c r="AH32" s="21">
        <v>0</v>
      </c>
      <c r="AI32" s="21">
        <v>0</v>
      </c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0</v>
      </c>
      <c r="AQ32" s="21">
        <v>0</v>
      </c>
      <c r="AR32" s="21">
        <v>0</v>
      </c>
      <c r="AS32" s="21">
        <v>0</v>
      </c>
      <c r="AT32" s="21">
        <v>0</v>
      </c>
      <c r="AU32" s="21">
        <v>0</v>
      </c>
      <c r="AV32" s="21">
        <v>0</v>
      </c>
      <c r="AW32" s="21">
        <v>0</v>
      </c>
      <c r="AX32" s="21">
        <v>0</v>
      </c>
      <c r="AY32" s="21">
        <v>0</v>
      </c>
    </row>
    <row r="33" spans="1:51">
      <c r="A33" s="12" t="s">
        <v>41</v>
      </c>
      <c r="B33" s="21">
        <v>-100000</v>
      </c>
      <c r="C33" s="21">
        <v>-100000</v>
      </c>
      <c r="D33" s="21">
        <v>-100000</v>
      </c>
      <c r="E33" s="21">
        <v>-100000</v>
      </c>
      <c r="F33" s="21">
        <v>-100000</v>
      </c>
      <c r="G33" s="21">
        <v>-100000</v>
      </c>
      <c r="H33" s="21">
        <v>-100000</v>
      </c>
      <c r="I33" s="21">
        <v>-100000</v>
      </c>
      <c r="J33" s="21">
        <v>-100000</v>
      </c>
      <c r="K33" s="21">
        <v>-100000</v>
      </c>
      <c r="L33" s="21">
        <v>-100000</v>
      </c>
      <c r="M33" s="21">
        <v>-100000</v>
      </c>
      <c r="N33" s="21">
        <v>-100000</v>
      </c>
      <c r="O33" s="21">
        <v>-100000</v>
      </c>
      <c r="P33" s="21">
        <v>-100000</v>
      </c>
      <c r="Q33" s="21">
        <v>-100000</v>
      </c>
      <c r="R33" s="21">
        <v>-100000</v>
      </c>
      <c r="S33" s="21">
        <v>-100000</v>
      </c>
      <c r="T33" s="21">
        <v>-100000</v>
      </c>
      <c r="U33" s="21">
        <v>-100000</v>
      </c>
      <c r="V33" s="21">
        <v>-100000</v>
      </c>
      <c r="W33" s="21">
        <v>-100000</v>
      </c>
      <c r="X33" s="21">
        <v>-100000</v>
      </c>
      <c r="Y33" s="21">
        <v>-100000</v>
      </c>
      <c r="Z33" s="21">
        <v>-100000</v>
      </c>
      <c r="AA33" s="21">
        <v>-100000</v>
      </c>
      <c r="AB33" s="21">
        <v>-100000</v>
      </c>
      <c r="AC33" s="21">
        <v>-100000</v>
      </c>
      <c r="AD33" s="21">
        <v>-100000</v>
      </c>
      <c r="AE33" s="21">
        <v>-100000</v>
      </c>
      <c r="AF33" s="21">
        <v>0</v>
      </c>
      <c r="AG33" s="21">
        <v>0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0</v>
      </c>
      <c r="AR33" s="21"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0</v>
      </c>
      <c r="AX33" s="21">
        <v>0</v>
      </c>
      <c r="AY33" s="21">
        <v>0</v>
      </c>
    </row>
    <row r="34" spans="1:51">
      <c r="A34" s="12" t="s">
        <v>42</v>
      </c>
      <c r="B34" s="21">
        <v>-100000</v>
      </c>
      <c r="C34" s="21">
        <v>-100000</v>
      </c>
      <c r="D34" s="21">
        <v>-100000</v>
      </c>
      <c r="E34" s="21">
        <v>-100000</v>
      </c>
      <c r="F34" s="21">
        <v>-100000</v>
      </c>
      <c r="G34" s="21">
        <v>-100000</v>
      </c>
      <c r="H34" s="21">
        <v>-100000</v>
      </c>
      <c r="I34" s="21">
        <v>-100000</v>
      </c>
      <c r="J34" s="21">
        <v>-100000</v>
      </c>
      <c r="K34" s="21">
        <v>-100000</v>
      </c>
      <c r="L34" s="21">
        <v>-100000</v>
      </c>
      <c r="M34" s="21">
        <v>-100000</v>
      </c>
      <c r="N34" s="21">
        <v>-100000</v>
      </c>
      <c r="O34" s="21">
        <v>-100000</v>
      </c>
      <c r="P34" s="21">
        <v>-100000</v>
      </c>
      <c r="Q34" s="21">
        <v>-100000</v>
      </c>
      <c r="R34" s="21">
        <v>-100000</v>
      </c>
      <c r="S34" s="21">
        <v>-100000</v>
      </c>
      <c r="T34" s="21">
        <v>-100000</v>
      </c>
      <c r="U34" s="21">
        <v>-100000</v>
      </c>
      <c r="V34" s="21">
        <v>-100000</v>
      </c>
      <c r="W34" s="21">
        <v>-100000</v>
      </c>
      <c r="X34" s="21">
        <v>-100000</v>
      </c>
      <c r="Y34" s="21">
        <v>-100000</v>
      </c>
      <c r="Z34" s="21">
        <v>-100000</v>
      </c>
      <c r="AA34" s="21">
        <v>-100000</v>
      </c>
      <c r="AB34" s="21">
        <v>-100000</v>
      </c>
      <c r="AC34" s="21">
        <v>-100000</v>
      </c>
      <c r="AD34" s="21">
        <v>-100000</v>
      </c>
      <c r="AE34" s="21">
        <v>-100000</v>
      </c>
      <c r="AF34" s="21">
        <v>0</v>
      </c>
      <c r="AG34" s="21">
        <v>0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0</v>
      </c>
      <c r="AS34" s="21">
        <v>0</v>
      </c>
      <c r="AT34" s="21">
        <v>0</v>
      </c>
      <c r="AU34" s="21">
        <v>0</v>
      </c>
      <c r="AV34" s="21">
        <v>0</v>
      </c>
      <c r="AW34" s="21">
        <v>0</v>
      </c>
      <c r="AX34" s="21">
        <v>0</v>
      </c>
      <c r="AY34" s="21">
        <v>0</v>
      </c>
    </row>
    <row r="35" spans="1:51">
      <c r="A35" s="12" t="s">
        <v>43</v>
      </c>
      <c r="B35" s="21">
        <v>-100000</v>
      </c>
      <c r="C35" s="21">
        <v>-100000</v>
      </c>
      <c r="D35" s="21">
        <v>-100000</v>
      </c>
      <c r="E35" s="21">
        <v>-100000</v>
      </c>
      <c r="F35" s="21">
        <v>-100000</v>
      </c>
      <c r="G35" s="21">
        <v>-100000</v>
      </c>
      <c r="H35" s="21">
        <v>-100000</v>
      </c>
      <c r="I35" s="21">
        <v>-100000</v>
      </c>
      <c r="J35" s="21">
        <v>-100000</v>
      </c>
      <c r="K35" s="21">
        <v>-100000</v>
      </c>
      <c r="L35" s="21">
        <v>-100000</v>
      </c>
      <c r="M35" s="21">
        <v>-100000</v>
      </c>
      <c r="N35" s="21">
        <v>-100000</v>
      </c>
      <c r="O35" s="21">
        <v>-100000</v>
      </c>
      <c r="P35" s="21">
        <v>-100000</v>
      </c>
      <c r="Q35" s="21">
        <v>-100000</v>
      </c>
      <c r="R35" s="21">
        <v>-100000</v>
      </c>
      <c r="S35" s="21">
        <v>-100000</v>
      </c>
      <c r="T35" s="21">
        <v>-100000</v>
      </c>
      <c r="U35" s="21">
        <v>-100000</v>
      </c>
      <c r="V35" s="21">
        <v>-100000</v>
      </c>
      <c r="W35" s="21">
        <v>-100000</v>
      </c>
      <c r="X35" s="21">
        <v>-100000</v>
      </c>
      <c r="Y35" s="21">
        <v>-100000</v>
      </c>
      <c r="Z35" s="21">
        <v>-100000</v>
      </c>
      <c r="AA35" s="21">
        <v>-100000</v>
      </c>
      <c r="AB35" s="21">
        <v>-100000</v>
      </c>
      <c r="AC35" s="21">
        <v>-100000</v>
      </c>
      <c r="AD35" s="21">
        <v>-100000</v>
      </c>
      <c r="AE35" s="21">
        <v>-100000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</row>
    <row r="36" spans="1:51">
      <c r="A36" s="12" t="s">
        <v>44</v>
      </c>
      <c r="B36" s="21">
        <v>-100000</v>
      </c>
      <c r="C36" s="21">
        <v>-100000</v>
      </c>
      <c r="D36" s="21">
        <v>-100000</v>
      </c>
      <c r="E36" s="21">
        <v>-100000</v>
      </c>
      <c r="F36" s="21">
        <v>-100000</v>
      </c>
      <c r="G36" s="21">
        <v>-100000</v>
      </c>
      <c r="H36" s="21">
        <v>-100000</v>
      </c>
      <c r="I36" s="21">
        <v>-100000</v>
      </c>
      <c r="J36" s="21">
        <v>-100000</v>
      </c>
      <c r="K36" s="21">
        <v>-100000</v>
      </c>
      <c r="L36" s="21">
        <v>-100000</v>
      </c>
      <c r="M36" s="21">
        <v>-100000</v>
      </c>
      <c r="N36" s="21">
        <v>-100000</v>
      </c>
      <c r="O36" s="21">
        <v>-100000</v>
      </c>
      <c r="P36" s="21">
        <v>-100000</v>
      </c>
      <c r="Q36" s="21">
        <v>-100000</v>
      </c>
      <c r="R36" s="21">
        <v>-100000</v>
      </c>
      <c r="S36" s="21">
        <v>-100000</v>
      </c>
      <c r="T36" s="21">
        <v>-100000</v>
      </c>
      <c r="U36" s="21">
        <v>-100000</v>
      </c>
      <c r="V36" s="21">
        <v>-100000</v>
      </c>
      <c r="W36" s="21">
        <v>-100000</v>
      </c>
      <c r="X36" s="21">
        <v>-100000</v>
      </c>
      <c r="Y36" s="21">
        <v>-100000</v>
      </c>
      <c r="Z36" s="21">
        <v>-100000</v>
      </c>
      <c r="AA36" s="21">
        <v>-100000</v>
      </c>
      <c r="AB36" s="21">
        <v>-100000</v>
      </c>
      <c r="AC36" s="21">
        <v>-100000</v>
      </c>
      <c r="AD36" s="21">
        <v>-100000</v>
      </c>
      <c r="AE36" s="21">
        <v>-100000</v>
      </c>
      <c r="AF36" s="21">
        <v>0</v>
      </c>
      <c r="AG36" s="21">
        <v>0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1">
        <v>0</v>
      </c>
      <c r="AN36" s="21">
        <v>0</v>
      </c>
      <c r="AO36" s="21">
        <v>0</v>
      </c>
      <c r="AP36" s="21">
        <v>0</v>
      </c>
      <c r="AQ36" s="21">
        <v>0</v>
      </c>
      <c r="AR36" s="21">
        <v>0</v>
      </c>
      <c r="AS36" s="21">
        <v>0</v>
      </c>
      <c r="AT36" s="21">
        <v>0</v>
      </c>
      <c r="AU36" s="21">
        <v>0</v>
      </c>
      <c r="AV36" s="21">
        <v>0</v>
      </c>
      <c r="AW36" s="21">
        <v>0</v>
      </c>
      <c r="AX36" s="21">
        <v>0</v>
      </c>
      <c r="AY36" s="21">
        <v>0</v>
      </c>
    </row>
    <row r="37" spans="1:51" ht="15" thickBot="1">
      <c r="A37" s="22" t="s">
        <v>8</v>
      </c>
      <c r="B37" s="23">
        <f>SUM(B32:B36)</f>
        <v>-500000</v>
      </c>
      <c r="C37" s="23">
        <f t="shared" ref="C37:AY37" si="5">SUM(C32:C36)</f>
        <v>-500000</v>
      </c>
      <c r="D37" s="23">
        <f t="shared" si="5"/>
        <v>-500000</v>
      </c>
      <c r="E37" s="23">
        <f t="shared" si="5"/>
        <v>-500000</v>
      </c>
      <c r="F37" s="23">
        <f t="shared" si="5"/>
        <v>-500000</v>
      </c>
      <c r="G37" s="23">
        <f t="shared" si="5"/>
        <v>-500000</v>
      </c>
      <c r="H37" s="23">
        <f t="shared" si="5"/>
        <v>-500000</v>
      </c>
      <c r="I37" s="23">
        <f t="shared" si="5"/>
        <v>-500000</v>
      </c>
      <c r="J37" s="23">
        <f t="shared" si="5"/>
        <v>-500000</v>
      </c>
      <c r="K37" s="23">
        <f t="shared" si="5"/>
        <v>-500000</v>
      </c>
      <c r="L37" s="23">
        <f t="shared" si="5"/>
        <v>-500000</v>
      </c>
      <c r="M37" s="23">
        <f t="shared" si="5"/>
        <v>-500000</v>
      </c>
      <c r="N37" s="23">
        <f t="shared" si="5"/>
        <v>-500000</v>
      </c>
      <c r="O37" s="23">
        <f t="shared" si="5"/>
        <v>-500000</v>
      </c>
      <c r="P37" s="23">
        <f t="shared" si="5"/>
        <v>-500000</v>
      </c>
      <c r="Q37" s="23">
        <f t="shared" si="5"/>
        <v>-500000</v>
      </c>
      <c r="R37" s="23">
        <f t="shared" si="5"/>
        <v>-500000</v>
      </c>
      <c r="S37" s="23">
        <f t="shared" si="5"/>
        <v>-500000</v>
      </c>
      <c r="T37" s="23">
        <f t="shared" si="5"/>
        <v>-500000</v>
      </c>
      <c r="U37" s="23">
        <f t="shared" si="5"/>
        <v>-500000</v>
      </c>
      <c r="V37" s="23">
        <f t="shared" si="5"/>
        <v>-500000</v>
      </c>
      <c r="W37" s="23">
        <f t="shared" si="5"/>
        <v>-500000</v>
      </c>
      <c r="X37" s="23">
        <f t="shared" si="5"/>
        <v>-500000</v>
      </c>
      <c r="Y37" s="23">
        <f t="shared" si="5"/>
        <v>-500000</v>
      </c>
      <c r="Z37" s="23">
        <f t="shared" si="5"/>
        <v>-500000</v>
      </c>
      <c r="AA37" s="23">
        <f t="shared" si="5"/>
        <v>-500000</v>
      </c>
      <c r="AB37" s="23">
        <f t="shared" si="5"/>
        <v>-500000</v>
      </c>
      <c r="AC37" s="23">
        <f t="shared" si="5"/>
        <v>-500000</v>
      </c>
      <c r="AD37" s="23">
        <f t="shared" si="5"/>
        <v>-500000</v>
      </c>
      <c r="AE37" s="23">
        <f t="shared" si="5"/>
        <v>-500000</v>
      </c>
      <c r="AF37" s="23">
        <f t="shared" si="5"/>
        <v>0</v>
      </c>
      <c r="AG37" s="23">
        <f t="shared" si="5"/>
        <v>0</v>
      </c>
      <c r="AH37" s="23">
        <f t="shared" si="5"/>
        <v>0</v>
      </c>
      <c r="AI37" s="23">
        <f t="shared" si="5"/>
        <v>0</v>
      </c>
      <c r="AJ37" s="23">
        <f t="shared" si="5"/>
        <v>0</v>
      </c>
      <c r="AK37" s="23">
        <f t="shared" si="5"/>
        <v>0</v>
      </c>
      <c r="AL37" s="23">
        <f t="shared" si="5"/>
        <v>0</v>
      </c>
      <c r="AM37" s="23">
        <f t="shared" si="5"/>
        <v>0</v>
      </c>
      <c r="AN37" s="23">
        <f t="shared" si="5"/>
        <v>0</v>
      </c>
      <c r="AO37" s="23">
        <f t="shared" si="5"/>
        <v>0</v>
      </c>
      <c r="AP37" s="23">
        <f t="shared" si="5"/>
        <v>0</v>
      </c>
      <c r="AQ37" s="23">
        <f t="shared" si="5"/>
        <v>0</v>
      </c>
      <c r="AR37" s="23">
        <f t="shared" si="5"/>
        <v>0</v>
      </c>
      <c r="AS37" s="23">
        <f t="shared" si="5"/>
        <v>0</v>
      </c>
      <c r="AT37" s="23">
        <f t="shared" si="5"/>
        <v>0</v>
      </c>
      <c r="AU37" s="23">
        <f t="shared" si="5"/>
        <v>0</v>
      </c>
      <c r="AV37" s="23">
        <f t="shared" si="5"/>
        <v>0</v>
      </c>
      <c r="AW37" s="23">
        <f t="shared" si="5"/>
        <v>0</v>
      </c>
      <c r="AX37" s="23">
        <f t="shared" si="5"/>
        <v>0</v>
      </c>
      <c r="AY37" s="23">
        <f t="shared" si="5"/>
        <v>0</v>
      </c>
    </row>
    <row r="38" spans="1:51">
      <c r="A38" s="2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</row>
    <row r="39" spans="1:51">
      <c r="A39" s="11" t="s">
        <v>7</v>
      </c>
      <c r="B39" s="25">
        <v>-25000000</v>
      </c>
      <c r="C39" s="25">
        <v>-5000000</v>
      </c>
      <c r="D39" s="25">
        <v>0</v>
      </c>
      <c r="E39" s="25">
        <v>0</v>
      </c>
      <c r="F39" s="25">
        <v>0</v>
      </c>
      <c r="G39" s="25">
        <v>0</v>
      </c>
      <c r="H39" s="25">
        <v>-5000000</v>
      </c>
      <c r="I39" s="25">
        <v>0</v>
      </c>
      <c r="J39" s="25">
        <v>0</v>
      </c>
      <c r="K39" s="25">
        <v>0</v>
      </c>
      <c r="L39" s="25">
        <v>0</v>
      </c>
      <c r="M39" s="25">
        <v>-5000000</v>
      </c>
      <c r="N39" s="25">
        <v>0</v>
      </c>
      <c r="O39" s="25">
        <v>0</v>
      </c>
      <c r="P39" s="25">
        <v>0</v>
      </c>
      <c r="Q39" s="25">
        <v>0</v>
      </c>
      <c r="R39" s="25">
        <v>-5000000</v>
      </c>
      <c r="S39" s="25">
        <v>0</v>
      </c>
      <c r="T39" s="25">
        <v>0</v>
      </c>
      <c r="U39" s="25">
        <v>0</v>
      </c>
      <c r="V39" s="25">
        <v>0</v>
      </c>
      <c r="W39" s="25">
        <v>-5000000</v>
      </c>
      <c r="X39" s="25">
        <v>0</v>
      </c>
      <c r="Y39" s="25">
        <v>0</v>
      </c>
      <c r="Z39" s="25">
        <v>0</v>
      </c>
      <c r="AA39" s="25">
        <v>0</v>
      </c>
      <c r="AB39" s="25">
        <v>-5000000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0</v>
      </c>
      <c r="AV39" s="25">
        <v>0</v>
      </c>
      <c r="AW39" s="25">
        <v>0</v>
      </c>
      <c r="AX39" s="25">
        <v>0</v>
      </c>
      <c r="AY39" s="25">
        <v>0</v>
      </c>
    </row>
    <row r="40" spans="1:51" ht="15" thickBot="1">
      <c r="A40" s="22" t="s">
        <v>18</v>
      </c>
      <c r="B40" s="23">
        <f t="shared" ref="B40:AY40" si="6">B37+B39</f>
        <v>-25500000</v>
      </c>
      <c r="C40" s="23">
        <f t="shared" si="6"/>
        <v>-5500000</v>
      </c>
      <c r="D40" s="23">
        <f t="shared" si="6"/>
        <v>-500000</v>
      </c>
      <c r="E40" s="23">
        <f t="shared" si="6"/>
        <v>-500000</v>
      </c>
      <c r="F40" s="23">
        <f t="shared" si="6"/>
        <v>-500000</v>
      </c>
      <c r="G40" s="23">
        <f t="shared" si="6"/>
        <v>-500000</v>
      </c>
      <c r="H40" s="23">
        <f t="shared" si="6"/>
        <v>-5500000</v>
      </c>
      <c r="I40" s="23">
        <f t="shared" si="6"/>
        <v>-500000</v>
      </c>
      <c r="J40" s="23">
        <f t="shared" si="6"/>
        <v>-500000</v>
      </c>
      <c r="K40" s="23">
        <f t="shared" si="6"/>
        <v>-500000</v>
      </c>
      <c r="L40" s="23">
        <f t="shared" si="6"/>
        <v>-500000</v>
      </c>
      <c r="M40" s="23">
        <f t="shared" si="6"/>
        <v>-5500000</v>
      </c>
      <c r="N40" s="23">
        <f t="shared" si="6"/>
        <v>-500000</v>
      </c>
      <c r="O40" s="23">
        <f t="shared" si="6"/>
        <v>-500000</v>
      </c>
      <c r="P40" s="23">
        <f t="shared" si="6"/>
        <v>-500000</v>
      </c>
      <c r="Q40" s="23">
        <f t="shared" si="6"/>
        <v>-500000</v>
      </c>
      <c r="R40" s="23">
        <f t="shared" si="6"/>
        <v>-5500000</v>
      </c>
      <c r="S40" s="23">
        <f t="shared" si="6"/>
        <v>-500000</v>
      </c>
      <c r="T40" s="23">
        <f t="shared" si="6"/>
        <v>-500000</v>
      </c>
      <c r="U40" s="23">
        <f t="shared" si="6"/>
        <v>-500000</v>
      </c>
      <c r="V40" s="23">
        <f t="shared" si="6"/>
        <v>-500000</v>
      </c>
      <c r="W40" s="23">
        <f t="shared" si="6"/>
        <v>-5500000</v>
      </c>
      <c r="X40" s="23">
        <f t="shared" si="6"/>
        <v>-500000</v>
      </c>
      <c r="Y40" s="23">
        <f t="shared" si="6"/>
        <v>-500000</v>
      </c>
      <c r="Z40" s="23">
        <f t="shared" si="6"/>
        <v>-500000</v>
      </c>
      <c r="AA40" s="23">
        <f t="shared" si="6"/>
        <v>-500000</v>
      </c>
      <c r="AB40" s="23">
        <f t="shared" si="6"/>
        <v>-5500000</v>
      </c>
      <c r="AC40" s="23">
        <f t="shared" si="6"/>
        <v>-500000</v>
      </c>
      <c r="AD40" s="23">
        <f t="shared" si="6"/>
        <v>-500000</v>
      </c>
      <c r="AE40" s="23">
        <f t="shared" si="6"/>
        <v>-500000</v>
      </c>
      <c r="AF40" s="23">
        <f t="shared" si="6"/>
        <v>0</v>
      </c>
      <c r="AG40" s="23">
        <f t="shared" si="6"/>
        <v>0</v>
      </c>
      <c r="AH40" s="23">
        <f t="shared" si="6"/>
        <v>0</v>
      </c>
      <c r="AI40" s="23">
        <f t="shared" si="6"/>
        <v>0</v>
      </c>
      <c r="AJ40" s="23">
        <f t="shared" si="6"/>
        <v>0</v>
      </c>
      <c r="AK40" s="23">
        <f t="shared" si="6"/>
        <v>0</v>
      </c>
      <c r="AL40" s="23">
        <f t="shared" si="6"/>
        <v>0</v>
      </c>
      <c r="AM40" s="23">
        <f t="shared" si="6"/>
        <v>0</v>
      </c>
      <c r="AN40" s="23">
        <f t="shared" si="6"/>
        <v>0</v>
      </c>
      <c r="AO40" s="23">
        <f t="shared" si="6"/>
        <v>0</v>
      </c>
      <c r="AP40" s="23">
        <f t="shared" si="6"/>
        <v>0</v>
      </c>
      <c r="AQ40" s="23">
        <f t="shared" si="6"/>
        <v>0</v>
      </c>
      <c r="AR40" s="23">
        <f t="shared" si="6"/>
        <v>0</v>
      </c>
      <c r="AS40" s="23">
        <f t="shared" si="6"/>
        <v>0</v>
      </c>
      <c r="AT40" s="23">
        <f t="shared" si="6"/>
        <v>0</v>
      </c>
      <c r="AU40" s="23">
        <f t="shared" si="6"/>
        <v>0</v>
      </c>
      <c r="AV40" s="23">
        <f t="shared" si="6"/>
        <v>0</v>
      </c>
      <c r="AW40" s="23">
        <f t="shared" si="6"/>
        <v>0</v>
      </c>
      <c r="AX40" s="23">
        <f t="shared" si="6"/>
        <v>0</v>
      </c>
      <c r="AY40" s="23">
        <f t="shared" si="6"/>
        <v>0</v>
      </c>
    </row>
    <row r="41" spans="1:51" ht="15" thickBot="1">
      <c r="A41" s="24" t="s">
        <v>33</v>
      </c>
      <c r="B41" s="30">
        <f>SUM(B39:AY39)</f>
        <v>-55000000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</row>
    <row r="42" spans="1:51" ht="15" thickBot="1">
      <c r="A42" s="24" t="s">
        <v>34</v>
      </c>
      <c r="B42" s="30">
        <f>SUM(B40:AY40)</f>
        <v>-70000000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</row>
    <row r="43" spans="1:51">
      <c r="A43" s="2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</row>
    <row r="44" spans="1:51">
      <c r="A44" s="11" t="s">
        <v>19</v>
      </c>
      <c r="B44" s="14">
        <f>B$37*B$19</f>
        <v>-481125.22432468808</v>
      </c>
      <c r="C44" s="14">
        <f t="shared" ref="C44:AY44" si="7">C$37*C$19</f>
        <v>-445486.31881915568</v>
      </c>
      <c r="D44" s="14">
        <f t="shared" si="7"/>
        <v>-412487.33223995887</v>
      </c>
      <c r="E44" s="14">
        <f t="shared" si="7"/>
        <v>-381932.71503699891</v>
      </c>
      <c r="F44" s="14">
        <f t="shared" si="7"/>
        <v>-353641.40281203605</v>
      </c>
      <c r="G44" s="14">
        <f t="shared" si="7"/>
        <v>-327445.74334447779</v>
      </c>
      <c r="H44" s="14">
        <f t="shared" si="7"/>
        <v>-303190.50309673866</v>
      </c>
      <c r="I44" s="14">
        <f t="shared" si="7"/>
        <v>-280731.94731179503</v>
      </c>
      <c r="J44" s="14">
        <f t="shared" si="7"/>
        <v>-259936.98825166206</v>
      </c>
      <c r="K44" s="14">
        <f t="shared" si="7"/>
        <v>-240682.39652931673</v>
      </c>
      <c r="L44" s="14">
        <f t="shared" si="7"/>
        <v>-222854.07086047842</v>
      </c>
      <c r="M44" s="14">
        <f t="shared" si="7"/>
        <v>-206346.3619078504</v>
      </c>
      <c r="N44" s="14">
        <f t="shared" si="7"/>
        <v>-191061.44621097256</v>
      </c>
      <c r="O44" s="14">
        <f t="shared" si="7"/>
        <v>-176908.74649164124</v>
      </c>
      <c r="P44" s="14">
        <f t="shared" si="7"/>
        <v>-163804.39489966779</v>
      </c>
      <c r="Q44" s="14">
        <f t="shared" si="7"/>
        <v>-151670.73601821094</v>
      </c>
      <c r="R44" s="14">
        <f t="shared" si="7"/>
        <v>-140435.86668352861</v>
      </c>
      <c r="S44" s="14">
        <f t="shared" si="7"/>
        <v>-130033.20989215611</v>
      </c>
      <c r="T44" s="14">
        <f t="shared" si="7"/>
        <v>-120401.12027051492</v>
      </c>
      <c r="U44" s="14">
        <f t="shared" si="7"/>
        <v>-111482.5187689953</v>
      </c>
      <c r="V44" s="14">
        <f t="shared" si="7"/>
        <v>-103224.55441573638</v>
      </c>
      <c r="W44" s="14">
        <f t="shared" si="7"/>
        <v>-95578.291125681819</v>
      </c>
      <c r="X44" s="14">
        <f t="shared" si="7"/>
        <v>-88498.41770896464</v>
      </c>
      <c r="Y44" s="14">
        <f t="shared" si="7"/>
        <v>-81942.979360152443</v>
      </c>
      <c r="Z44" s="14">
        <f t="shared" si="7"/>
        <v>-75873.12903717818</v>
      </c>
      <c r="AA44" s="14">
        <f t="shared" si="7"/>
        <v>-70252.897256646451</v>
      </c>
      <c r="AB44" s="14">
        <f t="shared" si="7"/>
        <v>-65048.978941339294</v>
      </c>
      <c r="AC44" s="14">
        <f t="shared" si="7"/>
        <v>-60230.536056795652</v>
      </c>
      <c r="AD44" s="14">
        <f t="shared" si="7"/>
        <v>-55769.014867403377</v>
      </c>
      <c r="AE44" s="14">
        <f t="shared" si="7"/>
        <v>-51637.976729077207</v>
      </c>
      <c r="AF44" s="14">
        <f t="shared" si="7"/>
        <v>0</v>
      </c>
      <c r="AG44" s="14">
        <f t="shared" si="7"/>
        <v>0</v>
      </c>
      <c r="AH44" s="14">
        <f t="shared" si="7"/>
        <v>0</v>
      </c>
      <c r="AI44" s="14">
        <f t="shared" si="7"/>
        <v>0</v>
      </c>
      <c r="AJ44" s="14">
        <f t="shared" si="7"/>
        <v>0</v>
      </c>
      <c r="AK44" s="14">
        <f t="shared" si="7"/>
        <v>0</v>
      </c>
      <c r="AL44" s="14">
        <f t="shared" si="7"/>
        <v>0</v>
      </c>
      <c r="AM44" s="14">
        <f t="shared" si="7"/>
        <v>0</v>
      </c>
      <c r="AN44" s="14">
        <f t="shared" si="7"/>
        <v>0</v>
      </c>
      <c r="AO44" s="14">
        <f t="shared" si="7"/>
        <v>0</v>
      </c>
      <c r="AP44" s="14">
        <f t="shared" si="7"/>
        <v>0</v>
      </c>
      <c r="AQ44" s="14">
        <f t="shared" si="7"/>
        <v>0</v>
      </c>
      <c r="AR44" s="14">
        <f t="shared" si="7"/>
        <v>0</v>
      </c>
      <c r="AS44" s="14">
        <f t="shared" si="7"/>
        <v>0</v>
      </c>
      <c r="AT44" s="14">
        <f t="shared" si="7"/>
        <v>0</v>
      </c>
      <c r="AU44" s="14">
        <f t="shared" si="7"/>
        <v>0</v>
      </c>
      <c r="AV44" s="14">
        <f t="shared" si="7"/>
        <v>0</v>
      </c>
      <c r="AW44" s="14">
        <f t="shared" si="7"/>
        <v>0</v>
      </c>
      <c r="AX44" s="14">
        <f t="shared" si="7"/>
        <v>0</v>
      </c>
      <c r="AY44" s="14">
        <f t="shared" si="7"/>
        <v>0</v>
      </c>
    </row>
    <row r="45" spans="1:51">
      <c r="A45" s="11" t="s">
        <v>20</v>
      </c>
      <c r="B45" s="14">
        <f t="shared" ref="B45:AY45" si="8">B$39*B$20</f>
        <v>-25000000</v>
      </c>
      <c r="C45" s="14">
        <f t="shared" si="8"/>
        <v>-4629629.6296296287</v>
      </c>
      <c r="D45" s="14">
        <f t="shared" si="8"/>
        <v>0</v>
      </c>
      <c r="E45" s="14">
        <f t="shared" si="8"/>
        <v>0</v>
      </c>
      <c r="F45" s="14">
        <f t="shared" si="8"/>
        <v>0</v>
      </c>
      <c r="G45" s="14">
        <f t="shared" si="8"/>
        <v>0</v>
      </c>
      <c r="H45" s="14">
        <f t="shared" si="8"/>
        <v>-3150848.1344155227</v>
      </c>
      <c r="I45" s="14">
        <f t="shared" si="8"/>
        <v>0</v>
      </c>
      <c r="J45" s="14">
        <f t="shared" si="8"/>
        <v>0</v>
      </c>
      <c r="K45" s="14">
        <f t="shared" si="8"/>
        <v>0</v>
      </c>
      <c r="L45" s="14">
        <f t="shared" si="8"/>
        <v>0</v>
      </c>
      <c r="M45" s="14">
        <f t="shared" si="8"/>
        <v>-2144414.2966883532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14">
        <f t="shared" si="8"/>
        <v>-1459452.3378050462</v>
      </c>
      <c r="S45" s="14">
        <f t="shared" si="8"/>
        <v>0</v>
      </c>
      <c r="T45" s="14">
        <f t="shared" si="8"/>
        <v>0</v>
      </c>
      <c r="U45" s="14">
        <f t="shared" si="8"/>
        <v>0</v>
      </c>
      <c r="V45" s="14">
        <f t="shared" si="8"/>
        <v>0</v>
      </c>
      <c r="W45" s="14">
        <f t="shared" si="8"/>
        <v>-993278.73798174318</v>
      </c>
      <c r="X45" s="14">
        <f t="shared" si="8"/>
        <v>0</v>
      </c>
      <c r="Y45" s="14">
        <f t="shared" si="8"/>
        <v>0</v>
      </c>
      <c r="Z45" s="14">
        <f t="shared" si="8"/>
        <v>0</v>
      </c>
      <c r="AA45" s="14">
        <f t="shared" si="8"/>
        <v>0</v>
      </c>
      <c r="AB45" s="14">
        <f t="shared" si="8"/>
        <v>-676008.81904126622</v>
      </c>
      <c r="AC45" s="14">
        <f t="shared" si="8"/>
        <v>0</v>
      </c>
      <c r="AD45" s="14">
        <f t="shared" si="8"/>
        <v>0</v>
      </c>
      <c r="AE45" s="14">
        <f t="shared" si="8"/>
        <v>0</v>
      </c>
      <c r="AF45" s="14">
        <f t="shared" si="8"/>
        <v>0</v>
      </c>
      <c r="AG45" s="14">
        <f t="shared" si="8"/>
        <v>0</v>
      </c>
      <c r="AH45" s="14">
        <f t="shared" si="8"/>
        <v>0</v>
      </c>
      <c r="AI45" s="14">
        <f t="shared" si="8"/>
        <v>0</v>
      </c>
      <c r="AJ45" s="14">
        <f t="shared" si="8"/>
        <v>0</v>
      </c>
      <c r="AK45" s="14">
        <f t="shared" si="8"/>
        <v>0</v>
      </c>
      <c r="AL45" s="14">
        <f t="shared" si="8"/>
        <v>0</v>
      </c>
      <c r="AM45" s="14">
        <f t="shared" si="8"/>
        <v>0</v>
      </c>
      <c r="AN45" s="14">
        <f t="shared" si="8"/>
        <v>0</v>
      </c>
      <c r="AO45" s="14">
        <f t="shared" si="8"/>
        <v>0</v>
      </c>
      <c r="AP45" s="14">
        <f t="shared" si="8"/>
        <v>0</v>
      </c>
      <c r="AQ45" s="14">
        <f t="shared" si="8"/>
        <v>0</v>
      </c>
      <c r="AR45" s="14">
        <f t="shared" si="8"/>
        <v>0</v>
      </c>
      <c r="AS45" s="14">
        <f t="shared" si="8"/>
        <v>0</v>
      </c>
      <c r="AT45" s="14">
        <f t="shared" si="8"/>
        <v>0</v>
      </c>
      <c r="AU45" s="14">
        <f t="shared" si="8"/>
        <v>0</v>
      </c>
      <c r="AV45" s="14">
        <f t="shared" si="8"/>
        <v>0</v>
      </c>
      <c r="AW45" s="14">
        <f t="shared" si="8"/>
        <v>0</v>
      </c>
      <c r="AX45" s="14">
        <f t="shared" si="8"/>
        <v>0</v>
      </c>
      <c r="AY45" s="14">
        <f t="shared" si="8"/>
        <v>0</v>
      </c>
    </row>
    <row r="46" spans="1:51" ht="15" thickBot="1">
      <c r="A46" s="22" t="s">
        <v>21</v>
      </c>
      <c r="B46" s="23">
        <f t="shared" ref="B46:AY46" si="9">B$44+B$45</f>
        <v>-25481125.224324688</v>
      </c>
      <c r="C46" s="23">
        <f t="shared" si="9"/>
        <v>-5075115.9484487846</v>
      </c>
      <c r="D46" s="23">
        <f t="shared" si="9"/>
        <v>-412487.33223995887</v>
      </c>
      <c r="E46" s="23">
        <f t="shared" si="9"/>
        <v>-381932.71503699891</v>
      </c>
      <c r="F46" s="23">
        <f t="shared" si="9"/>
        <v>-353641.40281203605</v>
      </c>
      <c r="G46" s="23">
        <f t="shared" si="9"/>
        <v>-327445.74334447779</v>
      </c>
      <c r="H46" s="23">
        <f t="shared" si="9"/>
        <v>-3454038.6375122615</v>
      </c>
      <c r="I46" s="23">
        <f t="shared" si="9"/>
        <v>-280731.94731179503</v>
      </c>
      <c r="J46" s="23">
        <f t="shared" si="9"/>
        <v>-259936.98825166206</v>
      </c>
      <c r="K46" s="23">
        <f t="shared" si="9"/>
        <v>-240682.39652931673</v>
      </c>
      <c r="L46" s="23">
        <f t="shared" si="9"/>
        <v>-222854.07086047842</v>
      </c>
      <c r="M46" s="23">
        <f t="shared" si="9"/>
        <v>-2350760.6585962037</v>
      </c>
      <c r="N46" s="23">
        <f t="shared" si="9"/>
        <v>-191061.44621097256</v>
      </c>
      <c r="O46" s="23">
        <f t="shared" si="9"/>
        <v>-176908.74649164124</v>
      </c>
      <c r="P46" s="23">
        <f t="shared" si="9"/>
        <v>-163804.39489966779</v>
      </c>
      <c r="Q46" s="23">
        <f t="shared" si="9"/>
        <v>-151670.73601821094</v>
      </c>
      <c r="R46" s="23">
        <f t="shared" si="9"/>
        <v>-1599888.2044885748</v>
      </c>
      <c r="S46" s="23">
        <f t="shared" si="9"/>
        <v>-130033.20989215611</v>
      </c>
      <c r="T46" s="23">
        <f t="shared" si="9"/>
        <v>-120401.12027051492</v>
      </c>
      <c r="U46" s="23">
        <f t="shared" si="9"/>
        <v>-111482.5187689953</v>
      </c>
      <c r="V46" s="23">
        <f t="shared" si="9"/>
        <v>-103224.55441573638</v>
      </c>
      <c r="W46" s="23">
        <f t="shared" si="9"/>
        <v>-1088857.0291074249</v>
      </c>
      <c r="X46" s="23">
        <f t="shared" si="9"/>
        <v>-88498.41770896464</v>
      </c>
      <c r="Y46" s="23">
        <f t="shared" si="9"/>
        <v>-81942.979360152443</v>
      </c>
      <c r="Z46" s="23">
        <f t="shared" si="9"/>
        <v>-75873.12903717818</v>
      </c>
      <c r="AA46" s="23">
        <f t="shared" si="9"/>
        <v>-70252.897256646451</v>
      </c>
      <c r="AB46" s="23">
        <f t="shared" si="9"/>
        <v>-741057.79798260552</v>
      </c>
      <c r="AC46" s="23">
        <f t="shared" si="9"/>
        <v>-60230.536056795652</v>
      </c>
      <c r="AD46" s="23">
        <f t="shared" si="9"/>
        <v>-55769.014867403377</v>
      </c>
      <c r="AE46" s="23">
        <f t="shared" si="9"/>
        <v>-51637.976729077207</v>
      </c>
      <c r="AF46" s="23">
        <f t="shared" si="9"/>
        <v>0</v>
      </c>
      <c r="AG46" s="23">
        <f t="shared" si="9"/>
        <v>0</v>
      </c>
      <c r="AH46" s="23">
        <f t="shared" si="9"/>
        <v>0</v>
      </c>
      <c r="AI46" s="23">
        <f t="shared" si="9"/>
        <v>0</v>
      </c>
      <c r="AJ46" s="23">
        <f t="shared" si="9"/>
        <v>0</v>
      </c>
      <c r="AK46" s="23">
        <f t="shared" si="9"/>
        <v>0</v>
      </c>
      <c r="AL46" s="23">
        <f t="shared" si="9"/>
        <v>0</v>
      </c>
      <c r="AM46" s="23">
        <f t="shared" si="9"/>
        <v>0</v>
      </c>
      <c r="AN46" s="23">
        <f t="shared" si="9"/>
        <v>0</v>
      </c>
      <c r="AO46" s="23">
        <f t="shared" si="9"/>
        <v>0</v>
      </c>
      <c r="AP46" s="23">
        <f t="shared" si="9"/>
        <v>0</v>
      </c>
      <c r="AQ46" s="23">
        <f t="shared" si="9"/>
        <v>0</v>
      </c>
      <c r="AR46" s="23">
        <f t="shared" si="9"/>
        <v>0</v>
      </c>
      <c r="AS46" s="23">
        <f t="shared" si="9"/>
        <v>0</v>
      </c>
      <c r="AT46" s="23">
        <f t="shared" si="9"/>
        <v>0</v>
      </c>
      <c r="AU46" s="23">
        <f t="shared" si="9"/>
        <v>0</v>
      </c>
      <c r="AV46" s="23">
        <f t="shared" si="9"/>
        <v>0</v>
      </c>
      <c r="AW46" s="23">
        <f t="shared" si="9"/>
        <v>0</v>
      </c>
      <c r="AX46" s="23">
        <f t="shared" si="9"/>
        <v>0</v>
      </c>
      <c r="AY46" s="23">
        <f t="shared" si="9"/>
        <v>0</v>
      </c>
    </row>
    <row r="47" spans="1:51" ht="15" thickBot="1">
      <c r="A47" s="24" t="s">
        <v>14</v>
      </c>
      <c r="B47" s="30">
        <f>SUM(B46:AY46)</f>
        <v>-43903347.774831384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</row>
    <row r="48" spans="1:51">
      <c r="A48" s="1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</row>
    <row r="49" spans="1:51">
      <c r="A49" s="12" t="s">
        <v>28</v>
      </c>
      <c r="B49" s="16">
        <f>B$27+B$40</f>
        <v>-23150000</v>
      </c>
      <c r="C49" s="16">
        <f t="shared" ref="C49:AY49" si="10">C$27+C$40</f>
        <v>-2000000</v>
      </c>
      <c r="D49" s="16">
        <f t="shared" si="10"/>
        <v>3800000</v>
      </c>
      <c r="E49" s="16">
        <f t="shared" si="10"/>
        <v>3800000</v>
      </c>
      <c r="F49" s="16">
        <f t="shared" si="10"/>
        <v>3800000</v>
      </c>
      <c r="G49" s="16">
        <f t="shared" si="10"/>
        <v>3800000</v>
      </c>
      <c r="H49" s="16">
        <f t="shared" si="10"/>
        <v>-1200000</v>
      </c>
      <c r="I49" s="16">
        <f t="shared" si="10"/>
        <v>3800000</v>
      </c>
      <c r="J49" s="16">
        <f t="shared" si="10"/>
        <v>3800000</v>
      </c>
      <c r="K49" s="16">
        <f t="shared" si="10"/>
        <v>3800000</v>
      </c>
      <c r="L49" s="16">
        <f t="shared" si="10"/>
        <v>3800000</v>
      </c>
      <c r="M49" s="16">
        <f t="shared" si="10"/>
        <v>-1200000</v>
      </c>
      <c r="N49" s="16">
        <f t="shared" si="10"/>
        <v>3800000</v>
      </c>
      <c r="O49" s="16">
        <f t="shared" si="10"/>
        <v>3800000</v>
      </c>
      <c r="P49" s="16">
        <f t="shared" si="10"/>
        <v>3800000</v>
      </c>
      <c r="Q49" s="16">
        <f t="shared" si="10"/>
        <v>3800000</v>
      </c>
      <c r="R49" s="16">
        <f t="shared" si="10"/>
        <v>-1200000</v>
      </c>
      <c r="S49" s="16">
        <f t="shared" si="10"/>
        <v>3800000</v>
      </c>
      <c r="T49" s="16">
        <f t="shared" si="10"/>
        <v>3800000</v>
      </c>
      <c r="U49" s="16">
        <f t="shared" si="10"/>
        <v>3800000</v>
      </c>
      <c r="V49" s="16">
        <f t="shared" si="10"/>
        <v>3800000</v>
      </c>
      <c r="W49" s="16">
        <f t="shared" si="10"/>
        <v>-1200000</v>
      </c>
      <c r="X49" s="16">
        <f t="shared" si="10"/>
        <v>3800000</v>
      </c>
      <c r="Y49" s="16">
        <f t="shared" si="10"/>
        <v>3800000</v>
      </c>
      <c r="Z49" s="16">
        <f t="shared" si="10"/>
        <v>3800000</v>
      </c>
      <c r="AA49" s="16">
        <f t="shared" si="10"/>
        <v>3800000</v>
      </c>
      <c r="AB49" s="16">
        <f t="shared" si="10"/>
        <v>-1200000</v>
      </c>
      <c r="AC49" s="16">
        <f t="shared" si="10"/>
        <v>3800000</v>
      </c>
      <c r="AD49" s="16">
        <f t="shared" si="10"/>
        <v>3800000</v>
      </c>
      <c r="AE49" s="16">
        <f t="shared" si="10"/>
        <v>3800000</v>
      </c>
      <c r="AF49" s="16">
        <f t="shared" si="10"/>
        <v>0</v>
      </c>
      <c r="AG49" s="16">
        <f t="shared" si="10"/>
        <v>0</v>
      </c>
      <c r="AH49" s="16">
        <f t="shared" si="10"/>
        <v>0</v>
      </c>
      <c r="AI49" s="16">
        <f t="shared" si="10"/>
        <v>0</v>
      </c>
      <c r="AJ49" s="16">
        <f t="shared" si="10"/>
        <v>0</v>
      </c>
      <c r="AK49" s="16">
        <f t="shared" si="10"/>
        <v>0</v>
      </c>
      <c r="AL49" s="16">
        <f t="shared" si="10"/>
        <v>0</v>
      </c>
      <c r="AM49" s="16">
        <f t="shared" si="10"/>
        <v>0</v>
      </c>
      <c r="AN49" s="16">
        <f t="shared" si="10"/>
        <v>0</v>
      </c>
      <c r="AO49" s="16">
        <f t="shared" si="10"/>
        <v>0</v>
      </c>
      <c r="AP49" s="16">
        <f t="shared" si="10"/>
        <v>0</v>
      </c>
      <c r="AQ49" s="16">
        <f t="shared" si="10"/>
        <v>0</v>
      </c>
      <c r="AR49" s="16">
        <f t="shared" si="10"/>
        <v>0</v>
      </c>
      <c r="AS49" s="16">
        <f t="shared" si="10"/>
        <v>0</v>
      </c>
      <c r="AT49" s="16">
        <f t="shared" si="10"/>
        <v>0</v>
      </c>
      <c r="AU49" s="16">
        <f t="shared" si="10"/>
        <v>0</v>
      </c>
      <c r="AV49" s="16">
        <f t="shared" si="10"/>
        <v>0</v>
      </c>
      <c r="AW49" s="16">
        <f t="shared" si="10"/>
        <v>0</v>
      </c>
      <c r="AX49" s="16">
        <f t="shared" si="10"/>
        <v>0</v>
      </c>
      <c r="AY49" s="16">
        <f t="shared" si="10"/>
        <v>0</v>
      </c>
    </row>
    <row r="50" spans="1:51">
      <c r="A50" s="11" t="s">
        <v>24</v>
      </c>
      <c r="B50" s="15">
        <f t="shared" ref="B50:AG50" si="11">B$29+B$46</f>
        <v>-23219836.669998653</v>
      </c>
      <c r="C50" s="15">
        <f t="shared" si="11"/>
        <v>-1956711.7167146951</v>
      </c>
      <c r="D50" s="15">
        <f t="shared" si="11"/>
        <v>3134903.7250236874</v>
      </c>
      <c r="E50" s="15">
        <f t="shared" si="11"/>
        <v>2902688.634281192</v>
      </c>
      <c r="F50" s="15">
        <f t="shared" si="11"/>
        <v>2687674.6613714737</v>
      </c>
      <c r="G50" s="15">
        <f t="shared" si="11"/>
        <v>2488587.6494180313</v>
      </c>
      <c r="H50" s="15">
        <f t="shared" si="11"/>
        <v>-846600.31088030897</v>
      </c>
      <c r="I50" s="15">
        <f t="shared" si="11"/>
        <v>2133562.7995696422</v>
      </c>
      <c r="J50" s="15">
        <f t="shared" si="11"/>
        <v>1975521.1107126314</v>
      </c>
      <c r="K50" s="15">
        <f t="shared" si="11"/>
        <v>1829186.2136228071</v>
      </c>
      <c r="L50" s="15">
        <f t="shared" si="11"/>
        <v>1693690.9385396361</v>
      </c>
      <c r="M50" s="15">
        <f t="shared" si="11"/>
        <v>-576181.94618869037</v>
      </c>
      <c r="N50" s="15">
        <f t="shared" si="11"/>
        <v>1452066.9912033917</v>
      </c>
      <c r="O50" s="15">
        <f t="shared" si="11"/>
        <v>1344506.4733364733</v>
      </c>
      <c r="P50" s="15">
        <f t="shared" si="11"/>
        <v>1244913.4012374755</v>
      </c>
      <c r="Q50" s="15">
        <f t="shared" si="11"/>
        <v>1152697.5937384032</v>
      </c>
      <c r="R50" s="15">
        <f t="shared" si="11"/>
        <v>-392139.75101022865</v>
      </c>
      <c r="S50" s="15">
        <f t="shared" si="11"/>
        <v>988252.39518038649</v>
      </c>
      <c r="T50" s="15">
        <f t="shared" si="11"/>
        <v>915048.51405591331</v>
      </c>
      <c r="U50" s="15">
        <f t="shared" si="11"/>
        <v>847267.14264436427</v>
      </c>
      <c r="V50" s="15">
        <f t="shared" si="11"/>
        <v>784506.61355959647</v>
      </c>
      <c r="W50" s="15">
        <f t="shared" si="11"/>
        <v>-266883.7254265612</v>
      </c>
      <c r="X50" s="15">
        <f t="shared" si="11"/>
        <v>672587.9745881313</v>
      </c>
      <c r="Y50" s="15">
        <f t="shared" si="11"/>
        <v>622766.64313715859</v>
      </c>
      <c r="Z50" s="15">
        <f t="shared" si="11"/>
        <v>576635.78068255424</v>
      </c>
      <c r="AA50" s="15">
        <f t="shared" si="11"/>
        <v>533922.01915051299</v>
      </c>
      <c r="AB50" s="15">
        <f t="shared" si="11"/>
        <v>-181636.57908708765</v>
      </c>
      <c r="AC50" s="15">
        <f t="shared" si="11"/>
        <v>457752.07403164695</v>
      </c>
      <c r="AD50" s="15">
        <f t="shared" si="11"/>
        <v>423844.51299226569</v>
      </c>
      <c r="AE50" s="15">
        <f t="shared" si="11"/>
        <v>392448.62314098672</v>
      </c>
      <c r="AF50" s="15">
        <f t="shared" si="11"/>
        <v>0</v>
      </c>
      <c r="AG50" s="15">
        <f t="shared" si="11"/>
        <v>0</v>
      </c>
      <c r="AH50" s="15">
        <f t="shared" ref="AH50:AY50" si="12">AH$29+AH$46</f>
        <v>0</v>
      </c>
      <c r="AI50" s="15">
        <f t="shared" si="12"/>
        <v>0</v>
      </c>
      <c r="AJ50" s="15">
        <f t="shared" si="12"/>
        <v>0</v>
      </c>
      <c r="AK50" s="15">
        <f t="shared" si="12"/>
        <v>0</v>
      </c>
      <c r="AL50" s="15">
        <f t="shared" si="12"/>
        <v>0</v>
      </c>
      <c r="AM50" s="15">
        <f t="shared" si="12"/>
        <v>0</v>
      </c>
      <c r="AN50" s="15">
        <f t="shared" si="12"/>
        <v>0</v>
      </c>
      <c r="AO50" s="15">
        <f t="shared" si="12"/>
        <v>0</v>
      </c>
      <c r="AP50" s="15">
        <f t="shared" si="12"/>
        <v>0</v>
      </c>
      <c r="AQ50" s="15">
        <f t="shared" si="12"/>
        <v>0</v>
      </c>
      <c r="AR50" s="15">
        <f t="shared" si="12"/>
        <v>0</v>
      </c>
      <c r="AS50" s="15">
        <f t="shared" si="12"/>
        <v>0</v>
      </c>
      <c r="AT50" s="15">
        <f t="shared" si="12"/>
        <v>0</v>
      </c>
      <c r="AU50" s="15">
        <f t="shared" si="12"/>
        <v>0</v>
      </c>
      <c r="AV50" s="15">
        <f t="shared" si="12"/>
        <v>0</v>
      </c>
      <c r="AW50" s="15">
        <f t="shared" si="12"/>
        <v>0</v>
      </c>
      <c r="AX50" s="15">
        <f t="shared" si="12"/>
        <v>0</v>
      </c>
      <c r="AY50" s="15">
        <f t="shared" si="12"/>
        <v>0</v>
      </c>
    </row>
    <row r="51" spans="1:51">
      <c r="A51" t="s">
        <v>2</v>
      </c>
      <c r="B51" s="15">
        <f>SUM($B50:B50)</f>
        <v>-23219836.669998653</v>
      </c>
      <c r="C51" s="15">
        <f>SUM($B50:C50)</f>
        <v>-25176548.386713348</v>
      </c>
      <c r="D51" s="15">
        <f>SUM($B50:D50)</f>
        <v>-22041644.661689661</v>
      </c>
      <c r="E51" s="15">
        <f>SUM($B50:E50)</f>
        <v>-19138956.027408469</v>
      </c>
      <c r="F51" s="15">
        <f>SUM($B50:F50)</f>
        <v>-16451281.366036996</v>
      </c>
      <c r="G51" s="15">
        <f>SUM($B50:G50)</f>
        <v>-13962693.716618964</v>
      </c>
      <c r="H51" s="15">
        <f>SUM($B50:H50)</f>
        <v>-14809294.027499273</v>
      </c>
      <c r="I51" s="15">
        <f>SUM($B50:I50)</f>
        <v>-12675731.227929631</v>
      </c>
      <c r="J51" s="15">
        <f>SUM($B50:J50)</f>
        <v>-10700210.117217001</v>
      </c>
      <c r="K51" s="15">
        <f>SUM($B50:K50)</f>
        <v>-8871023.903594194</v>
      </c>
      <c r="L51" s="15">
        <f>SUM($B50:L50)</f>
        <v>-7177332.9650545577</v>
      </c>
      <c r="M51" s="15">
        <f>SUM($B50:M50)</f>
        <v>-7753514.9112432478</v>
      </c>
      <c r="N51" s="15">
        <f>SUM($B50:N50)</f>
        <v>-6301447.9200398559</v>
      </c>
      <c r="O51" s="15">
        <f>SUM($B50:O50)</f>
        <v>-4956941.4467033828</v>
      </c>
      <c r="P51" s="15">
        <f>SUM($B50:P50)</f>
        <v>-3712028.0454659071</v>
      </c>
      <c r="Q51" s="15">
        <f>SUM($B50:Q50)</f>
        <v>-2559330.4517275039</v>
      </c>
      <c r="R51" s="15">
        <f>SUM($B50:R50)</f>
        <v>-2951470.2027377328</v>
      </c>
      <c r="S51" s="15">
        <f>SUM($B50:S50)</f>
        <v>-1963217.8075573463</v>
      </c>
      <c r="T51" s="15">
        <f>SUM($B50:T50)</f>
        <v>-1048169.293501433</v>
      </c>
      <c r="U51" s="15">
        <f>SUM($B50:U50)</f>
        <v>-200902.15085706871</v>
      </c>
      <c r="V51" s="15">
        <f>SUM($B50:V50)</f>
        <v>583604.46270252776</v>
      </c>
      <c r="W51" s="15">
        <f>SUM($B50:W50)</f>
        <v>316720.73727596656</v>
      </c>
      <c r="X51" s="15">
        <f>SUM($B50:X50)</f>
        <v>989308.71186409786</v>
      </c>
      <c r="Y51" s="15">
        <f>SUM($B50:Y50)</f>
        <v>1612075.3550012563</v>
      </c>
      <c r="Z51" s="15">
        <f>SUM($B50:Z50)</f>
        <v>2188711.1356838103</v>
      </c>
      <c r="AA51" s="15">
        <f>SUM($B50:AA50)</f>
        <v>2722633.1548343236</v>
      </c>
      <c r="AB51" s="15">
        <f>SUM($B50:AB50)</f>
        <v>2540996.5757472357</v>
      </c>
      <c r="AC51" s="15">
        <f>SUM($B50:AC50)</f>
        <v>2998748.6497788825</v>
      </c>
      <c r="AD51" s="15">
        <f>SUM($B50:AD50)</f>
        <v>3422593.1627711481</v>
      </c>
      <c r="AE51" s="15">
        <f>SUM($B50:AE50)</f>
        <v>3815041.7859121347</v>
      </c>
      <c r="AF51" s="15">
        <f>SUM($B50:AF50)</f>
        <v>3815041.7859121347</v>
      </c>
      <c r="AG51" s="15">
        <f>SUM($B50:AG50)</f>
        <v>3815041.7859121347</v>
      </c>
      <c r="AH51" s="15">
        <f>SUM($B50:AH50)</f>
        <v>3815041.7859121347</v>
      </c>
      <c r="AI51" s="15">
        <f>SUM($B50:AI50)</f>
        <v>3815041.7859121347</v>
      </c>
      <c r="AJ51" s="15">
        <f>SUM($B50:AJ50)</f>
        <v>3815041.7859121347</v>
      </c>
      <c r="AK51" s="15">
        <f>SUM($B50:AK50)</f>
        <v>3815041.7859121347</v>
      </c>
      <c r="AL51" s="15">
        <f>SUM($B50:AL50)</f>
        <v>3815041.7859121347</v>
      </c>
      <c r="AM51" s="15">
        <f>SUM($B50:AM50)</f>
        <v>3815041.7859121347</v>
      </c>
      <c r="AN51" s="15">
        <f>SUM($B50:AN50)</f>
        <v>3815041.7859121347</v>
      </c>
      <c r="AO51" s="15">
        <f>SUM($B50:AO50)</f>
        <v>3815041.7859121347</v>
      </c>
      <c r="AP51" s="15">
        <f>SUM($B50:AP50)</f>
        <v>3815041.7859121347</v>
      </c>
      <c r="AQ51" s="15">
        <f>SUM($B50:AQ50)</f>
        <v>3815041.7859121347</v>
      </c>
      <c r="AR51" s="15">
        <f>SUM($B50:AR50)</f>
        <v>3815041.7859121347</v>
      </c>
      <c r="AS51" s="15">
        <f>SUM($B50:AS50)</f>
        <v>3815041.7859121347</v>
      </c>
      <c r="AT51" s="15">
        <f>SUM($B50:AT50)</f>
        <v>3815041.7859121347</v>
      </c>
      <c r="AU51" s="15">
        <f>SUM($B50:AU50)</f>
        <v>3815041.7859121347</v>
      </c>
      <c r="AV51" s="15">
        <f>SUM($B50:AV50)</f>
        <v>3815041.7859121347</v>
      </c>
      <c r="AW51" s="15">
        <f>SUM($B50:AW50)</f>
        <v>3815041.7859121347</v>
      </c>
      <c r="AX51" s="15">
        <f>SUM($B50:AX50)</f>
        <v>3815041.7859121347</v>
      </c>
      <c r="AY51" s="15">
        <f>SUM($B50:AY50)</f>
        <v>3815041.7859121347</v>
      </c>
    </row>
    <row r="52" spans="1:51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spans="1:51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51">
      <c r="A54" s="33" t="s">
        <v>29</v>
      </c>
    </row>
    <row r="55" spans="1:51">
      <c r="A55" s="24" t="s">
        <v>0</v>
      </c>
      <c r="B55" s="31">
        <f>B$17</f>
        <v>0</v>
      </c>
      <c r="C55" s="31">
        <f t="shared" ref="C55:AY55" si="13">C$17</f>
        <v>1</v>
      </c>
      <c r="D55" s="31">
        <f t="shared" si="13"/>
        <v>2</v>
      </c>
      <c r="E55" s="31">
        <f t="shared" si="13"/>
        <v>3</v>
      </c>
      <c r="F55" s="31">
        <f t="shared" si="13"/>
        <v>4</v>
      </c>
      <c r="G55" s="31">
        <f t="shared" si="13"/>
        <v>5</v>
      </c>
      <c r="H55" s="31">
        <f t="shared" si="13"/>
        <v>6</v>
      </c>
      <c r="I55" s="31">
        <f t="shared" si="13"/>
        <v>7</v>
      </c>
      <c r="J55" s="31">
        <f t="shared" si="13"/>
        <v>8</v>
      </c>
      <c r="K55" s="31">
        <f t="shared" si="13"/>
        <v>9</v>
      </c>
      <c r="L55" s="31">
        <f t="shared" si="13"/>
        <v>10</v>
      </c>
      <c r="M55" s="31">
        <f t="shared" si="13"/>
        <v>11</v>
      </c>
      <c r="N55" s="31">
        <f t="shared" si="13"/>
        <v>12</v>
      </c>
      <c r="O55" s="31">
        <f t="shared" si="13"/>
        <v>13</v>
      </c>
      <c r="P55" s="31">
        <f t="shared" si="13"/>
        <v>14</v>
      </c>
      <c r="Q55" s="31">
        <f t="shared" si="13"/>
        <v>15</v>
      </c>
      <c r="R55" s="31">
        <f t="shared" si="13"/>
        <v>16</v>
      </c>
      <c r="S55" s="31">
        <f t="shared" si="13"/>
        <v>17</v>
      </c>
      <c r="T55" s="31">
        <f t="shared" si="13"/>
        <v>18</v>
      </c>
      <c r="U55" s="31">
        <f t="shared" si="13"/>
        <v>19</v>
      </c>
      <c r="V55" s="31">
        <f t="shared" si="13"/>
        <v>20</v>
      </c>
      <c r="W55" s="31">
        <f t="shared" si="13"/>
        <v>21</v>
      </c>
      <c r="X55" s="31">
        <f t="shared" si="13"/>
        <v>22</v>
      </c>
      <c r="Y55" s="31">
        <f t="shared" si="13"/>
        <v>23</v>
      </c>
      <c r="Z55" s="31">
        <f t="shared" si="13"/>
        <v>24</v>
      </c>
      <c r="AA55" s="31">
        <f t="shared" si="13"/>
        <v>25</v>
      </c>
      <c r="AB55" s="31">
        <f t="shared" si="13"/>
        <v>26</v>
      </c>
      <c r="AC55" s="31">
        <f t="shared" si="13"/>
        <v>27</v>
      </c>
      <c r="AD55" s="31">
        <f t="shared" si="13"/>
        <v>28</v>
      </c>
      <c r="AE55" s="31">
        <f t="shared" si="13"/>
        <v>29</v>
      </c>
      <c r="AF55" s="31">
        <f t="shared" si="13"/>
        <v>1000</v>
      </c>
      <c r="AG55" s="31">
        <f t="shared" si="13"/>
        <v>1000</v>
      </c>
      <c r="AH55" s="31">
        <f t="shared" si="13"/>
        <v>1000</v>
      </c>
      <c r="AI55" s="31">
        <f t="shared" si="13"/>
        <v>1000</v>
      </c>
      <c r="AJ55" s="31">
        <f t="shared" si="13"/>
        <v>1000</v>
      </c>
      <c r="AK55" s="31">
        <f t="shared" si="13"/>
        <v>1000</v>
      </c>
      <c r="AL55" s="31">
        <f t="shared" si="13"/>
        <v>1000</v>
      </c>
      <c r="AM55" s="31">
        <f t="shared" si="13"/>
        <v>1000</v>
      </c>
      <c r="AN55" s="31">
        <f t="shared" si="13"/>
        <v>1000</v>
      </c>
      <c r="AO55" s="31">
        <f t="shared" si="13"/>
        <v>1000</v>
      </c>
      <c r="AP55" s="31">
        <f t="shared" si="13"/>
        <v>1000</v>
      </c>
      <c r="AQ55" s="31">
        <f t="shared" si="13"/>
        <v>1000</v>
      </c>
      <c r="AR55" s="31">
        <f t="shared" si="13"/>
        <v>1000</v>
      </c>
      <c r="AS55" s="31">
        <f t="shared" si="13"/>
        <v>1000</v>
      </c>
      <c r="AT55" s="31">
        <f t="shared" si="13"/>
        <v>1000</v>
      </c>
      <c r="AU55" s="31">
        <f t="shared" si="13"/>
        <v>1000</v>
      </c>
      <c r="AV55" s="31">
        <f t="shared" si="13"/>
        <v>1000</v>
      </c>
      <c r="AW55" s="31">
        <f t="shared" si="13"/>
        <v>1000</v>
      </c>
      <c r="AX55" s="31">
        <f t="shared" si="13"/>
        <v>1000</v>
      </c>
      <c r="AY55" s="31">
        <f t="shared" si="13"/>
        <v>1000</v>
      </c>
    </row>
    <row r="56" spans="1:51">
      <c r="A56" s="24" t="s">
        <v>25</v>
      </c>
      <c r="B56" s="32">
        <f>B$29/1000000</f>
        <v>2.2612885543260344</v>
      </c>
      <c r="C56" s="32">
        <f t="shared" ref="C56:AY56" si="14">C$29/1000000</f>
        <v>3.1184042317340896</v>
      </c>
      <c r="D56" s="32">
        <f t="shared" si="14"/>
        <v>3.5473910572636465</v>
      </c>
      <c r="E56" s="32">
        <f t="shared" si="14"/>
        <v>3.2846213493181908</v>
      </c>
      <c r="F56" s="32">
        <f t="shared" si="14"/>
        <v>3.0413160641835097</v>
      </c>
      <c r="G56" s="32">
        <f t="shared" si="14"/>
        <v>2.8160333927625092</v>
      </c>
      <c r="H56" s="32">
        <f t="shared" si="14"/>
        <v>2.6074383266319527</v>
      </c>
      <c r="I56" s="32">
        <f t="shared" si="14"/>
        <v>2.4142947468814371</v>
      </c>
      <c r="J56" s="32">
        <f t="shared" si="14"/>
        <v>2.2354580989642936</v>
      </c>
      <c r="K56" s="32">
        <f t="shared" si="14"/>
        <v>2.0698686101521235</v>
      </c>
      <c r="L56" s="32">
        <f t="shared" si="14"/>
        <v>1.9165450094001144</v>
      </c>
      <c r="M56" s="32">
        <f t="shared" si="14"/>
        <v>1.7745787124075132</v>
      </c>
      <c r="N56" s="32">
        <f t="shared" si="14"/>
        <v>1.6431284374143642</v>
      </c>
      <c r="O56" s="32">
        <f t="shared" si="14"/>
        <v>1.5214152198281146</v>
      </c>
      <c r="P56" s="32">
        <f t="shared" si="14"/>
        <v>1.4087177961371431</v>
      </c>
      <c r="Q56" s="32">
        <f t="shared" si="14"/>
        <v>1.304368329756614</v>
      </c>
      <c r="R56" s="32">
        <f t="shared" si="14"/>
        <v>1.207748453478346</v>
      </c>
      <c r="S56" s="32">
        <f t="shared" si="14"/>
        <v>1.1182856050725425</v>
      </c>
      <c r="T56" s="32">
        <f t="shared" si="14"/>
        <v>1.0354496343264283</v>
      </c>
      <c r="U56" s="32">
        <f t="shared" si="14"/>
        <v>0.9587496614133596</v>
      </c>
      <c r="V56" s="32">
        <f t="shared" si="14"/>
        <v>0.8877311679753328</v>
      </c>
      <c r="W56" s="32">
        <f t="shared" si="14"/>
        <v>0.82197330368086374</v>
      </c>
      <c r="X56" s="32">
        <f t="shared" si="14"/>
        <v>0.76108639229709596</v>
      </c>
      <c r="Y56" s="32">
        <f t="shared" si="14"/>
        <v>0.70470962249731106</v>
      </c>
      <c r="Z56" s="32">
        <f t="shared" si="14"/>
        <v>0.65250890971973241</v>
      </c>
      <c r="AA56" s="32">
        <f t="shared" si="14"/>
        <v>0.60417491640715937</v>
      </c>
      <c r="AB56" s="32">
        <f t="shared" si="14"/>
        <v>0.55942121889551788</v>
      </c>
      <c r="AC56" s="32">
        <f t="shared" si="14"/>
        <v>0.5179826100884426</v>
      </c>
      <c r="AD56" s="32">
        <f t="shared" si="14"/>
        <v>0.47961352785966904</v>
      </c>
      <c r="AE56" s="32">
        <f t="shared" si="14"/>
        <v>0.44408659987006394</v>
      </c>
      <c r="AF56" s="32">
        <f t="shared" si="14"/>
        <v>0</v>
      </c>
      <c r="AG56" s="32">
        <f t="shared" si="14"/>
        <v>0</v>
      </c>
      <c r="AH56" s="32">
        <f t="shared" si="14"/>
        <v>0</v>
      </c>
      <c r="AI56" s="32">
        <f t="shared" si="14"/>
        <v>0</v>
      </c>
      <c r="AJ56" s="32">
        <f t="shared" si="14"/>
        <v>0</v>
      </c>
      <c r="AK56" s="32">
        <f t="shared" si="14"/>
        <v>0</v>
      </c>
      <c r="AL56" s="32">
        <f t="shared" si="14"/>
        <v>0</v>
      </c>
      <c r="AM56" s="32">
        <f t="shared" si="14"/>
        <v>0</v>
      </c>
      <c r="AN56" s="32">
        <f t="shared" si="14"/>
        <v>0</v>
      </c>
      <c r="AO56" s="32">
        <f t="shared" si="14"/>
        <v>0</v>
      </c>
      <c r="AP56" s="32">
        <f t="shared" si="14"/>
        <v>0</v>
      </c>
      <c r="AQ56" s="32">
        <f t="shared" si="14"/>
        <v>0</v>
      </c>
      <c r="AR56" s="32">
        <f t="shared" si="14"/>
        <v>0</v>
      </c>
      <c r="AS56" s="32">
        <f t="shared" si="14"/>
        <v>0</v>
      </c>
      <c r="AT56" s="32">
        <f t="shared" si="14"/>
        <v>0</v>
      </c>
      <c r="AU56" s="32">
        <f t="shared" si="14"/>
        <v>0</v>
      </c>
      <c r="AV56" s="32">
        <f t="shared" si="14"/>
        <v>0</v>
      </c>
      <c r="AW56" s="32">
        <f t="shared" si="14"/>
        <v>0</v>
      </c>
      <c r="AX56" s="32">
        <f t="shared" si="14"/>
        <v>0</v>
      </c>
      <c r="AY56" s="32">
        <f t="shared" si="14"/>
        <v>0</v>
      </c>
    </row>
    <row r="57" spans="1:51">
      <c r="A57" s="24" t="s">
        <v>26</v>
      </c>
      <c r="B57" s="32">
        <f>B$46/1000000</f>
        <v>-25.481125224324689</v>
      </c>
      <c r="C57" s="32">
        <f t="shared" ref="C57:AY57" si="15">C$46/1000000</f>
        <v>-5.0751159484487847</v>
      </c>
      <c r="D57" s="32">
        <f t="shared" si="15"/>
        <v>-0.41248733223995887</v>
      </c>
      <c r="E57" s="32">
        <f t="shared" si="15"/>
        <v>-0.38193271503699894</v>
      </c>
      <c r="F57" s="32">
        <f t="shared" si="15"/>
        <v>-0.35364140281203604</v>
      </c>
      <c r="G57" s="32">
        <f t="shared" si="15"/>
        <v>-0.32744574334447779</v>
      </c>
      <c r="H57" s="32">
        <f t="shared" si="15"/>
        <v>-3.4540386375122614</v>
      </c>
      <c r="I57" s="32">
        <f t="shared" si="15"/>
        <v>-0.28073194731179502</v>
      </c>
      <c r="J57" s="32">
        <f t="shared" si="15"/>
        <v>-0.25993698825166206</v>
      </c>
      <c r="K57" s="32">
        <f t="shared" si="15"/>
        <v>-0.24068239652931672</v>
      </c>
      <c r="L57" s="32">
        <f t="shared" si="15"/>
        <v>-0.22285407086047843</v>
      </c>
      <c r="M57" s="32">
        <f t="shared" si="15"/>
        <v>-2.3507606585962035</v>
      </c>
      <c r="N57" s="32">
        <f t="shared" si="15"/>
        <v>-0.19106144621097257</v>
      </c>
      <c r="O57" s="32">
        <f t="shared" si="15"/>
        <v>-0.17690874649164123</v>
      </c>
      <c r="P57" s="32">
        <f t="shared" si="15"/>
        <v>-0.1638043948996678</v>
      </c>
      <c r="Q57" s="32">
        <f t="shared" si="15"/>
        <v>-0.15167073601821093</v>
      </c>
      <c r="R57" s="32">
        <f t="shared" si="15"/>
        <v>-1.5998882044885747</v>
      </c>
      <c r="S57" s="32">
        <f t="shared" si="15"/>
        <v>-0.13003320989215611</v>
      </c>
      <c r="T57" s="32">
        <f t="shared" si="15"/>
        <v>-0.12040112027051492</v>
      </c>
      <c r="U57" s="32">
        <f t="shared" si="15"/>
        <v>-0.1114825187689953</v>
      </c>
      <c r="V57" s="32">
        <f t="shared" si="15"/>
        <v>-0.10322455441573637</v>
      </c>
      <c r="W57" s="32">
        <f t="shared" si="15"/>
        <v>-1.0888570291074249</v>
      </c>
      <c r="X57" s="32">
        <f t="shared" si="15"/>
        <v>-8.8498417708964647E-2</v>
      </c>
      <c r="Y57" s="32">
        <f t="shared" si="15"/>
        <v>-8.1942979360152449E-2</v>
      </c>
      <c r="Z57" s="32">
        <f t="shared" si="15"/>
        <v>-7.5873129037178175E-2</v>
      </c>
      <c r="AA57" s="32">
        <f t="shared" si="15"/>
        <v>-7.0252897256646449E-2</v>
      </c>
      <c r="AB57" s="32">
        <f t="shared" si="15"/>
        <v>-0.74105779798260552</v>
      </c>
      <c r="AC57" s="32">
        <f t="shared" si="15"/>
        <v>-6.0230536056795653E-2</v>
      </c>
      <c r="AD57" s="32">
        <f t="shared" si="15"/>
        <v>-5.5769014867403377E-2</v>
      </c>
      <c r="AE57" s="32">
        <f t="shared" si="15"/>
        <v>-5.163797672907721E-2</v>
      </c>
      <c r="AF57" s="32">
        <f t="shared" si="15"/>
        <v>0</v>
      </c>
      <c r="AG57" s="32">
        <f t="shared" si="15"/>
        <v>0</v>
      </c>
      <c r="AH57" s="32">
        <f t="shared" si="15"/>
        <v>0</v>
      </c>
      <c r="AI57" s="32">
        <f t="shared" si="15"/>
        <v>0</v>
      </c>
      <c r="AJ57" s="32">
        <f t="shared" si="15"/>
        <v>0</v>
      </c>
      <c r="AK57" s="32">
        <f t="shared" si="15"/>
        <v>0</v>
      </c>
      <c r="AL57" s="32">
        <f t="shared" si="15"/>
        <v>0</v>
      </c>
      <c r="AM57" s="32">
        <f t="shared" si="15"/>
        <v>0</v>
      </c>
      <c r="AN57" s="32">
        <f t="shared" si="15"/>
        <v>0</v>
      </c>
      <c r="AO57" s="32">
        <f t="shared" si="15"/>
        <v>0</v>
      </c>
      <c r="AP57" s="32">
        <f t="shared" si="15"/>
        <v>0</v>
      </c>
      <c r="AQ57" s="32">
        <f t="shared" si="15"/>
        <v>0</v>
      </c>
      <c r="AR57" s="32">
        <f t="shared" si="15"/>
        <v>0</v>
      </c>
      <c r="AS57" s="32">
        <f t="shared" si="15"/>
        <v>0</v>
      </c>
      <c r="AT57" s="32">
        <f t="shared" si="15"/>
        <v>0</v>
      </c>
      <c r="AU57" s="32">
        <f t="shared" si="15"/>
        <v>0</v>
      </c>
      <c r="AV57" s="32">
        <f t="shared" si="15"/>
        <v>0</v>
      </c>
      <c r="AW57" s="32">
        <f t="shared" si="15"/>
        <v>0</v>
      </c>
      <c r="AX57" s="32">
        <f t="shared" si="15"/>
        <v>0</v>
      </c>
      <c r="AY57" s="32">
        <f t="shared" si="15"/>
        <v>0</v>
      </c>
    </row>
    <row r="58" spans="1:51">
      <c r="A58" s="24" t="s">
        <v>27</v>
      </c>
      <c r="B58" s="32">
        <f>B$51/1000000</f>
        <v>-23.219836669998653</v>
      </c>
      <c r="C58" s="32">
        <f t="shared" ref="C58:AY58" si="16">C$51/1000000</f>
        <v>-25.17654838671335</v>
      </c>
      <c r="D58" s="32">
        <f t="shared" si="16"/>
        <v>-22.041644661689663</v>
      </c>
      <c r="E58" s="32">
        <f t="shared" si="16"/>
        <v>-19.138956027408469</v>
      </c>
      <c r="F58" s="32">
        <f t="shared" si="16"/>
        <v>-16.451281366036998</v>
      </c>
      <c r="G58" s="32">
        <f t="shared" si="16"/>
        <v>-13.962693716618965</v>
      </c>
      <c r="H58" s="32">
        <f t="shared" si="16"/>
        <v>-14.809294027499273</v>
      </c>
      <c r="I58" s="32">
        <f t="shared" si="16"/>
        <v>-12.675731227929631</v>
      </c>
      <c r="J58" s="32">
        <f t="shared" si="16"/>
        <v>-10.700210117217001</v>
      </c>
      <c r="K58" s="32">
        <f t="shared" si="16"/>
        <v>-8.8710239035941942</v>
      </c>
      <c r="L58" s="32">
        <f t="shared" si="16"/>
        <v>-7.1773329650545579</v>
      </c>
      <c r="M58" s="32">
        <f t="shared" si="16"/>
        <v>-7.753514911243248</v>
      </c>
      <c r="N58" s="32">
        <f t="shared" si="16"/>
        <v>-6.3014479200398554</v>
      </c>
      <c r="O58" s="32">
        <f t="shared" si="16"/>
        <v>-4.9569414467033823</v>
      </c>
      <c r="P58" s="32">
        <f t="shared" si="16"/>
        <v>-3.7120280454659071</v>
      </c>
      <c r="Q58" s="32">
        <f t="shared" si="16"/>
        <v>-2.559330451727504</v>
      </c>
      <c r="R58" s="32">
        <f t="shared" si="16"/>
        <v>-2.9514702027377329</v>
      </c>
      <c r="S58" s="32">
        <f t="shared" si="16"/>
        <v>-1.9632178075573463</v>
      </c>
      <c r="T58" s="32">
        <f t="shared" si="16"/>
        <v>-1.0481692935014331</v>
      </c>
      <c r="U58" s="32">
        <f t="shared" si="16"/>
        <v>-0.20090215085706872</v>
      </c>
      <c r="V58" s="32">
        <f t="shared" si="16"/>
        <v>0.58360446270252775</v>
      </c>
      <c r="W58" s="32">
        <f t="shared" si="16"/>
        <v>0.31672073727596656</v>
      </c>
      <c r="X58" s="32">
        <f t="shared" si="16"/>
        <v>0.98930871186409786</v>
      </c>
      <c r="Y58" s="32">
        <f t="shared" si="16"/>
        <v>1.6120753550012563</v>
      </c>
      <c r="Z58" s="32">
        <f t="shared" si="16"/>
        <v>2.1887111356838105</v>
      </c>
      <c r="AA58" s="32">
        <f t="shared" si="16"/>
        <v>2.7226331548343237</v>
      </c>
      <c r="AB58" s="32">
        <f t="shared" si="16"/>
        <v>2.5409965757472355</v>
      </c>
      <c r="AC58" s="32">
        <f t="shared" si="16"/>
        <v>2.9987486497788827</v>
      </c>
      <c r="AD58" s="32">
        <f t="shared" si="16"/>
        <v>3.4225931627711481</v>
      </c>
      <c r="AE58" s="32">
        <f t="shared" si="16"/>
        <v>3.8150417859121348</v>
      </c>
      <c r="AF58" s="32">
        <f t="shared" si="16"/>
        <v>3.8150417859121348</v>
      </c>
      <c r="AG58" s="32">
        <f t="shared" si="16"/>
        <v>3.8150417859121348</v>
      </c>
      <c r="AH58" s="32">
        <f t="shared" si="16"/>
        <v>3.8150417859121348</v>
      </c>
      <c r="AI58" s="32">
        <f t="shared" si="16"/>
        <v>3.8150417859121348</v>
      </c>
      <c r="AJ58" s="32">
        <f t="shared" si="16"/>
        <v>3.8150417859121348</v>
      </c>
      <c r="AK58" s="32">
        <f t="shared" si="16"/>
        <v>3.8150417859121348</v>
      </c>
      <c r="AL58" s="32">
        <f t="shared" si="16"/>
        <v>3.8150417859121348</v>
      </c>
      <c r="AM58" s="32">
        <f t="shared" si="16"/>
        <v>3.8150417859121348</v>
      </c>
      <c r="AN58" s="32">
        <f t="shared" si="16"/>
        <v>3.8150417859121348</v>
      </c>
      <c r="AO58" s="32">
        <f t="shared" si="16"/>
        <v>3.8150417859121348</v>
      </c>
      <c r="AP58" s="32">
        <f t="shared" si="16"/>
        <v>3.8150417859121348</v>
      </c>
      <c r="AQ58" s="32">
        <f t="shared" si="16"/>
        <v>3.8150417859121348</v>
      </c>
      <c r="AR58" s="32">
        <f t="shared" si="16"/>
        <v>3.8150417859121348</v>
      </c>
      <c r="AS58" s="32">
        <f t="shared" si="16"/>
        <v>3.8150417859121348</v>
      </c>
      <c r="AT58" s="32">
        <f t="shared" si="16"/>
        <v>3.8150417859121348</v>
      </c>
      <c r="AU58" s="32">
        <f t="shared" si="16"/>
        <v>3.8150417859121348</v>
      </c>
      <c r="AV58" s="32">
        <f t="shared" si="16"/>
        <v>3.8150417859121348</v>
      </c>
      <c r="AW58" s="32">
        <f t="shared" si="16"/>
        <v>3.8150417859121348</v>
      </c>
      <c r="AX58" s="32">
        <f t="shared" si="16"/>
        <v>3.8150417859121348</v>
      </c>
      <c r="AY58" s="32">
        <f t="shared" si="16"/>
        <v>3.8150417859121348</v>
      </c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14"/>
  <sheetViews>
    <sheetView workbookViewId="0">
      <selection activeCell="O8" sqref="O8"/>
    </sheetView>
  </sheetViews>
  <sheetFormatPr defaultRowHeight="14.4"/>
  <cols>
    <col min="1" max="1" width="3.5546875" customWidth="1"/>
    <col min="2" max="2" width="32.5546875" customWidth="1"/>
    <col min="3" max="3" width="3.5546875" customWidth="1"/>
    <col min="4" max="4" width="12.5546875" customWidth="1"/>
    <col min="5" max="5" width="3.5546875" customWidth="1"/>
    <col min="6" max="7" width="10.33203125" customWidth="1"/>
    <col min="8" max="8" width="3.5546875" customWidth="1"/>
    <col min="9" max="10" width="10.33203125" customWidth="1"/>
    <col min="11" max="11" width="3.5546875" customWidth="1"/>
    <col min="12" max="13" width="10.33203125" customWidth="1"/>
    <col min="14" max="14" width="3.5546875" customWidth="1"/>
    <col min="15" max="16" width="10.33203125" customWidth="1"/>
    <col min="17" max="17" width="9.109375" customWidth="1"/>
  </cols>
  <sheetData>
    <row r="1" spans="1:17" ht="21">
      <c r="B1" s="6" t="s">
        <v>61</v>
      </c>
      <c r="C1" s="9" t="s">
        <v>10</v>
      </c>
    </row>
    <row r="2" spans="1:17" ht="18">
      <c r="A2" s="5"/>
    </row>
    <row r="3" spans="1:17">
      <c r="A3" s="12"/>
      <c r="C3" s="43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>
      <c r="A4" s="44"/>
      <c r="B4" s="45"/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7"/>
    </row>
    <row r="5" spans="1:17">
      <c r="A5" s="44"/>
      <c r="B5" s="44"/>
      <c r="C5" s="44"/>
      <c r="D5" s="48"/>
      <c r="E5" s="48"/>
      <c r="F5" s="49" t="s">
        <v>46</v>
      </c>
      <c r="G5" s="49"/>
      <c r="H5" s="49"/>
      <c r="I5" s="49" t="s">
        <v>67</v>
      </c>
      <c r="J5" s="49"/>
      <c r="K5" s="49"/>
      <c r="L5" s="49" t="s">
        <v>68</v>
      </c>
      <c r="M5" s="49"/>
      <c r="N5" s="49"/>
      <c r="O5" s="49" t="s">
        <v>69</v>
      </c>
      <c r="P5" s="49"/>
      <c r="Q5" s="50"/>
    </row>
    <row r="6" spans="1:17" ht="15" customHeight="1">
      <c r="A6" s="44"/>
      <c r="B6" s="44"/>
      <c r="C6" s="44"/>
      <c r="D6" s="48"/>
      <c r="E6" s="48"/>
      <c r="F6" s="86" t="s">
        <v>47</v>
      </c>
      <c r="G6" s="87"/>
      <c r="H6" s="78"/>
      <c r="I6" s="86" t="s">
        <v>47</v>
      </c>
      <c r="J6" s="87"/>
      <c r="K6" s="51"/>
      <c r="L6" s="86" t="s">
        <v>47</v>
      </c>
      <c r="M6" s="87"/>
      <c r="N6" s="51"/>
      <c r="O6" s="86" t="s">
        <v>47</v>
      </c>
      <c r="P6" s="87"/>
      <c r="Q6" s="52"/>
    </row>
    <row r="7" spans="1:17" ht="29.4">
      <c r="A7" s="44"/>
      <c r="B7" s="53" t="s">
        <v>63</v>
      </c>
      <c r="C7" s="44"/>
      <c r="D7" s="54" t="s">
        <v>64</v>
      </c>
      <c r="E7" s="54"/>
      <c r="F7" s="54" t="s">
        <v>70</v>
      </c>
      <c r="G7" s="55" t="s">
        <v>65</v>
      </c>
      <c r="H7" s="55"/>
      <c r="I7" s="54" t="s">
        <v>70</v>
      </c>
      <c r="J7" s="55" t="s">
        <v>65</v>
      </c>
      <c r="K7" s="55"/>
      <c r="L7" s="54" t="s">
        <v>70</v>
      </c>
      <c r="M7" s="55" t="s">
        <v>65</v>
      </c>
      <c r="N7" s="55"/>
      <c r="O7" s="54" t="s">
        <v>70</v>
      </c>
      <c r="P7" s="55" t="s">
        <v>65</v>
      </c>
      <c r="Q7" s="56"/>
    </row>
    <row r="8" spans="1:17">
      <c r="A8" s="57"/>
      <c r="B8" s="75" t="s">
        <v>47</v>
      </c>
      <c r="C8" s="57"/>
      <c r="D8" s="58">
        <v>0.5</v>
      </c>
      <c r="E8" s="59"/>
      <c r="F8" s="60">
        <v>3</v>
      </c>
      <c r="G8" s="61">
        <f>IF($D8*F8&lt;0.0001,"", $D8*F8)</f>
        <v>1.5</v>
      </c>
      <c r="H8" s="72"/>
      <c r="I8" s="79">
        <v>5</v>
      </c>
      <c r="J8" s="61">
        <f>IF($D8*I8&lt;0.0001,"", $D8*I8)</f>
        <v>2.5</v>
      </c>
      <c r="K8" s="62"/>
      <c r="L8" s="60">
        <v>5</v>
      </c>
      <c r="M8" s="61">
        <f>IF($D8*L8&lt;0.0001,"", $D8*L8)</f>
        <v>2.5</v>
      </c>
      <c r="N8" s="62"/>
      <c r="O8" s="60">
        <v>5</v>
      </c>
      <c r="P8" s="61">
        <f>IF($D8*O8&lt;0.0001,"", $D8*O8)</f>
        <v>2.5</v>
      </c>
      <c r="Q8" s="63"/>
    </row>
    <row r="9" spans="1:17">
      <c r="A9" s="57"/>
      <c r="B9" s="76" t="s">
        <v>47</v>
      </c>
      <c r="C9" s="57"/>
      <c r="D9" s="64">
        <v>0.25</v>
      </c>
      <c r="E9" s="59"/>
      <c r="F9" s="65">
        <v>5</v>
      </c>
      <c r="G9" s="61">
        <f>IF($D9*F9&lt;0.0001,"", $D9*F9)</f>
        <v>1.25</v>
      </c>
      <c r="H9" s="72"/>
      <c r="I9" s="80">
        <v>9</v>
      </c>
      <c r="J9" s="61">
        <f>IF($D9*I9&lt;0.0001,"", $D9*I9)</f>
        <v>2.25</v>
      </c>
      <c r="K9" s="62"/>
      <c r="L9" s="65">
        <v>0</v>
      </c>
      <c r="M9" s="61" t="str">
        <f>IF($D9*L9&lt;0.0001,"", $D9*L9)</f>
        <v/>
      </c>
      <c r="N9" s="62"/>
      <c r="O9" s="65">
        <v>6</v>
      </c>
      <c r="P9" s="61">
        <f>IF($D9*O9&lt;0.0001,"", $D9*O9)</f>
        <v>1.5</v>
      </c>
      <c r="Q9" s="63"/>
    </row>
    <row r="10" spans="1:17">
      <c r="A10" s="57"/>
      <c r="B10" s="76" t="s">
        <v>47</v>
      </c>
      <c r="C10" s="57"/>
      <c r="D10" s="64">
        <v>0.15</v>
      </c>
      <c r="E10" s="59"/>
      <c r="F10" s="65">
        <v>4</v>
      </c>
      <c r="G10" s="61">
        <f>IF($D10*F10&lt;0.0001,"", $D10*F10)</f>
        <v>0.6</v>
      </c>
      <c r="H10" s="72"/>
      <c r="I10" s="80">
        <v>6</v>
      </c>
      <c r="J10" s="61">
        <f>IF($D10*I10&lt;0.0001,"", $D10*I10)</f>
        <v>0.89999999999999991</v>
      </c>
      <c r="K10" s="62"/>
      <c r="L10" s="65">
        <v>8</v>
      </c>
      <c r="M10" s="61">
        <f>IF($D10*L10&lt;0.0001,"", $D10*L10)</f>
        <v>1.2</v>
      </c>
      <c r="N10" s="62"/>
      <c r="O10" s="65">
        <v>8</v>
      </c>
      <c r="P10" s="61">
        <f>IF($D10*O10&lt;0.0001,"", $D10*O10)</f>
        <v>1.2</v>
      </c>
      <c r="Q10" s="63"/>
    </row>
    <row r="11" spans="1:17">
      <c r="A11" s="57"/>
      <c r="B11" s="77" t="s">
        <v>47</v>
      </c>
      <c r="C11" s="57"/>
      <c r="D11" s="73">
        <v>0.1</v>
      </c>
      <c r="E11" s="59"/>
      <c r="F11" s="74">
        <v>4</v>
      </c>
      <c r="G11" s="61">
        <f>IF($D11*F11&lt;0.0001,"", $D11*F11)</f>
        <v>0.4</v>
      </c>
      <c r="H11" s="72"/>
      <c r="I11" s="81">
        <v>3</v>
      </c>
      <c r="J11" s="61">
        <f>IF($D11*I11&lt;0.0001,"", $D11*I11)</f>
        <v>0.30000000000000004</v>
      </c>
      <c r="K11" s="62"/>
      <c r="L11" s="74">
        <v>5</v>
      </c>
      <c r="M11" s="61">
        <f>IF($D11*L11&lt;0.0001,"", $D11*L11)</f>
        <v>0.5</v>
      </c>
      <c r="N11" s="62"/>
      <c r="O11" s="74">
        <v>8</v>
      </c>
      <c r="P11" s="61">
        <f>IF($D11*O11&lt;0.0001,"", $D11*O11)</f>
        <v>0.8</v>
      </c>
      <c r="Q11" s="63"/>
    </row>
    <row r="12" spans="1:17" ht="32.25" customHeight="1">
      <c r="A12" s="82"/>
      <c r="B12" s="66" t="s">
        <v>66</v>
      </c>
      <c r="C12" s="66"/>
      <c r="D12" s="67">
        <f>SUM(D8:D11)</f>
        <v>1</v>
      </c>
      <c r="E12" s="68"/>
      <c r="F12" s="69">
        <f>SUM(F8:F11)</f>
        <v>16</v>
      </c>
      <c r="G12" s="83">
        <f>IF(SUM(G8:G11)&lt;0.0001,"",SUM(G8:G11))</f>
        <v>3.75</v>
      </c>
      <c r="H12" s="70"/>
      <c r="I12" s="69">
        <f>SUM(I8:I11)</f>
        <v>23</v>
      </c>
      <c r="J12" s="83">
        <f>IF(SUM(J8:J11)&lt;0.0001,"",SUM(J8:J11))</f>
        <v>5.95</v>
      </c>
      <c r="K12" s="68"/>
      <c r="L12" s="69">
        <f>SUM(L8:L11)</f>
        <v>18</v>
      </c>
      <c r="M12" s="83">
        <f>IF(SUM(M8:M11)&lt;0.0001,"",SUM(M8:M11))</f>
        <v>4.2</v>
      </c>
      <c r="N12" s="68"/>
      <c r="O12" s="69">
        <f>SUM(O8:O11)</f>
        <v>27</v>
      </c>
      <c r="P12" s="83">
        <f>IF(SUM(P8:P11)&lt;0.0001,"",SUM(P8:P11))</f>
        <v>6</v>
      </c>
      <c r="Q12" s="71"/>
    </row>
    <row r="14" spans="1:17">
      <c r="B14" s="42" t="s">
        <v>62</v>
      </c>
    </row>
  </sheetData>
  <mergeCells count="4">
    <mergeCell ref="F6:G6"/>
    <mergeCell ref="L6:M6"/>
    <mergeCell ref="O6:P6"/>
    <mergeCell ref="I6:J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</vt:vector>
  </HeadingPairs>
  <TitlesOfParts>
    <vt:vector baseType="lpstr" size="10">
      <vt:lpstr>Summary Table</vt:lpstr>
      <vt:lpstr>CBA Option 1</vt:lpstr>
      <vt:lpstr>CBA Option 2</vt:lpstr>
      <vt:lpstr>CBA Option 3</vt:lpstr>
      <vt:lpstr>CBA Option 4</vt:lpstr>
      <vt:lpstr>Multi-Criteria Analysis</vt:lpstr>
      <vt:lpstr>CBA Chart 1</vt:lpstr>
      <vt:lpstr>CBA Chart 2</vt:lpstr>
      <vt:lpstr>CBA Chart 3</vt:lpstr>
      <vt:lpstr>CBA Chart 4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