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ms-office.chartcolorstyle+xml" PartName="/xl/charts/colors1.xml"/>
  <Override ContentType="application/vnd.ms-office.chartstyle+xml" PartName="/xl/charts/style1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576" windowHeight="7560"/>
  </bookViews>
  <sheets>
    <sheet name="Cost Benefit Analysis " sheetId="1" r:id="rId1"/>
  </sheets>
  <definedNames>
    <definedName name="bulbs">'Cost Benefit Analysis '!$C$5:$E$5</definedName>
    <definedName name="cost">'Cost Benefit Analysis '!$C$6:$E$6</definedName>
    <definedName name="lifetime">'Cost Benefit Analysis '!$C$7:$E$7</definedName>
    <definedName name="watts">'Cost Benefit Analysis '!$C$8:$E$8</definedName>
  </definedNames>
  <calcPr calcId="124519" calcOnSave="0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9" i="1"/>
  <c r="E79" l="1"/>
  <c r="F79"/>
  <c r="D79"/>
  <c r="I28" l="1"/>
  <c r="U7"/>
  <c r="I34"/>
  <c r="I33"/>
  <c r="I25"/>
  <c r="I26" s="1"/>
  <c r="I19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r="C69"/>
  <c r="C70"/>
  <c r="C71"/>
  <c r="C72"/>
  <c r="C73"/>
  <c r="C74"/>
  <c r="C75"/>
  <c r="C76"/>
  <c r="C77"/>
  <c r="C78"/>
  <c r="C20"/>
  <c r="D78" l="1"/>
  <c r="E78"/>
  <c r="F78"/>
  <c r="F74"/>
  <c r="D74"/>
  <c r="E74"/>
  <c r="F72"/>
  <c r="E72"/>
  <c r="D72"/>
  <c r="F68"/>
  <c r="D68"/>
  <c r="E68"/>
  <c r="F64"/>
  <c r="D64"/>
  <c r="E64"/>
  <c r="F60"/>
  <c r="E60"/>
  <c r="D60"/>
  <c r="D20"/>
  <c r="E20"/>
  <c r="F20"/>
  <c r="F77"/>
  <c r="E77"/>
  <c r="D77"/>
  <c r="E75"/>
  <c r="D75"/>
  <c r="F75"/>
  <c r="F73"/>
  <c r="E73"/>
  <c r="D73"/>
  <c r="F71"/>
  <c r="E71"/>
  <c r="D71"/>
  <c r="F69"/>
  <c r="E69"/>
  <c r="D69"/>
  <c r="F67"/>
  <c r="E67"/>
  <c r="D67"/>
  <c r="F65"/>
  <c r="E65"/>
  <c r="D65"/>
  <c r="F63"/>
  <c r="E63"/>
  <c r="D63"/>
  <c r="F61"/>
  <c r="E61"/>
  <c r="D61"/>
  <c r="F59"/>
  <c r="E59"/>
  <c r="D59"/>
  <c r="F57"/>
  <c r="E57"/>
  <c r="D57"/>
  <c r="F55"/>
  <c r="E55"/>
  <c r="D55"/>
  <c r="F53"/>
  <c r="E53"/>
  <c r="D53"/>
  <c r="F51"/>
  <c r="E51"/>
  <c r="D51"/>
  <c r="F49"/>
  <c r="E49"/>
  <c r="D49"/>
  <c r="F47"/>
  <c r="E47"/>
  <c r="D47"/>
  <c r="F45"/>
  <c r="E45"/>
  <c r="D45"/>
  <c r="F43"/>
  <c r="E43"/>
  <c r="D43"/>
  <c r="F41"/>
  <c r="E41"/>
  <c r="D41"/>
  <c r="F39"/>
  <c r="E39"/>
  <c r="D39"/>
  <c r="F37"/>
  <c r="E37"/>
  <c r="D37"/>
  <c r="F35"/>
  <c r="E35"/>
  <c r="D35"/>
  <c r="F33"/>
  <c r="E33"/>
  <c r="D33"/>
  <c r="F31"/>
  <c r="E31"/>
  <c r="D31"/>
  <c r="F29"/>
  <c r="E29"/>
  <c r="D29"/>
  <c r="F27"/>
  <c r="E27"/>
  <c r="D27"/>
  <c r="F25"/>
  <c r="E25"/>
  <c r="D25"/>
  <c r="F23"/>
  <c r="E23"/>
  <c r="D23"/>
  <c r="F21"/>
  <c r="E21"/>
  <c r="D21"/>
  <c r="F76"/>
  <c r="E76"/>
  <c r="D76"/>
  <c r="F70"/>
  <c r="E70"/>
  <c r="D70"/>
  <c r="F66"/>
  <c r="E66"/>
  <c r="D66"/>
  <c r="F62"/>
  <c r="E62"/>
  <c r="D62"/>
  <c r="F58"/>
  <c r="D58"/>
  <c r="E58"/>
  <c r="F56"/>
  <c r="E56"/>
  <c r="D56"/>
  <c r="F54"/>
  <c r="D54"/>
  <c r="E54"/>
  <c r="F52"/>
  <c r="E52"/>
  <c r="D52"/>
  <c r="F50"/>
  <c r="D50"/>
  <c r="E50"/>
  <c r="F48"/>
  <c r="E48"/>
  <c r="D48"/>
  <c r="F46"/>
  <c r="D46"/>
  <c r="E46"/>
  <c r="F44"/>
  <c r="E44"/>
  <c r="D44"/>
  <c r="F42"/>
  <c r="E42"/>
  <c r="D42"/>
  <c r="F40"/>
  <c r="D40"/>
  <c r="E40"/>
  <c r="F38"/>
  <c r="E38"/>
  <c r="D38"/>
  <c r="F36"/>
  <c r="D36"/>
  <c r="E36"/>
  <c r="F34"/>
  <c r="E34"/>
  <c r="D34"/>
  <c r="F32"/>
  <c r="D32"/>
  <c r="E32"/>
  <c r="F30"/>
  <c r="E30"/>
  <c r="D30"/>
  <c r="F28"/>
  <c r="D28"/>
  <c r="E28"/>
  <c r="F26"/>
  <c r="D26"/>
  <c r="E26"/>
  <c r="F24"/>
  <c r="D24"/>
  <c r="E24"/>
  <c r="F22"/>
  <c r="D22"/>
  <c r="E22"/>
  <c r="N49"/>
  <c r="H27"/>
  <c r="N46"/>
  <c r="N45"/>
  <c r="N48"/>
  <c r="N47"/>
  <c r="J34"/>
  <c r="K34" s="1"/>
  <c r="J33"/>
  <c r="K33" s="1"/>
  <c r="I27"/>
  <c r="I29" s="1"/>
  <c r="N22"/>
  <c r="N44"/>
  <c r="N39"/>
  <c r="N33"/>
  <c r="N28"/>
  <c r="N23"/>
  <c r="N43"/>
  <c r="N37"/>
  <c r="N32"/>
  <c r="N27"/>
  <c r="N21"/>
  <c r="N41"/>
  <c r="N36"/>
  <c r="N31"/>
  <c r="N25"/>
  <c r="N20"/>
  <c r="N40"/>
  <c r="N35"/>
  <c r="N29"/>
  <c r="N24"/>
  <c r="N42"/>
  <c r="N38"/>
  <c r="N34"/>
  <c r="N30"/>
  <c r="N26"/>
  <c r="R10" l="1"/>
  <c r="H37"/>
  <c r="H38"/>
  <c r="R13" s="1"/>
  <c r="R12"/>
</calcChain>
</file>

<file path=xl/sharedStrings.xml><?xml version="1.0" encoding="utf-8"?>
<sst xmlns="http://schemas.openxmlformats.org/spreadsheetml/2006/main" count="84" uniqueCount="76">
  <si>
    <t>Cost Benefit Analysis</t>
  </si>
  <si>
    <t>Input Data &amp; Assumptions</t>
  </si>
  <si>
    <t>Type</t>
  </si>
  <si>
    <t>Life time in Hrs</t>
  </si>
  <si>
    <t>Watts per hr</t>
  </si>
  <si>
    <t>Cost per unit (KWH)</t>
  </si>
  <si>
    <t>Inflation</t>
  </si>
  <si>
    <t>Total Cost of ownership</t>
  </si>
  <si>
    <t>Month</t>
  </si>
  <si>
    <t>Usage (per bulb per day) in hrs</t>
  </si>
  <si>
    <t>Regular</t>
  </si>
  <si>
    <t>CFL</t>
  </si>
  <si>
    <t>LED</t>
  </si>
  <si>
    <t>Cum. Hrs.</t>
  </si>
  <si>
    <t>Usage Details:</t>
  </si>
  <si>
    <t>Number of Bulbs</t>
  </si>
  <si>
    <t>Visualization</t>
  </si>
  <si>
    <t>Chosen Bulb type</t>
  </si>
  <si>
    <t>Duration</t>
  </si>
  <si>
    <t>Number of bulbs</t>
  </si>
  <si>
    <t>Daily usage</t>
  </si>
  <si>
    <t>Total Savings compared with</t>
  </si>
  <si>
    <t>Option 1</t>
  </si>
  <si>
    <t>Option 2</t>
  </si>
  <si>
    <t>₹s</t>
  </si>
  <si>
    <t>Units</t>
  </si>
  <si>
    <t>Total cost</t>
  </si>
  <si>
    <t>years</t>
  </si>
  <si>
    <t>hrs</t>
  </si>
  <si>
    <t>Annual Units</t>
  </si>
  <si>
    <t>Year</t>
  </si>
  <si>
    <t>Cost</t>
  </si>
  <si>
    <t>Annual Cost</t>
  </si>
  <si>
    <t>ID</t>
  </si>
  <si>
    <t>Using</t>
  </si>
  <si>
    <t>Options</t>
  </si>
  <si>
    <t>1 hr per day</t>
  </si>
  <si>
    <t>2 hrs per day</t>
  </si>
  <si>
    <t>3 hrs per day</t>
  </si>
  <si>
    <t>4 hrs per day</t>
  </si>
  <si>
    <t>5 hrs per day</t>
  </si>
  <si>
    <t>6 hrs per day</t>
  </si>
  <si>
    <t>7 hrs per day</t>
  </si>
  <si>
    <t>8 hrs per day</t>
  </si>
  <si>
    <t>9 hrs per day</t>
  </si>
  <si>
    <t>10 hrs per day</t>
  </si>
  <si>
    <t>11 hrs per day</t>
  </si>
  <si>
    <t>12 hrs per day</t>
  </si>
  <si>
    <t>13 hrs per day</t>
  </si>
  <si>
    <t>14 hrs per day</t>
  </si>
  <si>
    <t>15 hrs per day</t>
  </si>
  <si>
    <t>16 hrs per day</t>
  </si>
  <si>
    <t>17 hrs per day</t>
  </si>
  <si>
    <t>18 hrs per day</t>
  </si>
  <si>
    <t>19 hrs per day</t>
  </si>
  <si>
    <t>20 hrs per day</t>
  </si>
  <si>
    <t>21 hrs per day</t>
  </si>
  <si>
    <t>22 hrs per day</t>
  </si>
  <si>
    <t>23 hrs per day</t>
  </si>
  <si>
    <t>24 hrs per day</t>
  </si>
  <si>
    <t>1 year</t>
  </si>
  <si>
    <t>2 years</t>
  </si>
  <si>
    <t>3 years</t>
  </si>
  <si>
    <t>5 years</t>
  </si>
  <si>
    <t>10 years</t>
  </si>
  <si>
    <t>15 years</t>
  </si>
  <si>
    <t>20 years</t>
  </si>
  <si>
    <t>30 years</t>
  </si>
  <si>
    <t>25 years</t>
  </si>
  <si>
    <t>Quick compare</t>
  </si>
  <si>
    <t>Bulb cost</t>
  </si>
  <si>
    <t>Total cost:</t>
  </si>
  <si>
    <t>Statements:</t>
  </si>
  <si>
    <t>5 year total cost of ownership per bulb</t>
  </si>
  <si>
    <r>
      <t xml:space="preserve">Cost (per unit in </t>
    </r>
    <r>
      <rPr>
        <b/>
        <sz val="11"/>
        <color theme="1"/>
        <rFont val="Calibri"/>
        <family val="2"/>
      </rPr>
      <t>₹)</t>
    </r>
  </si>
  <si>
    <t xml:space="preserve">  for</t>
  </si>
</sst>
</file>

<file path=xl/styles.xml><?xml version="1.0" encoding="utf-8"?>
<styleSheet xmlns="http://schemas.openxmlformats.org/spreadsheetml/2006/main">
  <numFmts count="4">
    <numFmt numFmtId="43" formatCode="_(* #,##0.00_);_(* \(#,##0.00\);_(* &quot;-&quot;??_);_(@_)"/>
    <numFmt numFmtId="164" formatCode="[$₹-4009]\ #,##0"/>
    <numFmt numFmtId="165" formatCode="_(* #,##0_);_(* \(#,##0\);_(* &quot;-&quot;??_);_(@_)"/>
    <numFmt numFmtId="166" formatCode="_([$₹-4009]* #,##0_);_([$₹-4009]* \(#,##0\);_([$₹-4009]* &quot;-&quot;_);_(@_)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sz val="11"/>
      <color theme="1"/>
      <name val="Calibri"/>
      <family val="2"/>
    </font>
    <font>
      <i/>
      <sz val="11"/>
      <color theme="1"/>
      <name val="Calibri"/>
      <family val="2"/>
      <scheme val="minor"/>
    </font>
    <font>
      <sz val="9"/>
      <color theme="1" tint="0.499984740745262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</font>
    <font>
      <i/>
      <sz val="11"/>
      <color theme="1" tint="0.499984740745262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24"/>
      <color rgb="FF0070C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0" tint="-4.9989318521683403E-2"/>
        <bgColor indexed="64"/>
      </patternFill>
    </fill>
  </fills>
  <borders count="22">
    <border>
      <left/>
      <right/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6795556505021"/>
      </bottom>
      <diagonal/>
    </border>
    <border>
      <left/>
      <right/>
      <top style="thin">
        <color theme="0" tint="-0.14999847407452621"/>
      </top>
      <bottom style="thin">
        <color theme="0" tint="-0.149967955565050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6795556505021"/>
      </bottom>
      <diagonal/>
    </border>
    <border>
      <left style="thin">
        <color theme="0" tint="-0.149998474074526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98474074526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9847407452621"/>
      </left>
      <right/>
      <top style="thin">
        <color theme="0" tint="-0.14996795556505021"/>
      </top>
      <bottom style="thin">
        <color theme="0" tint="-0.14999847407452621"/>
      </bottom>
      <diagonal/>
    </border>
    <border>
      <left/>
      <right/>
      <top style="thin">
        <color theme="0" tint="-0.149967955565050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6795556505021"/>
      </top>
      <bottom style="thin">
        <color theme="0" tint="-0.14999847407452621"/>
      </bottom>
      <diagonal/>
    </border>
    <border>
      <left style="thin">
        <color theme="0" tint="-0.14993743705557422"/>
      </left>
      <right/>
      <top style="thin">
        <color theme="0" tint="-0.14993743705557422"/>
      </top>
      <bottom/>
      <diagonal/>
    </border>
    <border>
      <left/>
      <right/>
      <top style="thin">
        <color theme="0" tint="-0.14993743705557422"/>
      </top>
      <bottom/>
      <diagonal/>
    </border>
    <border>
      <left/>
      <right style="thin">
        <color theme="0" tint="-0.14993743705557422"/>
      </right>
      <top style="thin">
        <color theme="0" tint="-0.14993743705557422"/>
      </top>
      <bottom/>
      <diagonal/>
    </border>
    <border>
      <left style="thin">
        <color theme="0" tint="-0.14993743705557422"/>
      </left>
      <right/>
      <top/>
      <bottom/>
      <diagonal/>
    </border>
    <border>
      <left/>
      <right style="thin">
        <color theme="0" tint="-0.14993743705557422"/>
      </right>
      <top/>
      <bottom/>
      <diagonal/>
    </border>
    <border>
      <left style="thin">
        <color theme="0" tint="-0.14993743705557422"/>
      </left>
      <right/>
      <top/>
      <bottom style="thin">
        <color theme="0" tint="-0.14993743705557422"/>
      </bottom>
      <diagonal/>
    </border>
    <border>
      <left/>
      <right/>
      <top/>
      <bottom style="thin">
        <color theme="0" tint="-0.14993743705557422"/>
      </bottom>
      <diagonal/>
    </border>
    <border>
      <left/>
      <right style="thin">
        <color theme="0" tint="-0.14993743705557422"/>
      </right>
      <top/>
      <bottom style="thin">
        <color theme="0" tint="-0.14993743705557422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1" fillId="0" borderId="0" applyNumberFormat="0" applyFill="0" applyBorder="0" applyAlignment="0" applyProtection="0"/>
  </cellStyleXfs>
  <cellXfs count="60">
    <xf numFmtId="0" fontId="0" fillId="0" borderId="0" xfId="0"/>
    <xf numFmtId="0" fontId="4" fillId="2" borderId="0" xfId="0" applyFont="1" applyFill="1" applyAlignment="1">
      <alignment vertical="center"/>
    </xf>
    <xf numFmtId="0" fontId="2" fillId="0" borderId="0" xfId="0" applyFont="1"/>
    <xf numFmtId="0" fontId="0" fillId="0" borderId="0" xfId="0" applyBorder="1"/>
    <xf numFmtId="0" fontId="2" fillId="0" borderId="0" xfId="0" applyFont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2" fillId="0" borderId="1" xfId="0" applyFont="1" applyBorder="1"/>
    <xf numFmtId="0" fontId="2" fillId="3" borderId="1" xfId="0" applyFont="1" applyFill="1" applyBorder="1"/>
    <xf numFmtId="0" fontId="2" fillId="3" borderId="1" xfId="0" applyFont="1" applyFill="1" applyBorder="1" applyAlignment="1">
      <alignment horizontal="center"/>
    </xf>
    <xf numFmtId="0" fontId="0" fillId="3" borderId="2" xfId="0" applyFill="1" applyBorder="1"/>
    <xf numFmtId="0" fontId="0" fillId="3" borderId="3" xfId="0" applyFill="1" applyBorder="1"/>
    <xf numFmtId="0" fontId="0" fillId="3" borderId="4" xfId="0" applyFill="1" applyBorder="1"/>
    <xf numFmtId="0" fontId="2" fillId="3" borderId="2" xfId="0" applyFont="1" applyFill="1" applyBorder="1"/>
    <xf numFmtId="0" fontId="2" fillId="3" borderId="3" xfId="0" applyFont="1" applyFill="1" applyBorder="1"/>
    <xf numFmtId="0" fontId="2" fillId="3" borderId="4" xfId="0" applyFont="1" applyFill="1" applyBorder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6" fillId="0" borderId="1" xfId="0" applyFont="1" applyBorder="1"/>
    <xf numFmtId="43" fontId="0" fillId="0" borderId="1" xfId="1" applyFont="1" applyBorder="1"/>
    <xf numFmtId="164" fontId="0" fillId="0" borderId="1" xfId="0" applyNumberFormat="1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2" fillId="3" borderId="5" xfId="0" applyFont="1" applyFill="1" applyBorder="1"/>
    <xf numFmtId="0" fontId="0" fillId="3" borderId="6" xfId="0" applyFill="1" applyBorder="1"/>
    <xf numFmtId="0" fontId="0" fillId="3" borderId="7" xfId="0" applyFill="1" applyBorder="1"/>
    <xf numFmtId="0" fontId="0" fillId="3" borderId="1" xfId="0" applyFill="1" applyBorder="1" applyAlignment="1">
      <alignment horizontal="center"/>
    </xf>
    <xf numFmtId="0" fontId="0" fillId="3" borderId="1" xfId="0" applyFill="1" applyBorder="1"/>
    <xf numFmtId="0" fontId="5" fillId="3" borderId="1" xfId="0" applyFont="1" applyFill="1" applyBorder="1"/>
    <xf numFmtId="165" fontId="0" fillId="0" borderId="1" xfId="1" applyNumberFormat="1" applyFont="1" applyBorder="1" applyAlignment="1">
      <alignment horizontal="right"/>
    </xf>
    <xf numFmtId="0" fontId="0" fillId="3" borderId="1" xfId="0" applyFill="1" applyBorder="1" applyAlignment="1">
      <alignment horizontal="right"/>
    </xf>
    <xf numFmtId="165" fontId="0" fillId="0" borderId="1" xfId="1" applyNumberFormat="1" applyFont="1" applyBorder="1"/>
    <xf numFmtId="9" fontId="0" fillId="0" borderId="1" xfId="0" applyNumberFormat="1" applyBorder="1"/>
    <xf numFmtId="0" fontId="2" fillId="3" borderId="1" xfId="0" applyFont="1" applyFill="1" applyBorder="1" applyAlignment="1">
      <alignment horizontal="right" vertical="center"/>
    </xf>
    <xf numFmtId="0" fontId="10" fillId="0" borderId="2" xfId="0" applyFont="1" applyBorder="1"/>
    <xf numFmtId="0" fontId="10" fillId="0" borderId="3" xfId="0" applyFont="1" applyBorder="1"/>
    <xf numFmtId="0" fontId="10" fillId="0" borderId="4" xfId="0" applyFont="1" applyBorder="1"/>
    <xf numFmtId="164" fontId="0" fillId="0" borderId="0" xfId="0" applyNumberFormat="1"/>
    <xf numFmtId="166" fontId="0" fillId="0" borderId="1" xfId="1" applyNumberFormat="1" applyFont="1" applyBorder="1"/>
    <xf numFmtId="0" fontId="3" fillId="0" borderId="0" xfId="0" applyFont="1" applyBorder="1" applyAlignment="1">
      <alignment vertical="center"/>
    </xf>
    <xf numFmtId="0" fontId="8" fillId="3" borderId="0" xfId="0" applyFont="1" applyFill="1" applyBorder="1" applyAlignment="1">
      <alignment vertical="center"/>
    </xf>
    <xf numFmtId="0" fontId="0" fillId="0" borderId="0" xfId="0" applyBorder="1" applyAlignment="1">
      <alignment horizontal="right" indent="1"/>
    </xf>
    <xf numFmtId="0" fontId="0" fillId="0" borderId="0" xfId="0" applyBorder="1" applyAlignment="1">
      <alignment horizontal="left" indent="1"/>
    </xf>
    <xf numFmtId="0" fontId="2" fillId="0" borderId="0" xfId="0" applyFont="1" applyBorder="1" applyAlignment="1">
      <alignment horizontal="left" indent="1"/>
    </xf>
    <xf numFmtId="0" fontId="7" fillId="0" borderId="0" xfId="0" applyFont="1" applyBorder="1" applyAlignment="1">
      <alignment horizontal="left" indent="1"/>
    </xf>
    <xf numFmtId="0" fontId="0" fillId="0" borderId="0" xfId="0" applyBorder="1" applyAlignment="1">
      <alignment horizontal="left"/>
    </xf>
    <xf numFmtId="0" fontId="8" fillId="3" borderId="14" xfId="0" applyFont="1" applyFill="1" applyBorder="1" applyAlignment="1">
      <alignment vertical="center"/>
    </xf>
    <xf numFmtId="0" fontId="8" fillId="3" borderId="15" xfId="0" applyFont="1" applyFill="1" applyBorder="1" applyAlignment="1">
      <alignment vertical="center"/>
    </xf>
    <xf numFmtId="0" fontId="8" fillId="3" borderId="15" xfId="0" applyFont="1" applyFill="1" applyBorder="1" applyAlignment="1">
      <alignment horizontal="center" vertical="center"/>
    </xf>
    <xf numFmtId="0" fontId="8" fillId="3" borderId="16" xfId="0" applyFont="1" applyFill="1" applyBorder="1" applyAlignment="1">
      <alignment vertical="center"/>
    </xf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12" fillId="2" borderId="0" xfId="2" applyFont="1" applyFill="1" applyAlignment="1">
      <alignment horizontal="left" vertical="center"/>
    </xf>
  </cellXfs>
  <cellStyles count="3">
    <cellStyle name="Comma" xfId="1" builtinId="3"/>
    <cellStyle name="Hyperlink" xfId="2" builtinId="8"/>
    <cellStyle name="Normal" xfId="0" builtinId="0"/>
  </cellStyles>
  <dxfs count="1">
    <dxf>
      <font>
        <b/>
        <i val="0"/>
        <color rgb="FFC0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2" Target="theme/theme1.xml" Type="http://schemas.openxmlformats.org/officeDocument/2006/relationships/theme"/>
<Relationship Id="rId3" Target="styles.xml" Type="http://schemas.openxmlformats.org/officeDocument/2006/relationships/styles"/>
<Relationship Id="rId4" Target="sharedStrings.xml" Type="http://schemas.openxmlformats.org/officeDocument/2006/relationships/sharedStrings"/>
<Relationship Id="rId5" Target="calcChain.xml" Type="http://schemas.openxmlformats.org/officeDocument/2006/relationships/calcChain"/>
</Relationships>

</file>

<file path=xl/charts/_rels/chart1.xml.rels><?xml version="1.0" encoding="UTF-8" standalone="no"?>
<Relationships xmlns="http://schemas.openxmlformats.org/package/2006/relationships">
<Relationship Id="rId1" Target="style1.xml" Type="http://schemas.microsoft.com/office/2011/relationships/chartStyle"/>
<Relationship Id="rId2" Target="colors1.xml" Type="http://schemas.microsoft.com/office/2011/relationships/chartColorStyle"/>
</Relationships>
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autoTitleDeleted val="1"/>
    <c:plotArea>
      <c:layout>
        <c:manualLayout>
          <c:layoutTarget val="inner"/>
          <c:xMode val="edge"/>
          <c:yMode val="edge"/>
          <c:x val="0.10410709834455051"/>
          <c:y val="0.20144927536231891"/>
          <c:w val="0.87688460730118256"/>
          <c:h val="0.61531484651375112"/>
        </c:manualLayout>
      </c:layout>
      <c:lineChart>
        <c:grouping val="standard"/>
        <c:ser>
          <c:idx val="1"/>
          <c:order val="0"/>
          <c:tx>
            <c:strRef>
              <c:f>'Cost Benefit Analysis '!$D$19</c:f>
              <c:strCache>
                <c:ptCount val="1"/>
                <c:pt idx="0">
                  <c:v>Regular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'Cost Benefit Analysis '!$B$20:$B$79</c:f>
              <c:numCache>
                <c:formatCode>General</c:formatCode>
                <c:ptCount val="6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</c:numCache>
            </c:numRef>
          </c:cat>
          <c:val>
            <c:numRef>
              <c:f>'Cost Benefit Analysis '!$D$20:$D$79</c:f>
              <c:numCache>
                <c:formatCode>[$₹-4009]\ #,##0</c:formatCode>
                <c:ptCount val="6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</c:numCache>
            </c:numRef>
          </c:val>
        </c:ser>
        <c:ser>
          <c:idx val="2"/>
          <c:order val="1"/>
          <c:tx>
            <c:strRef>
              <c:f>'Cost Benefit Analysis '!$E$19</c:f>
              <c:strCache>
                <c:ptCount val="1"/>
                <c:pt idx="0">
                  <c:v>CFL</c:v>
                </c:pt>
              </c:strCache>
            </c:strRef>
          </c:tx>
          <c:spPr>
            <a:ln w="127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'Cost Benefit Analysis '!$B$20:$B$79</c:f>
              <c:numCache>
                <c:formatCode>General</c:formatCode>
                <c:ptCount val="6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</c:numCache>
            </c:numRef>
          </c:cat>
          <c:val>
            <c:numRef>
              <c:f>'Cost Benefit Analysis '!$E$20:$E$79</c:f>
              <c:numCache>
                <c:formatCode>[$₹-4009]\ #,##0</c:formatCode>
                <c:ptCount val="6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</c:numCache>
            </c:numRef>
          </c:val>
        </c:ser>
        <c:ser>
          <c:idx val="3"/>
          <c:order val="2"/>
          <c:tx>
            <c:strRef>
              <c:f>'Cost Benefit Analysis '!$F$19</c:f>
              <c:strCache>
                <c:ptCount val="1"/>
                <c:pt idx="0">
                  <c:v>LED</c:v>
                </c:pt>
              </c:strCache>
            </c:strRef>
          </c:tx>
          <c:spPr>
            <a:ln w="1270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'Cost Benefit Analysis '!$B$20:$B$79</c:f>
              <c:numCache>
                <c:formatCode>General</c:formatCode>
                <c:ptCount val="6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</c:numCache>
            </c:numRef>
          </c:cat>
          <c:val>
            <c:numRef>
              <c:f>'Cost Benefit Analysis '!$F$20:$F$79</c:f>
              <c:numCache>
                <c:formatCode>[$₹-4009]\ #,##0</c:formatCode>
                <c:ptCount val="6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</c:numCache>
            </c:numRef>
          </c:val>
        </c:ser>
        <c:dLbls/>
        <c:marker val="1"/>
        <c:axId val="76100352"/>
        <c:axId val="76101888"/>
      </c:lineChart>
      <c:catAx>
        <c:axId val="76100352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101888"/>
        <c:crosses val="autoZero"/>
        <c:auto val="1"/>
        <c:lblAlgn val="ctr"/>
        <c:lblOffset val="100"/>
        <c:tickLblSkip val="5"/>
        <c:tickMarkSkip val="1"/>
      </c:catAx>
      <c:valAx>
        <c:axId val="76101888"/>
        <c:scaling>
          <c:orientation val="minMax"/>
        </c:scaling>
        <c:axPos val="l"/>
        <c:majorGridlines>
          <c:spPr>
            <a:ln w="9525" cap="flat" cmpd="sng" algn="ctr">
              <a:solidFill>
                <a:schemeClr val="bg1">
                  <a:lumMod val="95000"/>
                </a:schemeClr>
              </a:solidFill>
              <a:round/>
            </a:ln>
            <a:effectLst/>
          </c:spPr>
        </c:majorGridlines>
        <c:numFmt formatCode="[$₹-4009]\ #,##0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100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59492680733344083"/>
          <c:y val="6.7544738725841113E-3"/>
          <c:w val="0.40108349584793535"/>
          <c:h val="0.12321944539541253"/>
        </c:manualLayout>
      </c:layout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Drop" dropLines="12" dropStyle="combo" dx="16" fmlaLink="$I$20" fmlaRange="$P$22:$P$41" noThreeD="1" sel="16" val="8"/>
</file>

<file path=xl/ctrlProps/ctrlProp2.xml><?xml version="1.0" encoding="utf-8"?>
<formControlPr xmlns="http://schemas.microsoft.com/office/spreadsheetml/2009/9/main" objectType="Drop" dropLines="20" dropStyle="combo" dx="16" fmlaLink="$J$19" fmlaRange="$Q$22:$Q$24" noThreeD="1" sel="3" val="0"/>
</file>

<file path=xl/ctrlProps/ctrlProp3.xml><?xml version="1.0" encoding="utf-8"?>
<formControlPr xmlns="http://schemas.microsoft.com/office/spreadsheetml/2009/9/main" objectType="Drop" dropStyle="combo" dx="16" fmlaLink="$I$21" fmlaRange="$R$22:$R$45" noThreeD="1" sel="16" val="11"/>
</file>

<file path=xl/ctrlProps/ctrlProp4.xml><?xml version="1.0" encoding="utf-8"?>
<formControlPr xmlns="http://schemas.microsoft.com/office/spreadsheetml/2009/9/main" objectType="Drop" dropLines="9" dropStyle="combo" dx="16" fmlaLink="$K$22" fmlaRange="$S$22:$S$30" noThreeD="1" sel="5" val="0"/>
</file>

<file path=xl/drawings/_rels/drawing1.xml.rels><?xml version="1.0" encoding="UTF-8" standalone="no"?>
<Relationships xmlns="http://schemas.openxmlformats.org/package/2006/relationships">
<Relationship Id="rId1" Target="../charts/chart1.xml" Type="http://schemas.openxmlformats.org/officeDocument/2006/relationships/chart"/>
</Relationships>
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4</xdr:row>
      <xdr:rowOff>0</xdr:rowOff>
    </xdr:from>
    <xdr:to>
      <xdr:col>16</xdr:col>
      <xdr:colOff>0</xdr:colOff>
      <xdr:row>15</xdr:row>
      <xdr:rowOff>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123824</xdr:colOff>
      <xdr:row>4</xdr:row>
      <xdr:rowOff>0</xdr:rowOff>
    </xdr:from>
    <xdr:to>
      <xdr:col>20</xdr:col>
      <xdr:colOff>609599</xdr:colOff>
      <xdr:row>15</xdr:row>
      <xdr:rowOff>0</xdr:rowOff>
    </xdr:to>
    <xdr:sp macro="" textlink="">
      <xdr:nvSpPr>
        <xdr:cNvPr id="6" name="Rectangle 5"/>
        <xdr:cNvSpPr/>
      </xdr:nvSpPr>
      <xdr:spPr>
        <a:xfrm>
          <a:off x="11410949" y="1314450"/>
          <a:ext cx="2695575" cy="2190750"/>
        </a:xfrm>
        <a:prstGeom prst="rect">
          <a:avLst/>
        </a:prstGeom>
        <a:noFill/>
        <a:ln>
          <a:solidFill>
            <a:schemeClr val="bg1">
              <a:lumMod val="8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no"?>
<Relationships xmlns="http://schemas.openxmlformats.org/package/2006/relationships">
<Relationship Id="rId1" Target="../printerSettings/printerSettings1.bin" Type="http://schemas.openxmlformats.org/officeDocument/2006/relationships/printerSettings"/>
<Relationship Id="rId2" Target="../drawings/drawing1.xml" Type="http://schemas.openxmlformats.org/officeDocument/2006/relationships/drawing"/>
<Relationship Id="rId3" Target="../drawings/vmlDrawing1.vml" Type="http://schemas.openxmlformats.org/officeDocument/2006/relationships/vmlDrawing"/>
<Relationship Id="rId4" Target="../ctrlProps/ctrlProp1.xml" Type="http://schemas.openxmlformats.org/officeDocument/2006/relationships/ctrlProp"/>
<Relationship Id="rId5" Target="../ctrlProps/ctrlProp2.xml" Type="http://schemas.openxmlformats.org/officeDocument/2006/relationships/ctrlProp"/>
<Relationship Id="rId6" Target="../ctrlProps/ctrlProp3.xml" Type="http://schemas.openxmlformats.org/officeDocument/2006/relationships/ctrlProp"/>
<Relationship Id="rId7" Target="../ctrlProps/ctrlProp4.xml" Type="http://schemas.openxmlformats.org/officeDocument/2006/relationships/ctrlProp"/>
</Relationships>

</file>

<file path=xl/worksheets/sheet1.xml><?xml version="1.0" encoding="utf-8"?>
<worksheet xmlns="http://schemas.openxmlformats.org/spreadsheetml/2006/main" xmlns:r="http://schemas.openxmlformats.org/officeDocument/2006/relationships">
  <dimension ref="B1:U84"/>
  <sheetViews>
    <sheetView showGridLines="0" tabSelected="1" workbookViewId="0">
      <selection activeCell="D15" sqref="D15"/>
    </sheetView>
  </sheetViews>
  <sheetFormatPr defaultRowHeight="14.4"/>
  <cols>
    <col min="1" max="1" width="2.109375" customWidth="1"/>
    <col min="2" max="2" width="28.44140625" bestFit="1" customWidth="1"/>
    <col min="3" max="6" width="9.109375" customWidth="1"/>
    <col min="8" max="8" width="16.33203125" customWidth="1"/>
    <col min="9" max="9" width="11" customWidth="1"/>
    <col min="11" max="11" width="10.88671875" bestFit="1" customWidth="1"/>
    <col min="17" max="17" width="3.109375" customWidth="1"/>
    <col min="18" max="19" width="10.5546875" customWidth="1"/>
    <col min="20" max="20" width="10.109375" customWidth="1"/>
  </cols>
  <sheetData>
    <row r="1" spans="2:21" s="1" customFormat="1" ht="58.5" customHeight="1">
      <c r="C1" s="1" t="s">
        <v>0</v>
      </c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</row>
    <row r="3" spans="2:21">
      <c r="B3" s="13" t="s">
        <v>1</v>
      </c>
      <c r="C3" s="14"/>
      <c r="D3" s="14"/>
      <c r="E3" s="15"/>
      <c r="I3" s="13" t="s">
        <v>16</v>
      </c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5"/>
    </row>
    <row r="5" spans="2:21" ht="22.5" customHeight="1">
      <c r="C5" s="37" t="s">
        <v>10</v>
      </c>
      <c r="D5" s="37" t="s">
        <v>11</v>
      </c>
      <c r="E5" s="37" t="s">
        <v>12</v>
      </c>
      <c r="I5" s="50" t="s">
        <v>73</v>
      </c>
      <c r="J5" s="51"/>
      <c r="K5" s="51"/>
      <c r="L5" s="51"/>
      <c r="M5" s="51"/>
      <c r="N5" s="52"/>
      <c r="O5" s="51"/>
      <c r="P5" s="53"/>
      <c r="Q5" s="43"/>
      <c r="R5" s="44" t="s">
        <v>69</v>
      </c>
      <c r="S5" s="44"/>
      <c r="T5" s="44"/>
      <c r="U5" s="44"/>
    </row>
    <row r="6" spans="2:21">
      <c r="B6" s="7" t="s">
        <v>74</v>
      </c>
      <c r="C6" s="42"/>
      <c r="D6" s="42"/>
      <c r="E6" s="42"/>
      <c r="I6" s="54"/>
      <c r="J6" s="3"/>
      <c r="K6" s="3"/>
      <c r="L6" s="3"/>
      <c r="M6" s="3"/>
      <c r="N6" s="3"/>
      <c r="O6" s="3"/>
      <c r="P6" s="55"/>
      <c r="Q6" s="3"/>
      <c r="R6" s="3"/>
      <c r="S6" s="3"/>
      <c r="T6" s="3"/>
      <c r="U6" s="3"/>
    </row>
    <row r="7" spans="2:21">
      <c r="B7" s="7" t="s">
        <v>3</v>
      </c>
      <c r="C7" s="35"/>
      <c r="D7" s="35"/>
      <c r="E7" s="35"/>
      <c r="I7" s="54"/>
      <c r="J7" s="3"/>
      <c r="K7" s="3"/>
      <c r="L7" s="3"/>
      <c r="M7" s="3"/>
      <c r="N7" s="3"/>
      <c r="O7" s="3"/>
      <c r="P7" s="55"/>
      <c r="Q7" s="3"/>
      <c r="R7" s="46" t="s">
        <v>34</v>
      </c>
      <c r="S7" s="3"/>
      <c r="T7" s="3"/>
      <c r="U7" s="45" t="str">
        <f>"bulb"&amp;IF(I20&gt;1,"s","")</f>
        <v>bulb</v>
      </c>
    </row>
    <row r="8" spans="2:21">
      <c r="B8" s="7" t="s">
        <v>4</v>
      </c>
      <c r="C8" s="35"/>
      <c r="D8" s="35"/>
      <c r="E8" s="35"/>
      <c r="I8" s="54"/>
      <c r="J8" s="3"/>
      <c r="K8" s="3"/>
      <c r="L8" s="3"/>
      <c r="M8" s="3"/>
      <c r="N8" s="3"/>
      <c r="O8" s="3"/>
      <c r="P8" s="55"/>
      <c r="Q8" s="3"/>
      <c r="R8" s="3"/>
      <c r="S8" s="3"/>
      <c r="T8" s="49" t="s">
        <v>75</v>
      </c>
      <c r="U8" s="3"/>
    </row>
    <row r="9" spans="2:21">
      <c r="I9" s="54"/>
      <c r="J9" s="3"/>
      <c r="K9" s="3"/>
      <c r="L9" s="3"/>
      <c r="M9" s="3"/>
      <c r="N9" s="3"/>
      <c r="O9" s="3"/>
      <c r="P9" s="55"/>
      <c r="Q9" s="3"/>
      <c r="R9" s="3"/>
      <c r="S9" s="3"/>
      <c r="T9" s="3"/>
      <c r="U9" s="3"/>
    </row>
    <row r="10" spans="2:21">
      <c r="I10" s="54"/>
      <c r="J10" s="3"/>
      <c r="K10" s="3"/>
      <c r="L10" s="3"/>
      <c r="M10" s="3"/>
      <c r="N10" s="3"/>
      <c r="O10" s="3"/>
      <c r="P10" s="55"/>
      <c r="Q10" s="3"/>
      <c r="R10" s="47" t="e">
        <f>"Your total cost would be "&amp;TEXT(I29,"₹#,##")</f>
        <v>#DIV/0!</v>
      </c>
      <c r="S10" s="4"/>
      <c r="T10" s="4"/>
      <c r="U10" s="3"/>
    </row>
    <row r="11" spans="2:21">
      <c r="B11" s="13" t="s">
        <v>14</v>
      </c>
      <c r="C11" s="15"/>
      <c r="I11" s="54"/>
      <c r="J11" s="3"/>
      <c r="K11" s="3"/>
      <c r="L11" s="3"/>
      <c r="M11" s="3"/>
      <c r="N11" s="3"/>
      <c r="O11" s="3"/>
      <c r="P11" s="55"/>
      <c r="Q11" s="3"/>
      <c r="R11" s="46"/>
      <c r="S11" s="3"/>
      <c r="T11" s="3"/>
      <c r="U11" s="3"/>
    </row>
    <row r="12" spans="2:21">
      <c r="B12" s="6" t="s">
        <v>5</v>
      </c>
      <c r="C12" s="20"/>
      <c r="I12" s="54"/>
      <c r="J12" s="3"/>
      <c r="K12" s="3"/>
      <c r="L12" s="3"/>
      <c r="M12" s="3"/>
      <c r="N12" s="3"/>
      <c r="O12" s="3"/>
      <c r="P12" s="55"/>
      <c r="Q12" s="3"/>
      <c r="R12" s="48" t="e">
        <f>H37</f>
        <v>#DIV/0!</v>
      </c>
      <c r="S12" s="3"/>
      <c r="T12" s="3"/>
      <c r="U12" s="3"/>
    </row>
    <row r="13" spans="2:21">
      <c r="B13" s="6" t="s">
        <v>6</v>
      </c>
      <c r="C13" s="36"/>
      <c r="I13" s="54"/>
      <c r="J13" s="3"/>
      <c r="K13" s="3"/>
      <c r="L13" s="3"/>
      <c r="M13" s="3"/>
      <c r="N13" s="3"/>
      <c r="O13" s="3"/>
      <c r="P13" s="55"/>
      <c r="Q13" s="3"/>
      <c r="R13" s="48" t="e">
        <f>H38</f>
        <v>#DIV/0!</v>
      </c>
      <c r="S13" s="3"/>
      <c r="T13" s="3"/>
      <c r="U13" s="3"/>
    </row>
    <row r="14" spans="2:21">
      <c r="B14" s="6" t="s">
        <v>9</v>
      </c>
      <c r="C14" s="6"/>
      <c r="I14" s="54"/>
      <c r="J14" s="3"/>
      <c r="K14" s="3"/>
      <c r="L14" s="3"/>
      <c r="M14" s="3"/>
      <c r="N14" s="3"/>
      <c r="O14" s="3"/>
      <c r="P14" s="55"/>
      <c r="Q14" s="3"/>
      <c r="R14" s="3"/>
      <c r="S14" s="3"/>
      <c r="T14" s="3"/>
      <c r="U14" s="3"/>
    </row>
    <row r="15" spans="2:21">
      <c r="I15" s="56"/>
      <c r="J15" s="57"/>
      <c r="K15" s="57"/>
      <c r="L15" s="57"/>
      <c r="M15" s="57"/>
      <c r="N15" s="57"/>
      <c r="O15" s="57"/>
      <c r="P15" s="58"/>
      <c r="Q15" s="3"/>
      <c r="R15" s="3"/>
      <c r="S15" s="3"/>
      <c r="T15" s="3"/>
      <c r="U15" s="3"/>
    </row>
    <row r="17" spans="2:19">
      <c r="B17" s="10" t="s">
        <v>7</v>
      </c>
      <c r="C17" s="11"/>
      <c r="D17" s="11"/>
      <c r="E17" s="11"/>
      <c r="F17" s="12"/>
    </row>
    <row r="19" spans="2:19">
      <c r="B19" s="30" t="s">
        <v>8</v>
      </c>
      <c r="C19" s="30" t="s">
        <v>13</v>
      </c>
      <c r="D19" s="34" t="s">
        <v>10</v>
      </c>
      <c r="E19" s="34" t="s">
        <v>11</v>
      </c>
      <c r="F19" s="34" t="s">
        <v>12</v>
      </c>
      <c r="H19" s="16" t="s">
        <v>17</v>
      </c>
      <c r="I19" s="17" t="str">
        <f>INDEX(bulbs,J19)</f>
        <v>LED</v>
      </c>
      <c r="J19" s="6">
        <v>3</v>
      </c>
      <c r="M19" s="9" t="s">
        <v>30</v>
      </c>
      <c r="N19" s="8" t="s">
        <v>31</v>
      </c>
      <c r="P19" s="13" t="s">
        <v>35</v>
      </c>
      <c r="Q19" s="14"/>
      <c r="R19" s="14"/>
      <c r="S19" s="15"/>
    </row>
    <row r="20" spans="2:19">
      <c r="B20" s="5">
        <v>1</v>
      </c>
      <c r="C20" s="33">
        <f>B20*$C$14*30</f>
        <v>0</v>
      </c>
      <c r="D20" s="20" t="e">
        <f>(INT($C20/C$7)+1)*C$6 +FV($C$13/12,$B20,-$C$14*30*C$8*$C$12/1000)</f>
        <v>#DIV/0!</v>
      </c>
      <c r="E20" s="20" t="e">
        <f t="shared" ref="E20:F20" si="0">(INT($C20/D$7)+1)*D$6 + FV($C$13/12,$B20,-$C$14*30*D$8*$C$12/1000)</f>
        <v>#DIV/0!</v>
      </c>
      <c r="F20" s="20" t="e">
        <f t="shared" si="0"/>
        <v>#DIV/0!</v>
      </c>
      <c r="H20" s="6" t="s">
        <v>19</v>
      </c>
      <c r="I20" s="6"/>
      <c r="M20" s="5">
        <v>1</v>
      </c>
      <c r="N20" s="6">
        <f>$I$25*(1+$C$13)^(M20-1)</f>
        <v>0</v>
      </c>
    </row>
    <row r="21" spans="2:19">
      <c r="B21" s="5">
        <v>2</v>
      </c>
      <c r="C21" s="33">
        <f t="shared" ref="C21:C79" si="1">B21*$C$14*30</f>
        <v>0</v>
      </c>
      <c r="D21" s="20" t="e">
        <f t="shared" ref="D21:F79" si="2">(INT($C21/C$7)+1)*C$6 + FV($C$13/12,$B21,-$C$14*30*C$8*$C$12/1000)</f>
        <v>#DIV/0!</v>
      </c>
      <c r="E21" s="20" t="e">
        <f t="shared" si="2"/>
        <v>#DIV/0!</v>
      </c>
      <c r="F21" s="20" t="e">
        <f t="shared" si="2"/>
        <v>#DIV/0!</v>
      </c>
      <c r="H21" s="6" t="s">
        <v>20</v>
      </c>
      <c r="I21" s="6"/>
      <c r="J21" s="18" t="s">
        <v>28</v>
      </c>
      <c r="M21" s="5">
        <v>2</v>
      </c>
      <c r="N21" s="6">
        <f t="shared" ref="N21:N49" si="3">$I$25*(1+$C$13)^(M21-1)</f>
        <v>0</v>
      </c>
      <c r="P21" s="8" t="s">
        <v>15</v>
      </c>
      <c r="Q21" s="8" t="s">
        <v>2</v>
      </c>
      <c r="R21" s="8" t="s">
        <v>20</v>
      </c>
      <c r="S21" s="8" t="s">
        <v>18</v>
      </c>
    </row>
    <row r="22" spans="2:19">
      <c r="B22" s="5">
        <v>3</v>
      </c>
      <c r="C22" s="33">
        <f t="shared" si="1"/>
        <v>0</v>
      </c>
      <c r="D22" s="20" t="e">
        <f t="shared" si="2"/>
        <v>#DIV/0!</v>
      </c>
      <c r="E22" s="20" t="e">
        <f t="shared" si="2"/>
        <v>#DIV/0!</v>
      </c>
      <c r="F22" s="20" t="e">
        <f t="shared" si="2"/>
        <v>#DIV/0!</v>
      </c>
      <c r="H22" s="6" t="s">
        <v>18</v>
      </c>
      <c r="I22" s="6"/>
      <c r="J22" s="18" t="s">
        <v>27</v>
      </c>
      <c r="K22" s="5">
        <v>1</v>
      </c>
      <c r="M22" s="5">
        <v>3</v>
      </c>
      <c r="N22" s="6">
        <f t="shared" si="3"/>
        <v>0</v>
      </c>
      <c r="P22" s="6">
        <v>1</v>
      </c>
      <c r="Q22" s="6" t="s">
        <v>10</v>
      </c>
      <c r="R22" s="6" t="s">
        <v>36</v>
      </c>
      <c r="S22" s="6" t="s">
        <v>60</v>
      </c>
    </row>
    <row r="23" spans="2:19">
      <c r="B23" s="5">
        <v>4</v>
      </c>
      <c r="C23" s="33">
        <f t="shared" si="1"/>
        <v>0</v>
      </c>
      <c r="D23" s="20" t="e">
        <f t="shared" si="2"/>
        <v>#DIV/0!</v>
      </c>
      <c r="E23" s="20" t="e">
        <f t="shared" si="2"/>
        <v>#DIV/0!</v>
      </c>
      <c r="F23" s="20" t="e">
        <f t="shared" si="2"/>
        <v>#DIV/0!</v>
      </c>
      <c r="M23" s="5">
        <v>4</v>
      </c>
      <c r="N23" s="6">
        <f t="shared" si="3"/>
        <v>0</v>
      </c>
      <c r="P23" s="6">
        <v>2</v>
      </c>
      <c r="Q23" s="6" t="s">
        <v>11</v>
      </c>
      <c r="R23" s="6" t="s">
        <v>37</v>
      </c>
      <c r="S23" s="6" t="s">
        <v>61</v>
      </c>
    </row>
    <row r="24" spans="2:19">
      <c r="B24" s="5">
        <v>5</v>
      </c>
      <c r="C24" s="33">
        <f t="shared" si="1"/>
        <v>0</v>
      </c>
      <c r="D24" s="20" t="e">
        <f t="shared" si="2"/>
        <v>#DIV/0!</v>
      </c>
      <c r="E24" s="20" t="e">
        <f t="shared" si="2"/>
        <v>#DIV/0!</v>
      </c>
      <c r="F24" s="20" t="e">
        <f t="shared" si="2"/>
        <v>#DIV/0!</v>
      </c>
      <c r="H24" s="2" t="s">
        <v>26</v>
      </c>
      <c r="M24" s="5">
        <v>5</v>
      </c>
      <c r="N24" s="6">
        <f t="shared" si="3"/>
        <v>0</v>
      </c>
      <c r="P24" s="6">
        <v>3</v>
      </c>
      <c r="Q24" s="6" t="s">
        <v>12</v>
      </c>
      <c r="R24" s="6" t="s">
        <v>38</v>
      </c>
      <c r="S24" s="6" t="s">
        <v>62</v>
      </c>
    </row>
    <row r="25" spans="2:19">
      <c r="B25" s="5">
        <v>6</v>
      </c>
      <c r="C25" s="33">
        <f t="shared" si="1"/>
        <v>0</v>
      </c>
      <c r="D25" s="20" t="e">
        <f t="shared" si="2"/>
        <v>#DIV/0!</v>
      </c>
      <c r="E25" s="20" t="e">
        <f t="shared" si="2"/>
        <v>#DIV/0!</v>
      </c>
      <c r="F25" s="20" t="e">
        <f t="shared" si="2"/>
        <v>#DIV/0!</v>
      </c>
      <c r="H25" s="6" t="s">
        <v>29</v>
      </c>
      <c r="I25" s="19">
        <f>I21*365*I20*INDEX(watts,J19)/1000</f>
        <v>0</v>
      </c>
      <c r="M25" s="5">
        <v>6</v>
      </c>
      <c r="N25" s="6">
        <f t="shared" si="3"/>
        <v>0</v>
      </c>
      <c r="P25" s="6">
        <v>4</v>
      </c>
      <c r="R25" s="6" t="s">
        <v>39</v>
      </c>
      <c r="S25" s="6" t="s">
        <v>63</v>
      </c>
    </row>
    <row r="26" spans="2:19">
      <c r="B26" s="5">
        <v>7</v>
      </c>
      <c r="C26" s="33">
        <f t="shared" si="1"/>
        <v>0</v>
      </c>
      <c r="D26" s="20" t="e">
        <f t="shared" si="2"/>
        <v>#DIV/0!</v>
      </c>
      <c r="E26" s="20" t="e">
        <f t="shared" si="2"/>
        <v>#DIV/0!</v>
      </c>
      <c r="F26" s="20" t="e">
        <f t="shared" si="2"/>
        <v>#DIV/0!</v>
      </c>
      <c r="H26" s="6" t="s">
        <v>32</v>
      </c>
      <c r="I26" s="20">
        <f>I25*C12</f>
        <v>0</v>
      </c>
      <c r="J26" s="41"/>
      <c r="M26" s="5">
        <v>7</v>
      </c>
      <c r="N26" s="6">
        <f t="shared" si="3"/>
        <v>0</v>
      </c>
      <c r="P26" s="6">
        <v>5</v>
      </c>
      <c r="R26" s="6" t="s">
        <v>40</v>
      </c>
      <c r="S26" s="6" t="s">
        <v>64</v>
      </c>
    </row>
    <row r="27" spans="2:19">
      <c r="B27" s="5">
        <v>8</v>
      </c>
      <c r="C27" s="33">
        <f t="shared" si="1"/>
        <v>0</v>
      </c>
      <c r="D27" s="20" t="e">
        <f t="shared" si="2"/>
        <v>#DIV/0!</v>
      </c>
      <c r="E27" s="20" t="e">
        <f t="shared" si="2"/>
        <v>#DIV/0!</v>
      </c>
      <c r="F27" s="20" t="e">
        <f t="shared" si="2"/>
        <v>#DIV/0!</v>
      </c>
      <c r="H27" s="6" t="str">
        <f>I22&amp;" yr usage cost"</f>
        <v xml:space="preserve"> yr usage cost</v>
      </c>
      <c r="I27" s="20">
        <f>FV(C13,I22,-I26)</f>
        <v>0</v>
      </c>
      <c r="M27" s="5">
        <v>8</v>
      </c>
      <c r="N27" s="6">
        <f t="shared" si="3"/>
        <v>0</v>
      </c>
      <c r="P27" s="6">
        <v>6</v>
      </c>
      <c r="R27" s="6" t="s">
        <v>41</v>
      </c>
      <c r="S27" s="6" t="s">
        <v>65</v>
      </c>
    </row>
    <row r="28" spans="2:19">
      <c r="B28" s="5">
        <v>9</v>
      </c>
      <c r="C28" s="33">
        <f t="shared" si="1"/>
        <v>0</v>
      </c>
      <c r="D28" s="20" t="e">
        <f t="shared" si="2"/>
        <v>#DIV/0!</v>
      </c>
      <c r="E28" s="20" t="e">
        <f t="shared" si="2"/>
        <v>#DIV/0!</v>
      </c>
      <c r="F28" s="20" t="e">
        <f t="shared" si="2"/>
        <v>#DIV/0!</v>
      </c>
      <c r="H28" s="6" t="s">
        <v>70</v>
      </c>
      <c r="I28" s="20" t="e">
        <f>ROUNDUP(I22*I21*I20*365/INDEX(lifetime,$J$19),0)*INDEX(cost,J19)</f>
        <v>#DIV/0!</v>
      </c>
      <c r="M28" s="5">
        <v>9</v>
      </c>
      <c r="N28" s="6">
        <f t="shared" si="3"/>
        <v>0</v>
      </c>
      <c r="P28" s="6">
        <v>7</v>
      </c>
      <c r="R28" s="6" t="s">
        <v>42</v>
      </c>
      <c r="S28" s="6" t="s">
        <v>66</v>
      </c>
    </row>
    <row r="29" spans="2:19">
      <c r="B29" s="5">
        <v>10</v>
      </c>
      <c r="C29" s="33">
        <f t="shared" si="1"/>
        <v>0</v>
      </c>
      <c r="D29" s="20" t="e">
        <f t="shared" si="2"/>
        <v>#DIV/0!</v>
      </c>
      <c r="E29" s="20" t="e">
        <f t="shared" si="2"/>
        <v>#DIV/0!</v>
      </c>
      <c r="F29" s="20" t="e">
        <f t="shared" si="2"/>
        <v>#DIV/0!</v>
      </c>
      <c r="H29" s="6" t="s">
        <v>71</v>
      </c>
      <c r="I29" s="20" t="e">
        <f>I27+I28</f>
        <v>#DIV/0!</v>
      </c>
      <c r="M29" s="5">
        <v>10</v>
      </c>
      <c r="N29" s="6">
        <f t="shared" si="3"/>
        <v>0</v>
      </c>
      <c r="P29" s="6">
        <v>8</v>
      </c>
      <c r="R29" s="6" t="s">
        <v>43</v>
      </c>
      <c r="S29" s="6" t="s">
        <v>68</v>
      </c>
    </row>
    <row r="30" spans="2:19">
      <c r="B30" s="5">
        <v>11</v>
      </c>
      <c r="C30" s="33">
        <f t="shared" si="1"/>
        <v>0</v>
      </c>
      <c r="D30" s="20" t="e">
        <f t="shared" si="2"/>
        <v>#DIV/0!</v>
      </c>
      <c r="E30" s="20" t="e">
        <f t="shared" si="2"/>
        <v>#DIV/0!</v>
      </c>
      <c r="F30" s="20" t="e">
        <f t="shared" si="2"/>
        <v>#DIV/0!</v>
      </c>
      <c r="M30" s="5">
        <v>11</v>
      </c>
      <c r="N30" s="6">
        <f t="shared" si="3"/>
        <v>0</v>
      </c>
      <c r="P30" s="6">
        <v>9</v>
      </c>
      <c r="R30" s="6" t="s">
        <v>44</v>
      </c>
      <c r="S30" s="6" t="s">
        <v>67</v>
      </c>
    </row>
    <row r="31" spans="2:19">
      <c r="B31" s="5">
        <v>12</v>
      </c>
      <c r="C31" s="33">
        <f t="shared" si="1"/>
        <v>0</v>
      </c>
      <c r="D31" s="20" t="e">
        <f t="shared" si="2"/>
        <v>#DIV/0!</v>
      </c>
      <c r="E31" s="20" t="e">
        <f t="shared" si="2"/>
        <v>#DIV/0!</v>
      </c>
      <c r="F31" s="20" t="e">
        <f t="shared" si="2"/>
        <v>#DIV/0!</v>
      </c>
      <c r="H31" s="6" t="s">
        <v>21</v>
      </c>
      <c r="I31" s="6"/>
      <c r="M31" s="5">
        <v>12</v>
      </c>
      <c r="N31" s="6">
        <f t="shared" si="3"/>
        <v>0</v>
      </c>
      <c r="P31" s="6">
        <v>10</v>
      </c>
      <c r="R31" s="6" t="s">
        <v>45</v>
      </c>
    </row>
    <row r="32" spans="2:19">
      <c r="B32" s="5">
        <v>13</v>
      </c>
      <c r="C32" s="33">
        <f t="shared" si="1"/>
        <v>0</v>
      </c>
      <c r="D32" s="20" t="e">
        <f t="shared" si="2"/>
        <v>#DIV/0!</v>
      </c>
      <c r="E32" s="20" t="e">
        <f t="shared" si="2"/>
        <v>#DIV/0!</v>
      </c>
      <c r="F32" s="20" t="e">
        <f t="shared" si="2"/>
        <v>#DIV/0!</v>
      </c>
      <c r="I32" s="30" t="s">
        <v>33</v>
      </c>
      <c r="J32" s="31" t="s">
        <v>25</v>
      </c>
      <c r="K32" s="32" t="s">
        <v>24</v>
      </c>
      <c r="M32" s="5">
        <v>13</v>
      </c>
      <c r="N32" s="6">
        <f t="shared" si="3"/>
        <v>0</v>
      </c>
      <c r="P32" s="6">
        <v>11</v>
      </c>
      <c r="R32" s="6" t="s">
        <v>46</v>
      </c>
    </row>
    <row r="33" spans="2:18">
      <c r="B33" s="5">
        <v>14</v>
      </c>
      <c r="C33" s="33">
        <f t="shared" si="1"/>
        <v>0</v>
      </c>
      <c r="D33" s="20" t="e">
        <f t="shared" si="2"/>
        <v>#DIV/0!</v>
      </c>
      <c r="E33" s="20" t="e">
        <f t="shared" si="2"/>
        <v>#DIV/0!</v>
      </c>
      <c r="F33" s="20" t="e">
        <f t="shared" si="2"/>
        <v>#DIV/0!</v>
      </c>
      <c r="H33" s="6" t="s">
        <v>22</v>
      </c>
      <c r="I33" s="5">
        <f>CHOOSE($J$19,2,1,1)</f>
        <v>1</v>
      </c>
      <c r="J33" s="6">
        <f>I21*365*I20*INDEX(watts,I33)/1000*I22</f>
        <v>0</v>
      </c>
      <c r="K33" s="20" t="e">
        <f>FV($C$13,$I$22,-J33/$I$22*$C$12) + ROUNDUP($I$22*$I$21*$I$20*365/INDEX(lifetime,I33),0)*INDEX(cost,I33)</f>
        <v>#DIV/0!</v>
      </c>
      <c r="M33" s="5">
        <v>14</v>
      </c>
      <c r="N33" s="6">
        <f t="shared" si="3"/>
        <v>0</v>
      </c>
      <c r="P33" s="6">
        <v>12</v>
      </c>
      <c r="R33" s="6" t="s">
        <v>47</v>
      </c>
    </row>
    <row r="34" spans="2:18">
      <c r="B34" s="5">
        <v>15</v>
      </c>
      <c r="C34" s="33">
        <f t="shared" si="1"/>
        <v>0</v>
      </c>
      <c r="D34" s="20" t="e">
        <f t="shared" si="2"/>
        <v>#DIV/0!</v>
      </c>
      <c r="E34" s="20" t="e">
        <f t="shared" si="2"/>
        <v>#DIV/0!</v>
      </c>
      <c r="F34" s="20" t="e">
        <f t="shared" si="2"/>
        <v>#DIV/0!</v>
      </c>
      <c r="H34" s="6" t="s">
        <v>23</v>
      </c>
      <c r="I34" s="5">
        <f>CHOOSE($J$19,3,3,2)</f>
        <v>2</v>
      </c>
      <c r="J34" s="6">
        <f>I21*365*I20*INDEX(watts,I34)/1000*I22</f>
        <v>0</v>
      </c>
      <c r="K34" s="20" t="e">
        <f>FV($C$13,$I$22,-J34/$I$22*$C$12) + ROUNDUP($I$22*$I$21*$I$20*365/INDEX(lifetime,I34),0)*INDEX(cost,I34)</f>
        <v>#DIV/0!</v>
      </c>
      <c r="M34" s="5">
        <v>15</v>
      </c>
      <c r="N34" s="6">
        <f t="shared" si="3"/>
        <v>0</v>
      </c>
      <c r="P34" s="6">
        <v>13</v>
      </c>
      <c r="R34" s="6" t="s">
        <v>48</v>
      </c>
    </row>
    <row r="35" spans="2:18">
      <c r="B35" s="5">
        <v>16</v>
      </c>
      <c r="C35" s="33">
        <f t="shared" si="1"/>
        <v>0</v>
      </c>
      <c r="D35" s="20" t="e">
        <f t="shared" si="2"/>
        <v>#DIV/0!</v>
      </c>
      <c r="E35" s="20" t="e">
        <f t="shared" si="2"/>
        <v>#DIV/0!</v>
      </c>
      <c r="F35" s="20" t="e">
        <f t="shared" si="2"/>
        <v>#DIV/0!</v>
      </c>
      <c r="M35" s="5">
        <v>16</v>
      </c>
      <c r="N35" s="6">
        <f t="shared" si="3"/>
        <v>0</v>
      </c>
      <c r="P35" s="6">
        <v>14</v>
      </c>
      <c r="R35" s="6" t="s">
        <v>49</v>
      </c>
    </row>
    <row r="36" spans="2:18">
      <c r="B36" s="5">
        <v>17</v>
      </c>
      <c r="C36" s="33">
        <f t="shared" si="1"/>
        <v>0</v>
      </c>
      <c r="D36" s="20" t="e">
        <f t="shared" si="2"/>
        <v>#DIV/0!</v>
      </c>
      <c r="E36" s="20" t="e">
        <f t="shared" si="2"/>
        <v>#DIV/0!</v>
      </c>
      <c r="F36" s="20" t="e">
        <f t="shared" si="2"/>
        <v>#DIV/0!</v>
      </c>
      <c r="H36" s="27" t="s">
        <v>72</v>
      </c>
      <c r="I36" s="28"/>
      <c r="J36" s="28"/>
      <c r="K36" s="29"/>
      <c r="M36" s="5">
        <v>17</v>
      </c>
      <c r="N36" s="6">
        <f t="shared" si="3"/>
        <v>0</v>
      </c>
      <c r="P36" s="6">
        <v>15</v>
      </c>
      <c r="R36" s="6" t="s">
        <v>50</v>
      </c>
    </row>
    <row r="37" spans="2:18">
      <c r="B37" s="5">
        <v>18</v>
      </c>
      <c r="C37" s="33">
        <f t="shared" si="1"/>
        <v>0</v>
      </c>
      <c r="D37" s="20" t="e">
        <f t="shared" si="2"/>
        <v>#DIV/0!</v>
      </c>
      <c r="E37" s="20" t="e">
        <f t="shared" si="2"/>
        <v>#DIV/0!</v>
      </c>
      <c r="F37" s="20" t="e">
        <f t="shared" si="2"/>
        <v>#DIV/0!</v>
      </c>
      <c r="H37" s="21" t="e">
        <f>IF($I$29&lt;K33,"Spend ", "Save ")&amp;TEXT(ABS($I$29-K33),"₹#,##")&amp;IF($I$29&lt;K33," more", "")&amp;" with "&amp;INDEX(bulbs,I33)&amp;" bulbs"</f>
        <v>#DIV/0!</v>
      </c>
      <c r="I37" s="22"/>
      <c r="J37" s="22"/>
      <c r="K37" s="23"/>
      <c r="M37" s="5">
        <v>18</v>
      </c>
      <c r="N37" s="6">
        <f t="shared" si="3"/>
        <v>0</v>
      </c>
      <c r="P37" s="6">
        <v>16</v>
      </c>
      <c r="R37" s="6" t="s">
        <v>51</v>
      </c>
    </row>
    <row r="38" spans="2:18">
      <c r="B38" s="5">
        <v>19</v>
      </c>
      <c r="C38" s="33">
        <f t="shared" si="1"/>
        <v>0</v>
      </c>
      <c r="D38" s="20" t="e">
        <f t="shared" si="2"/>
        <v>#DIV/0!</v>
      </c>
      <c r="E38" s="20" t="e">
        <f t="shared" si="2"/>
        <v>#DIV/0!</v>
      </c>
      <c r="F38" s="20" t="e">
        <f t="shared" si="2"/>
        <v>#DIV/0!</v>
      </c>
      <c r="H38" s="24" t="e">
        <f>IF($I$29&lt;K34,"Spend ", "Save ")&amp;TEXT(ABS($I$29-K34),"₹#,##")&amp;IF($I$29&lt;K34," more", "")&amp;" with "&amp;INDEX(bulbs,I34)&amp;" bulbs"</f>
        <v>#DIV/0!</v>
      </c>
      <c r="I38" s="25"/>
      <c r="J38" s="25"/>
      <c r="K38" s="26"/>
      <c r="M38" s="5">
        <v>19</v>
      </c>
      <c r="N38" s="6">
        <f t="shared" si="3"/>
        <v>0</v>
      </c>
      <c r="P38" s="6">
        <v>17</v>
      </c>
      <c r="R38" s="6" t="s">
        <v>52</v>
      </c>
    </row>
    <row r="39" spans="2:18">
      <c r="B39" s="5">
        <v>20</v>
      </c>
      <c r="C39" s="33">
        <f t="shared" si="1"/>
        <v>0</v>
      </c>
      <c r="D39" s="20" t="e">
        <f t="shared" si="2"/>
        <v>#DIV/0!</v>
      </c>
      <c r="E39" s="20" t="e">
        <f t="shared" si="2"/>
        <v>#DIV/0!</v>
      </c>
      <c r="F39" s="20" t="e">
        <f t="shared" si="2"/>
        <v>#DIV/0!</v>
      </c>
      <c r="M39" s="5">
        <v>20</v>
      </c>
      <c r="N39" s="6">
        <f t="shared" si="3"/>
        <v>0</v>
      </c>
      <c r="P39" s="6">
        <v>18</v>
      </c>
      <c r="R39" s="6" t="s">
        <v>53</v>
      </c>
    </row>
    <row r="40" spans="2:18">
      <c r="B40" s="5">
        <v>21</v>
      </c>
      <c r="C40" s="33">
        <f t="shared" si="1"/>
        <v>0</v>
      </c>
      <c r="D40" s="20" t="e">
        <f t="shared" si="2"/>
        <v>#DIV/0!</v>
      </c>
      <c r="E40" s="20" t="e">
        <f t="shared" si="2"/>
        <v>#DIV/0!</v>
      </c>
      <c r="F40" s="20" t="e">
        <f t="shared" si="2"/>
        <v>#DIV/0!</v>
      </c>
      <c r="M40" s="5">
        <v>21</v>
      </c>
      <c r="N40" s="6">
        <f t="shared" si="3"/>
        <v>0</v>
      </c>
      <c r="P40" s="6">
        <v>19</v>
      </c>
      <c r="R40" s="6" t="s">
        <v>54</v>
      </c>
    </row>
    <row r="41" spans="2:18">
      <c r="B41" s="5">
        <v>22</v>
      </c>
      <c r="C41" s="33">
        <f t="shared" si="1"/>
        <v>0</v>
      </c>
      <c r="D41" s="20" t="e">
        <f t="shared" si="2"/>
        <v>#DIV/0!</v>
      </c>
      <c r="E41" s="20" t="e">
        <f t="shared" si="2"/>
        <v>#DIV/0!</v>
      </c>
      <c r="F41" s="20" t="e">
        <f t="shared" si="2"/>
        <v>#DIV/0!</v>
      </c>
      <c r="M41" s="5">
        <v>22</v>
      </c>
      <c r="N41" s="6">
        <f t="shared" si="3"/>
        <v>0</v>
      </c>
      <c r="P41" s="6">
        <v>20</v>
      </c>
      <c r="R41" s="6" t="s">
        <v>55</v>
      </c>
    </row>
    <row r="42" spans="2:18">
      <c r="B42" s="5">
        <v>23</v>
      </c>
      <c r="C42" s="33">
        <f t="shared" si="1"/>
        <v>0</v>
      </c>
      <c r="D42" s="20" t="e">
        <f t="shared" si="2"/>
        <v>#DIV/0!</v>
      </c>
      <c r="E42" s="20" t="e">
        <f t="shared" si="2"/>
        <v>#DIV/0!</v>
      </c>
      <c r="F42" s="20" t="e">
        <f t="shared" si="2"/>
        <v>#DIV/0!</v>
      </c>
      <c r="M42" s="5">
        <v>23</v>
      </c>
      <c r="N42" s="6">
        <f t="shared" si="3"/>
        <v>0</v>
      </c>
      <c r="R42" s="6" t="s">
        <v>56</v>
      </c>
    </row>
    <row r="43" spans="2:18">
      <c r="B43" s="5">
        <v>24</v>
      </c>
      <c r="C43" s="33">
        <f t="shared" si="1"/>
        <v>0</v>
      </c>
      <c r="D43" s="20" t="e">
        <f t="shared" si="2"/>
        <v>#DIV/0!</v>
      </c>
      <c r="E43" s="20" t="e">
        <f t="shared" si="2"/>
        <v>#DIV/0!</v>
      </c>
      <c r="F43" s="20" t="e">
        <f t="shared" si="2"/>
        <v>#DIV/0!</v>
      </c>
      <c r="M43" s="5">
        <v>24</v>
      </c>
      <c r="N43" s="6">
        <f t="shared" si="3"/>
        <v>0</v>
      </c>
      <c r="R43" s="6" t="s">
        <v>57</v>
      </c>
    </row>
    <row r="44" spans="2:18">
      <c r="B44" s="5">
        <v>25</v>
      </c>
      <c r="C44" s="33">
        <f t="shared" si="1"/>
        <v>0</v>
      </c>
      <c r="D44" s="20" t="e">
        <f t="shared" si="2"/>
        <v>#DIV/0!</v>
      </c>
      <c r="E44" s="20" t="e">
        <f t="shared" si="2"/>
        <v>#DIV/0!</v>
      </c>
      <c r="F44" s="20" t="e">
        <f t="shared" si="2"/>
        <v>#DIV/0!</v>
      </c>
      <c r="M44" s="5">
        <v>25</v>
      </c>
      <c r="N44" s="6">
        <f t="shared" si="3"/>
        <v>0</v>
      </c>
      <c r="R44" s="6" t="s">
        <v>58</v>
      </c>
    </row>
    <row r="45" spans="2:18">
      <c r="B45" s="5">
        <v>26</v>
      </c>
      <c r="C45" s="33">
        <f t="shared" si="1"/>
        <v>0</v>
      </c>
      <c r="D45" s="20" t="e">
        <f t="shared" si="2"/>
        <v>#DIV/0!</v>
      </c>
      <c r="E45" s="20" t="e">
        <f t="shared" si="2"/>
        <v>#DIV/0!</v>
      </c>
      <c r="F45" s="20" t="e">
        <f t="shared" si="2"/>
        <v>#DIV/0!</v>
      </c>
      <c r="M45" s="5">
        <v>26</v>
      </c>
      <c r="N45" s="6">
        <f t="shared" si="3"/>
        <v>0</v>
      </c>
      <c r="R45" s="6" t="s">
        <v>59</v>
      </c>
    </row>
    <row r="46" spans="2:18">
      <c r="B46" s="5">
        <v>27</v>
      </c>
      <c r="C46" s="33">
        <f t="shared" si="1"/>
        <v>0</v>
      </c>
      <c r="D46" s="20" t="e">
        <f t="shared" si="2"/>
        <v>#DIV/0!</v>
      </c>
      <c r="E46" s="20" t="e">
        <f t="shared" si="2"/>
        <v>#DIV/0!</v>
      </c>
      <c r="F46" s="20" t="e">
        <f t="shared" si="2"/>
        <v>#DIV/0!</v>
      </c>
      <c r="M46" s="5">
        <v>27</v>
      </c>
      <c r="N46" s="6">
        <f t="shared" si="3"/>
        <v>0</v>
      </c>
    </row>
    <row r="47" spans="2:18">
      <c r="B47" s="5">
        <v>28</v>
      </c>
      <c r="C47" s="33">
        <f t="shared" si="1"/>
        <v>0</v>
      </c>
      <c r="D47" s="20" t="e">
        <f t="shared" si="2"/>
        <v>#DIV/0!</v>
      </c>
      <c r="E47" s="20" t="e">
        <f t="shared" si="2"/>
        <v>#DIV/0!</v>
      </c>
      <c r="F47" s="20" t="e">
        <f t="shared" si="2"/>
        <v>#DIV/0!</v>
      </c>
      <c r="M47" s="5">
        <v>28</v>
      </c>
      <c r="N47" s="6">
        <f t="shared" si="3"/>
        <v>0</v>
      </c>
    </row>
    <row r="48" spans="2:18">
      <c r="B48" s="5">
        <v>29</v>
      </c>
      <c r="C48" s="33">
        <f t="shared" si="1"/>
        <v>0</v>
      </c>
      <c r="D48" s="20" t="e">
        <f t="shared" si="2"/>
        <v>#DIV/0!</v>
      </c>
      <c r="E48" s="20" t="e">
        <f t="shared" si="2"/>
        <v>#DIV/0!</v>
      </c>
      <c r="F48" s="20" t="e">
        <f t="shared" si="2"/>
        <v>#DIV/0!</v>
      </c>
      <c r="M48" s="5">
        <v>29</v>
      </c>
      <c r="N48" s="6">
        <f t="shared" si="3"/>
        <v>0</v>
      </c>
    </row>
    <row r="49" spans="2:14">
      <c r="B49" s="5">
        <v>30</v>
      </c>
      <c r="C49" s="33">
        <f t="shared" si="1"/>
        <v>0</v>
      </c>
      <c r="D49" s="20" t="e">
        <f t="shared" si="2"/>
        <v>#DIV/0!</v>
      </c>
      <c r="E49" s="20" t="e">
        <f t="shared" si="2"/>
        <v>#DIV/0!</v>
      </c>
      <c r="F49" s="20" t="e">
        <f t="shared" si="2"/>
        <v>#DIV/0!</v>
      </c>
      <c r="M49" s="5">
        <v>30</v>
      </c>
      <c r="N49" s="6">
        <f t="shared" si="3"/>
        <v>0</v>
      </c>
    </row>
    <row r="50" spans="2:14">
      <c r="B50" s="5">
        <v>31</v>
      </c>
      <c r="C50" s="33">
        <f t="shared" si="1"/>
        <v>0</v>
      </c>
      <c r="D50" s="20" t="e">
        <f t="shared" si="2"/>
        <v>#DIV/0!</v>
      </c>
      <c r="E50" s="20" t="e">
        <f t="shared" si="2"/>
        <v>#DIV/0!</v>
      </c>
      <c r="F50" s="20" t="e">
        <f t="shared" si="2"/>
        <v>#DIV/0!</v>
      </c>
    </row>
    <row r="51" spans="2:14">
      <c r="B51" s="5">
        <v>32</v>
      </c>
      <c r="C51" s="33">
        <f t="shared" si="1"/>
        <v>0</v>
      </c>
      <c r="D51" s="20" t="e">
        <f t="shared" si="2"/>
        <v>#DIV/0!</v>
      </c>
      <c r="E51" s="20" t="e">
        <f t="shared" si="2"/>
        <v>#DIV/0!</v>
      </c>
      <c r="F51" s="20" t="e">
        <f t="shared" si="2"/>
        <v>#DIV/0!</v>
      </c>
    </row>
    <row r="52" spans="2:14">
      <c r="B52" s="5">
        <v>33</v>
      </c>
      <c r="C52" s="33">
        <f t="shared" si="1"/>
        <v>0</v>
      </c>
      <c r="D52" s="20" t="e">
        <f t="shared" si="2"/>
        <v>#DIV/0!</v>
      </c>
      <c r="E52" s="20" t="e">
        <f t="shared" si="2"/>
        <v>#DIV/0!</v>
      </c>
      <c r="F52" s="20" t="e">
        <f t="shared" si="2"/>
        <v>#DIV/0!</v>
      </c>
    </row>
    <row r="53" spans="2:14">
      <c r="B53" s="5">
        <v>34</v>
      </c>
      <c r="C53" s="33">
        <f t="shared" si="1"/>
        <v>0</v>
      </c>
      <c r="D53" s="20" t="e">
        <f t="shared" si="2"/>
        <v>#DIV/0!</v>
      </c>
      <c r="E53" s="20" t="e">
        <f t="shared" si="2"/>
        <v>#DIV/0!</v>
      </c>
      <c r="F53" s="20" t="e">
        <f t="shared" si="2"/>
        <v>#DIV/0!</v>
      </c>
    </row>
    <row r="54" spans="2:14">
      <c r="B54" s="5">
        <v>35</v>
      </c>
      <c r="C54" s="33">
        <f t="shared" si="1"/>
        <v>0</v>
      </c>
      <c r="D54" s="20" t="e">
        <f t="shared" si="2"/>
        <v>#DIV/0!</v>
      </c>
      <c r="E54" s="20" t="e">
        <f t="shared" si="2"/>
        <v>#DIV/0!</v>
      </c>
      <c r="F54" s="20" t="e">
        <f t="shared" si="2"/>
        <v>#DIV/0!</v>
      </c>
    </row>
    <row r="55" spans="2:14">
      <c r="B55" s="5">
        <v>36</v>
      </c>
      <c r="C55" s="33">
        <f t="shared" si="1"/>
        <v>0</v>
      </c>
      <c r="D55" s="20" t="e">
        <f t="shared" si="2"/>
        <v>#DIV/0!</v>
      </c>
      <c r="E55" s="20" t="e">
        <f t="shared" si="2"/>
        <v>#DIV/0!</v>
      </c>
      <c r="F55" s="20" t="e">
        <f t="shared" si="2"/>
        <v>#DIV/0!</v>
      </c>
    </row>
    <row r="56" spans="2:14">
      <c r="B56" s="5">
        <v>37</v>
      </c>
      <c r="C56" s="33">
        <f t="shared" si="1"/>
        <v>0</v>
      </c>
      <c r="D56" s="20" t="e">
        <f t="shared" si="2"/>
        <v>#DIV/0!</v>
      </c>
      <c r="E56" s="20" t="e">
        <f t="shared" si="2"/>
        <v>#DIV/0!</v>
      </c>
      <c r="F56" s="20" t="e">
        <f t="shared" si="2"/>
        <v>#DIV/0!</v>
      </c>
    </row>
    <row r="57" spans="2:14">
      <c r="B57" s="5">
        <v>38</v>
      </c>
      <c r="C57" s="33">
        <f t="shared" si="1"/>
        <v>0</v>
      </c>
      <c r="D57" s="20" t="e">
        <f t="shared" si="2"/>
        <v>#DIV/0!</v>
      </c>
      <c r="E57" s="20" t="e">
        <f t="shared" si="2"/>
        <v>#DIV/0!</v>
      </c>
      <c r="F57" s="20" t="e">
        <f t="shared" si="2"/>
        <v>#DIV/0!</v>
      </c>
    </row>
    <row r="58" spans="2:14">
      <c r="B58" s="5">
        <v>39</v>
      </c>
      <c r="C58" s="33">
        <f t="shared" si="1"/>
        <v>0</v>
      </c>
      <c r="D58" s="20" t="e">
        <f t="shared" si="2"/>
        <v>#DIV/0!</v>
      </c>
      <c r="E58" s="20" t="e">
        <f t="shared" si="2"/>
        <v>#DIV/0!</v>
      </c>
      <c r="F58" s="20" t="e">
        <f t="shared" si="2"/>
        <v>#DIV/0!</v>
      </c>
    </row>
    <row r="59" spans="2:14">
      <c r="B59" s="5">
        <v>40</v>
      </c>
      <c r="C59" s="33">
        <f t="shared" si="1"/>
        <v>0</v>
      </c>
      <c r="D59" s="20" t="e">
        <f t="shared" si="2"/>
        <v>#DIV/0!</v>
      </c>
      <c r="E59" s="20" t="e">
        <f t="shared" si="2"/>
        <v>#DIV/0!</v>
      </c>
      <c r="F59" s="20" t="e">
        <f t="shared" si="2"/>
        <v>#DIV/0!</v>
      </c>
    </row>
    <row r="60" spans="2:14">
      <c r="B60" s="5">
        <v>41</v>
      </c>
      <c r="C60" s="33">
        <f t="shared" si="1"/>
        <v>0</v>
      </c>
      <c r="D60" s="20" t="e">
        <f t="shared" si="2"/>
        <v>#DIV/0!</v>
      </c>
      <c r="E60" s="20" t="e">
        <f t="shared" si="2"/>
        <v>#DIV/0!</v>
      </c>
      <c r="F60" s="20" t="e">
        <f t="shared" si="2"/>
        <v>#DIV/0!</v>
      </c>
    </row>
    <row r="61" spans="2:14">
      <c r="B61" s="5">
        <v>42</v>
      </c>
      <c r="C61" s="33">
        <f t="shared" si="1"/>
        <v>0</v>
      </c>
      <c r="D61" s="20" t="e">
        <f t="shared" si="2"/>
        <v>#DIV/0!</v>
      </c>
      <c r="E61" s="20" t="e">
        <f t="shared" si="2"/>
        <v>#DIV/0!</v>
      </c>
      <c r="F61" s="20" t="e">
        <f t="shared" si="2"/>
        <v>#DIV/0!</v>
      </c>
    </row>
    <row r="62" spans="2:14">
      <c r="B62" s="5">
        <v>43</v>
      </c>
      <c r="C62" s="33">
        <f t="shared" si="1"/>
        <v>0</v>
      </c>
      <c r="D62" s="20" t="e">
        <f t="shared" si="2"/>
        <v>#DIV/0!</v>
      </c>
      <c r="E62" s="20" t="e">
        <f t="shared" si="2"/>
        <v>#DIV/0!</v>
      </c>
      <c r="F62" s="20" t="e">
        <f t="shared" si="2"/>
        <v>#DIV/0!</v>
      </c>
    </row>
    <row r="63" spans="2:14">
      <c r="B63" s="5">
        <v>44</v>
      </c>
      <c r="C63" s="33">
        <f t="shared" si="1"/>
        <v>0</v>
      </c>
      <c r="D63" s="20" t="e">
        <f t="shared" si="2"/>
        <v>#DIV/0!</v>
      </c>
      <c r="E63" s="20" t="e">
        <f t="shared" si="2"/>
        <v>#DIV/0!</v>
      </c>
      <c r="F63" s="20" t="e">
        <f t="shared" si="2"/>
        <v>#DIV/0!</v>
      </c>
    </row>
    <row r="64" spans="2:14">
      <c r="B64" s="5">
        <v>45</v>
      </c>
      <c r="C64" s="33">
        <f t="shared" si="1"/>
        <v>0</v>
      </c>
      <c r="D64" s="20" t="e">
        <f t="shared" si="2"/>
        <v>#DIV/0!</v>
      </c>
      <c r="E64" s="20" t="e">
        <f t="shared" si="2"/>
        <v>#DIV/0!</v>
      </c>
      <c r="F64" s="20" t="e">
        <f t="shared" si="2"/>
        <v>#DIV/0!</v>
      </c>
    </row>
    <row r="65" spans="2:6">
      <c r="B65" s="5">
        <v>46</v>
      </c>
      <c r="C65" s="33">
        <f t="shared" si="1"/>
        <v>0</v>
      </c>
      <c r="D65" s="20" t="e">
        <f t="shared" si="2"/>
        <v>#DIV/0!</v>
      </c>
      <c r="E65" s="20" t="e">
        <f t="shared" si="2"/>
        <v>#DIV/0!</v>
      </c>
      <c r="F65" s="20" t="e">
        <f t="shared" si="2"/>
        <v>#DIV/0!</v>
      </c>
    </row>
    <row r="66" spans="2:6">
      <c r="B66" s="5">
        <v>47</v>
      </c>
      <c r="C66" s="33">
        <f t="shared" si="1"/>
        <v>0</v>
      </c>
      <c r="D66" s="20" t="e">
        <f t="shared" si="2"/>
        <v>#DIV/0!</v>
      </c>
      <c r="E66" s="20" t="e">
        <f t="shared" si="2"/>
        <v>#DIV/0!</v>
      </c>
      <c r="F66" s="20" t="e">
        <f t="shared" si="2"/>
        <v>#DIV/0!</v>
      </c>
    </row>
    <row r="67" spans="2:6">
      <c r="B67" s="5">
        <v>48</v>
      </c>
      <c r="C67" s="33">
        <f t="shared" si="1"/>
        <v>0</v>
      </c>
      <c r="D67" s="20" t="e">
        <f t="shared" si="2"/>
        <v>#DIV/0!</v>
      </c>
      <c r="E67" s="20" t="e">
        <f t="shared" si="2"/>
        <v>#DIV/0!</v>
      </c>
      <c r="F67" s="20" t="e">
        <f t="shared" si="2"/>
        <v>#DIV/0!</v>
      </c>
    </row>
    <row r="68" spans="2:6">
      <c r="B68" s="5">
        <v>49</v>
      </c>
      <c r="C68" s="33">
        <f t="shared" si="1"/>
        <v>0</v>
      </c>
      <c r="D68" s="20" t="e">
        <f t="shared" si="2"/>
        <v>#DIV/0!</v>
      </c>
      <c r="E68" s="20" t="e">
        <f t="shared" si="2"/>
        <v>#DIV/0!</v>
      </c>
      <c r="F68" s="20" t="e">
        <f t="shared" si="2"/>
        <v>#DIV/0!</v>
      </c>
    </row>
    <row r="69" spans="2:6">
      <c r="B69" s="5">
        <v>50</v>
      </c>
      <c r="C69" s="33">
        <f t="shared" si="1"/>
        <v>0</v>
      </c>
      <c r="D69" s="20" t="e">
        <f t="shared" si="2"/>
        <v>#DIV/0!</v>
      </c>
      <c r="E69" s="20" t="e">
        <f t="shared" si="2"/>
        <v>#DIV/0!</v>
      </c>
      <c r="F69" s="20" t="e">
        <f t="shared" si="2"/>
        <v>#DIV/0!</v>
      </c>
    </row>
    <row r="70" spans="2:6">
      <c r="B70" s="5">
        <v>51</v>
      </c>
      <c r="C70" s="33">
        <f t="shared" si="1"/>
        <v>0</v>
      </c>
      <c r="D70" s="20" t="e">
        <f t="shared" si="2"/>
        <v>#DIV/0!</v>
      </c>
      <c r="E70" s="20" t="e">
        <f t="shared" si="2"/>
        <v>#DIV/0!</v>
      </c>
      <c r="F70" s="20" t="e">
        <f t="shared" si="2"/>
        <v>#DIV/0!</v>
      </c>
    </row>
    <row r="71" spans="2:6">
      <c r="B71" s="5">
        <v>52</v>
      </c>
      <c r="C71" s="33">
        <f t="shared" si="1"/>
        <v>0</v>
      </c>
      <c r="D71" s="20" t="e">
        <f t="shared" si="2"/>
        <v>#DIV/0!</v>
      </c>
      <c r="E71" s="20" t="e">
        <f t="shared" si="2"/>
        <v>#DIV/0!</v>
      </c>
      <c r="F71" s="20" t="e">
        <f t="shared" si="2"/>
        <v>#DIV/0!</v>
      </c>
    </row>
    <row r="72" spans="2:6">
      <c r="B72" s="5">
        <v>53</v>
      </c>
      <c r="C72" s="33">
        <f t="shared" si="1"/>
        <v>0</v>
      </c>
      <c r="D72" s="20" t="e">
        <f t="shared" si="2"/>
        <v>#DIV/0!</v>
      </c>
      <c r="E72" s="20" t="e">
        <f t="shared" si="2"/>
        <v>#DIV/0!</v>
      </c>
      <c r="F72" s="20" t="e">
        <f t="shared" si="2"/>
        <v>#DIV/0!</v>
      </c>
    </row>
    <row r="73" spans="2:6">
      <c r="B73" s="5">
        <v>54</v>
      </c>
      <c r="C73" s="33">
        <f t="shared" si="1"/>
        <v>0</v>
      </c>
      <c r="D73" s="20" t="e">
        <f t="shared" si="2"/>
        <v>#DIV/0!</v>
      </c>
      <c r="E73" s="20" t="e">
        <f t="shared" si="2"/>
        <v>#DIV/0!</v>
      </c>
      <c r="F73" s="20" t="e">
        <f t="shared" si="2"/>
        <v>#DIV/0!</v>
      </c>
    </row>
    <row r="74" spans="2:6">
      <c r="B74" s="5">
        <v>55</v>
      </c>
      <c r="C74" s="33">
        <f t="shared" si="1"/>
        <v>0</v>
      </c>
      <c r="D74" s="20" t="e">
        <f t="shared" si="2"/>
        <v>#DIV/0!</v>
      </c>
      <c r="E74" s="20" t="e">
        <f t="shared" si="2"/>
        <v>#DIV/0!</v>
      </c>
      <c r="F74" s="20" t="e">
        <f t="shared" si="2"/>
        <v>#DIV/0!</v>
      </c>
    </row>
    <row r="75" spans="2:6">
      <c r="B75" s="5">
        <v>56</v>
      </c>
      <c r="C75" s="33">
        <f t="shared" si="1"/>
        <v>0</v>
      </c>
      <c r="D75" s="20" t="e">
        <f t="shared" si="2"/>
        <v>#DIV/0!</v>
      </c>
      <c r="E75" s="20" t="e">
        <f t="shared" si="2"/>
        <v>#DIV/0!</v>
      </c>
      <c r="F75" s="20" t="e">
        <f t="shared" si="2"/>
        <v>#DIV/0!</v>
      </c>
    </row>
    <row r="76" spans="2:6">
      <c r="B76" s="5">
        <v>57</v>
      </c>
      <c r="C76" s="33">
        <f t="shared" si="1"/>
        <v>0</v>
      </c>
      <c r="D76" s="20" t="e">
        <f t="shared" si="2"/>
        <v>#DIV/0!</v>
      </c>
      <c r="E76" s="20" t="e">
        <f t="shared" si="2"/>
        <v>#DIV/0!</v>
      </c>
      <c r="F76" s="20" t="e">
        <f t="shared" si="2"/>
        <v>#DIV/0!</v>
      </c>
    </row>
    <row r="77" spans="2:6">
      <c r="B77" s="5">
        <v>58</v>
      </c>
      <c r="C77" s="33">
        <f t="shared" si="1"/>
        <v>0</v>
      </c>
      <c r="D77" s="20" t="e">
        <f t="shared" si="2"/>
        <v>#DIV/0!</v>
      </c>
      <c r="E77" s="20" t="e">
        <f t="shared" si="2"/>
        <v>#DIV/0!</v>
      </c>
      <c r="F77" s="20" t="e">
        <f t="shared" si="2"/>
        <v>#DIV/0!</v>
      </c>
    </row>
    <row r="78" spans="2:6">
      <c r="B78" s="5">
        <v>59</v>
      </c>
      <c r="C78" s="33">
        <f t="shared" si="1"/>
        <v>0</v>
      </c>
      <c r="D78" s="20" t="e">
        <f t="shared" si="2"/>
        <v>#DIV/0!</v>
      </c>
      <c r="E78" s="20" t="e">
        <f t="shared" si="2"/>
        <v>#DIV/0!</v>
      </c>
      <c r="F78" s="20" t="e">
        <f t="shared" si="2"/>
        <v>#DIV/0!</v>
      </c>
    </row>
    <row r="79" spans="2:6">
      <c r="B79" s="5">
        <v>60</v>
      </c>
      <c r="C79" s="33">
        <f>B79*$C$14*30</f>
        <v>0</v>
      </c>
      <c r="D79" s="20" t="e">
        <f t="shared" si="2"/>
        <v>#DIV/0!</v>
      </c>
      <c r="E79" s="20" t="e">
        <f t="shared" si="2"/>
        <v>#DIV/0!</v>
      </c>
      <c r="F79" s="20" t="e">
        <f t="shared" si="2"/>
        <v>#DIV/0!</v>
      </c>
    </row>
    <row r="84" spans="2:6">
      <c r="B84" s="38"/>
      <c r="C84" s="39"/>
      <c r="D84" s="39"/>
      <c r="E84" s="39"/>
      <c r="F84" s="40"/>
    </row>
  </sheetData>
  <mergeCells count="1">
    <mergeCell ref="I1:U1"/>
  </mergeCells>
  <conditionalFormatting sqref="R12:R13">
    <cfRule type="beginsWith" dxfId="0" priority="1" operator="beginsWith" text="Save">
      <formula>LEFT(R12,LEN("Save"))="Save"</formula>
    </cfRule>
  </conditionalFormatting>
  <pageMargins left="0.7" right="0.7" top="0.75" bottom="0.75" header="0.3" footer="0.3"/>
  <pageSetup scale="60" orientation="landscape" horizontalDpi="300" verticalDpi="30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baseType="lpstr" size="5">
      <vt:lpstr>Cost Benefit Analysis </vt:lpstr>
      <vt:lpstr>bulbs</vt:lpstr>
      <vt:lpstr>cost</vt:lpstr>
      <vt:lpstr>lifetime</vt:lpstr>
      <vt:lpstr>watts</vt:lpstr>
    </vt:vector>
  </TitlesOfParts>
  <LinksUpToDate>false</LinksUpToDate>
  <SharedDoc>false</SharedDoc>
  <HyperlinksChanged>false</HyperlinksChanged>
  <AppVersion>12.0000</AppVersion>
  <Company/>
  <Template/>
  <Manager/>
  <TotalTime>0</TotalTime>
  <Application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