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15576" windowHeight="8196" tabRatio="810"/>
  </bookViews>
  <sheets>
    <sheet name="Summary" sheetId="1" r:id="rId1"/>
    <sheet name="Comparison" sheetId="2" r:id="rId2"/>
    <sheet name="Direct staff costs" sheetId="3" r:id="rId3"/>
    <sheet name="Volunteers" sheetId="4" r:id="rId4"/>
    <sheet name="Indirect staff costs" sheetId="5" r:id="rId5"/>
    <sheet name="Direct running costs" sheetId="6" r:id="rId6"/>
    <sheet name="Org running costs" sheetId="7" r:id="rId7"/>
    <sheet name="Constants" sheetId="8" r:id="rId8"/>
    <sheet name="Activity summary" sheetId="9" r:id="rId9"/>
    <sheet name="Activity constants" sheetId="10" r:id="rId10"/>
  </sheets>
  <definedNames>
    <definedName name="conTotal">'Activity summary'!$H$17</definedName>
    <definedName name="dirCosts">'Direct running costs'!$B$5:$D$102</definedName>
    <definedName name="directCosts">'Direct running costs'!$D$51</definedName>
    <definedName name="directStaff">'Direct staff costs'!$H$100</definedName>
    <definedName name="Excel_BuiltIn_Print_Area" localSheetId="9">#REF!</definedName>
    <definedName name="Excel_BuiltIn_Print_Area" localSheetId="8">'Activity constants'!$B$3:$I$17</definedName>
    <definedName name="Excel_BuiltIn_Print_Area" localSheetId="7">'Activity summary'!$B$2:$D$6</definedName>
    <definedName name="Excel_BuiltIn_Print_Area" localSheetId="5">'Org running costs'!$B$4:$D$33</definedName>
    <definedName name="Excel_BuiltIn_Print_Area" localSheetId="6">Constants!$B$4:$D$43</definedName>
    <definedName name="hourProp">'Activity constants'!$D$4</definedName>
    <definedName name="indirectStaff">'Indirect staff costs'!$H$100</definedName>
    <definedName name="nonContactPerCent">'Activity constants'!$C$5</definedName>
    <definedName name="onCost">Constants!$C$4</definedName>
    <definedName name="orgAtt">Constants!$C$6</definedName>
    <definedName name="orgCosts">'Org running costs'!$B$5:$D$104</definedName>
    <definedName name="orgNonStaff">'Org running costs'!$D$51</definedName>
    <definedName name="_xlnm.Print_Area" localSheetId="9">'Activity constants'!$B$3:$D$13</definedName>
    <definedName name="_xlnm.Print_Area" localSheetId="8">'Activity summary'!$B$3:$H$17</definedName>
    <definedName name="_xlnm.Print_Area" localSheetId="7">Constants!$B$2:$D$6</definedName>
    <definedName name="_xlnm.Print_Area" localSheetId="5">'Direct running costs'!$B$4:$D$33</definedName>
    <definedName name="_xlnm.Print_Area" localSheetId="6">'Org running costs'!$B$4:$D$51</definedName>
    <definedName name="_xlnm.Print_Area" localSheetId="0">Summary!$B$2:$E$18</definedName>
    <definedName name="sessDuration">'Activity constants'!$C$4</definedName>
    <definedName name="sessTotal">'Activity summary'!$H$5</definedName>
    <definedName name="staffAtt">Constants!$C$5</definedName>
    <definedName name="volTotal">Volunteers!$I$100</definedName>
    <definedName name="workingWeek">Constants!$C$3</definedName>
  </definedNames>
  <calcPr calcId="124519"/>
</workbook>
</file>

<file path=xl/calcChain.xml><?xml version="1.0" encoding="utf-8"?>
<calcChain xmlns="http://schemas.openxmlformats.org/spreadsheetml/2006/main">
  <c r="D4" i="10"/>
  <c r="D14"/>
  <c r="H4" i="9"/>
  <c r="H5"/>
  <c r="C6"/>
  <c r="H6" s="1"/>
  <c r="H17" s="1"/>
  <c r="D6"/>
  <c r="D17"/>
  <c r="E6"/>
  <c r="F6"/>
  <c r="G6"/>
  <c r="C7"/>
  <c r="D7"/>
  <c r="E7"/>
  <c r="F7"/>
  <c r="G7"/>
  <c r="H7"/>
  <c r="H8"/>
  <c r="H9"/>
  <c r="H10"/>
  <c r="H11"/>
  <c r="H12"/>
  <c r="H13"/>
  <c r="H14"/>
  <c r="H15"/>
  <c r="H16"/>
  <c r="E17"/>
  <c r="F17"/>
  <c r="G17"/>
  <c r="B3" i="2"/>
  <c r="H7" i="6"/>
  <c r="D51"/>
  <c r="F2" i="3"/>
  <c r="G2"/>
  <c r="H2" s="1"/>
  <c r="F3"/>
  <c r="F4"/>
  <c r="G4"/>
  <c r="H4" s="1"/>
  <c r="F5"/>
  <c r="G5" s="1"/>
  <c r="F6"/>
  <c r="G6"/>
  <c r="H6" s="1"/>
  <c r="F7"/>
  <c r="G7"/>
  <c r="H7"/>
  <c r="F8"/>
  <c r="G8"/>
  <c r="H8" s="1"/>
  <c r="F9"/>
  <c r="G9"/>
  <c r="H9"/>
  <c r="F10"/>
  <c r="G10"/>
  <c r="H10" s="1"/>
  <c r="F11"/>
  <c r="G11"/>
  <c r="H11"/>
  <c r="F12"/>
  <c r="G12"/>
  <c r="H12" s="1"/>
  <c r="F13"/>
  <c r="G13"/>
  <c r="H13"/>
  <c r="F14"/>
  <c r="G14"/>
  <c r="H14" s="1"/>
  <c r="F15"/>
  <c r="G15"/>
  <c r="H15"/>
  <c r="F16"/>
  <c r="G16"/>
  <c r="H16" s="1"/>
  <c r="F17"/>
  <c r="G17"/>
  <c r="H17"/>
  <c r="F18"/>
  <c r="G18"/>
  <c r="H18" s="1"/>
  <c r="F19"/>
  <c r="G19"/>
  <c r="H19"/>
  <c r="F20"/>
  <c r="G20"/>
  <c r="H20" s="1"/>
  <c r="F21"/>
  <c r="G21"/>
  <c r="H21"/>
  <c r="F22"/>
  <c r="G22"/>
  <c r="H22" s="1"/>
  <c r="F23"/>
  <c r="G23"/>
  <c r="H23"/>
  <c r="F24"/>
  <c r="G24"/>
  <c r="H24" s="1"/>
  <c r="F25"/>
  <c r="G25"/>
  <c r="H25"/>
  <c r="F26"/>
  <c r="G26"/>
  <c r="H26" s="1"/>
  <c r="F27"/>
  <c r="G27"/>
  <c r="H27"/>
  <c r="F28"/>
  <c r="G28"/>
  <c r="H28" s="1"/>
  <c r="F29"/>
  <c r="G29"/>
  <c r="H29"/>
  <c r="F30"/>
  <c r="G30"/>
  <c r="H30" s="1"/>
  <c r="F31"/>
  <c r="G31"/>
  <c r="H31"/>
  <c r="F32"/>
  <c r="G32"/>
  <c r="H32" s="1"/>
  <c r="F33"/>
  <c r="G33"/>
  <c r="H33"/>
  <c r="F34"/>
  <c r="G34"/>
  <c r="H34" s="1"/>
  <c r="F35"/>
  <c r="G35"/>
  <c r="H35"/>
  <c r="F36"/>
  <c r="G36"/>
  <c r="H36" s="1"/>
  <c r="F37"/>
  <c r="G37"/>
  <c r="H37"/>
  <c r="F38"/>
  <c r="G38"/>
  <c r="H38" s="1"/>
  <c r="F39"/>
  <c r="G39"/>
  <c r="H39"/>
  <c r="F40"/>
  <c r="G40"/>
  <c r="H40" s="1"/>
  <c r="F41"/>
  <c r="G41"/>
  <c r="H41"/>
  <c r="F42"/>
  <c r="G42"/>
  <c r="H42" s="1"/>
  <c r="F43"/>
  <c r="G43"/>
  <c r="H43"/>
  <c r="F44"/>
  <c r="G44"/>
  <c r="H44" s="1"/>
  <c r="F45"/>
  <c r="G45"/>
  <c r="H45"/>
  <c r="F46"/>
  <c r="G46"/>
  <c r="H46" s="1"/>
  <c r="F47"/>
  <c r="G47"/>
  <c r="H47"/>
  <c r="F48"/>
  <c r="G48"/>
  <c r="H48" s="1"/>
  <c r="F49"/>
  <c r="G49"/>
  <c r="H49"/>
  <c r="F50"/>
  <c r="G50"/>
  <c r="H50" s="1"/>
  <c r="F51"/>
  <c r="G51"/>
  <c r="H51"/>
  <c r="F52"/>
  <c r="G52"/>
  <c r="H52" s="1"/>
  <c r="F53"/>
  <c r="G53"/>
  <c r="H53"/>
  <c r="F54"/>
  <c r="G54"/>
  <c r="H54" s="1"/>
  <c r="F55"/>
  <c r="G55"/>
  <c r="H55"/>
  <c r="F56"/>
  <c r="G56"/>
  <c r="H56" s="1"/>
  <c r="F57"/>
  <c r="G57"/>
  <c r="H57"/>
  <c r="F58"/>
  <c r="G58"/>
  <c r="H58" s="1"/>
  <c r="F59"/>
  <c r="G59"/>
  <c r="H59"/>
  <c r="F60"/>
  <c r="G60"/>
  <c r="H60" s="1"/>
  <c r="F61"/>
  <c r="G61"/>
  <c r="H61"/>
  <c r="F62"/>
  <c r="G62"/>
  <c r="H62" s="1"/>
  <c r="F63"/>
  <c r="G63"/>
  <c r="H63"/>
  <c r="F64"/>
  <c r="G64"/>
  <c r="H64" s="1"/>
  <c r="F65"/>
  <c r="G65"/>
  <c r="H65"/>
  <c r="F66"/>
  <c r="G66"/>
  <c r="H66" s="1"/>
  <c r="F67"/>
  <c r="G67"/>
  <c r="H67"/>
  <c r="F68"/>
  <c r="G68"/>
  <c r="H68" s="1"/>
  <c r="F69"/>
  <c r="G69"/>
  <c r="H69"/>
  <c r="F70"/>
  <c r="G70"/>
  <c r="H70" s="1"/>
  <c r="F71"/>
  <c r="G71"/>
  <c r="H71"/>
  <c r="F72"/>
  <c r="G72"/>
  <c r="H72" s="1"/>
  <c r="F73"/>
  <c r="G73"/>
  <c r="H73"/>
  <c r="F74"/>
  <c r="G74"/>
  <c r="H74" s="1"/>
  <c r="F75"/>
  <c r="G75"/>
  <c r="H75"/>
  <c r="F76"/>
  <c r="G76"/>
  <c r="H76" s="1"/>
  <c r="F77"/>
  <c r="G77"/>
  <c r="H77"/>
  <c r="F78"/>
  <c r="G78"/>
  <c r="H78" s="1"/>
  <c r="F79"/>
  <c r="G79"/>
  <c r="H79"/>
  <c r="F80"/>
  <c r="G80"/>
  <c r="H80" s="1"/>
  <c r="F81"/>
  <c r="G81"/>
  <c r="H81"/>
  <c r="F82"/>
  <c r="G82"/>
  <c r="H82" s="1"/>
  <c r="F83"/>
  <c r="G83"/>
  <c r="H83"/>
  <c r="F84"/>
  <c r="G84"/>
  <c r="H84" s="1"/>
  <c r="F85"/>
  <c r="G85"/>
  <c r="H85"/>
  <c r="F86"/>
  <c r="G86"/>
  <c r="H86" s="1"/>
  <c r="F87"/>
  <c r="G87"/>
  <c r="H87"/>
  <c r="F88"/>
  <c r="G88"/>
  <c r="H88" s="1"/>
  <c r="F89"/>
  <c r="G89"/>
  <c r="H89"/>
  <c r="F90"/>
  <c r="G90"/>
  <c r="H90" s="1"/>
  <c r="F91"/>
  <c r="G91"/>
  <c r="H91"/>
  <c r="F92"/>
  <c r="G92"/>
  <c r="H92" s="1"/>
  <c r="F93"/>
  <c r="G93"/>
  <c r="H93"/>
  <c r="F94"/>
  <c r="G94"/>
  <c r="H94" s="1"/>
  <c r="F95"/>
  <c r="G95"/>
  <c r="H95"/>
  <c r="F96"/>
  <c r="G96"/>
  <c r="H96" s="1"/>
  <c r="F97"/>
  <c r="G97"/>
  <c r="H97"/>
  <c r="F98"/>
  <c r="G98"/>
  <c r="H98" s="1"/>
  <c r="F99"/>
  <c r="G99"/>
  <c r="H99"/>
  <c r="F2" i="5"/>
  <c r="G2"/>
  <c r="H2" s="1"/>
  <c r="F3"/>
  <c r="G3" s="1"/>
  <c r="F4"/>
  <c r="G4"/>
  <c r="H4" s="1"/>
  <c r="F5"/>
  <c r="G5"/>
  <c r="H5"/>
  <c r="F6"/>
  <c r="G6"/>
  <c r="H6" s="1"/>
  <c r="F7"/>
  <c r="G7"/>
  <c r="H7"/>
  <c r="F8"/>
  <c r="G8"/>
  <c r="H8" s="1"/>
  <c r="F9"/>
  <c r="G9"/>
  <c r="H9"/>
  <c r="F10"/>
  <c r="G10"/>
  <c r="H10" s="1"/>
  <c r="F11"/>
  <c r="G11"/>
  <c r="H11"/>
  <c r="F12"/>
  <c r="G12"/>
  <c r="H12" s="1"/>
  <c r="F13"/>
  <c r="G13"/>
  <c r="H13"/>
  <c r="F14"/>
  <c r="G14"/>
  <c r="H14" s="1"/>
  <c r="F15"/>
  <c r="G15"/>
  <c r="H15"/>
  <c r="F16"/>
  <c r="G16"/>
  <c r="H16" s="1"/>
  <c r="F17"/>
  <c r="G17"/>
  <c r="H17"/>
  <c r="F18"/>
  <c r="G18"/>
  <c r="H18" s="1"/>
  <c r="F19"/>
  <c r="G19"/>
  <c r="H19"/>
  <c r="F20"/>
  <c r="G20"/>
  <c r="H20" s="1"/>
  <c r="F21"/>
  <c r="G21"/>
  <c r="H21"/>
  <c r="F22"/>
  <c r="G22"/>
  <c r="H22" s="1"/>
  <c r="F23"/>
  <c r="G23"/>
  <c r="H23"/>
  <c r="F24"/>
  <c r="G24"/>
  <c r="H24" s="1"/>
  <c r="F25"/>
  <c r="G25"/>
  <c r="H25"/>
  <c r="F26"/>
  <c r="G26"/>
  <c r="H26" s="1"/>
  <c r="F27"/>
  <c r="G27"/>
  <c r="H27"/>
  <c r="F28"/>
  <c r="G28"/>
  <c r="H28" s="1"/>
  <c r="F29"/>
  <c r="G29"/>
  <c r="H29"/>
  <c r="F30"/>
  <c r="G30"/>
  <c r="H30" s="1"/>
  <c r="F31"/>
  <c r="G31"/>
  <c r="H31"/>
  <c r="F32"/>
  <c r="G32"/>
  <c r="H32" s="1"/>
  <c r="F33"/>
  <c r="G33"/>
  <c r="H33"/>
  <c r="F34"/>
  <c r="G34"/>
  <c r="H34" s="1"/>
  <c r="F35"/>
  <c r="G35"/>
  <c r="H35"/>
  <c r="F36"/>
  <c r="G36"/>
  <c r="H36" s="1"/>
  <c r="F37"/>
  <c r="G37"/>
  <c r="H37"/>
  <c r="F38"/>
  <c r="G38"/>
  <c r="H38" s="1"/>
  <c r="F39"/>
  <c r="G39"/>
  <c r="H39"/>
  <c r="F40"/>
  <c r="G40"/>
  <c r="H40" s="1"/>
  <c r="F41"/>
  <c r="G41"/>
  <c r="H41"/>
  <c r="F42"/>
  <c r="G42"/>
  <c r="H42" s="1"/>
  <c r="F43"/>
  <c r="G43"/>
  <c r="H43"/>
  <c r="F44"/>
  <c r="G44"/>
  <c r="H44" s="1"/>
  <c r="F45"/>
  <c r="G45"/>
  <c r="H45"/>
  <c r="F46"/>
  <c r="G46"/>
  <c r="H46" s="1"/>
  <c r="F47"/>
  <c r="G47"/>
  <c r="H47"/>
  <c r="F48"/>
  <c r="G48"/>
  <c r="H48" s="1"/>
  <c r="F49"/>
  <c r="G49"/>
  <c r="H49"/>
  <c r="F50"/>
  <c r="G50"/>
  <c r="H50" s="1"/>
  <c r="F51"/>
  <c r="G51"/>
  <c r="H51"/>
  <c r="F52"/>
  <c r="G52"/>
  <c r="H52" s="1"/>
  <c r="F53"/>
  <c r="G53"/>
  <c r="H53"/>
  <c r="F54"/>
  <c r="G54"/>
  <c r="H54" s="1"/>
  <c r="F55"/>
  <c r="F100" s="1"/>
  <c r="G55"/>
  <c r="H55"/>
  <c r="F56"/>
  <c r="G56"/>
  <c r="H56" s="1"/>
  <c r="F57"/>
  <c r="G57"/>
  <c r="H57"/>
  <c r="F58"/>
  <c r="G58"/>
  <c r="H58" s="1"/>
  <c r="F59"/>
  <c r="G59"/>
  <c r="H59"/>
  <c r="F60"/>
  <c r="G60"/>
  <c r="H60" s="1"/>
  <c r="F61"/>
  <c r="G61"/>
  <c r="H61"/>
  <c r="F62"/>
  <c r="G62"/>
  <c r="H62" s="1"/>
  <c r="F63"/>
  <c r="G63"/>
  <c r="H63"/>
  <c r="F64"/>
  <c r="G64"/>
  <c r="H64" s="1"/>
  <c r="F65"/>
  <c r="G65"/>
  <c r="H65"/>
  <c r="F66"/>
  <c r="G66"/>
  <c r="H66" s="1"/>
  <c r="F67"/>
  <c r="G67"/>
  <c r="H67"/>
  <c r="F68"/>
  <c r="G68"/>
  <c r="H68" s="1"/>
  <c r="F69"/>
  <c r="G69"/>
  <c r="H69"/>
  <c r="F70"/>
  <c r="G70"/>
  <c r="H70" s="1"/>
  <c r="F71"/>
  <c r="G71"/>
  <c r="H71"/>
  <c r="F72"/>
  <c r="G72"/>
  <c r="H72" s="1"/>
  <c r="F73"/>
  <c r="G73"/>
  <c r="H73"/>
  <c r="F74"/>
  <c r="G74"/>
  <c r="H74" s="1"/>
  <c r="F75"/>
  <c r="G75"/>
  <c r="H75"/>
  <c r="F76"/>
  <c r="G76"/>
  <c r="H76" s="1"/>
  <c r="F77"/>
  <c r="G77"/>
  <c r="H77"/>
  <c r="F78"/>
  <c r="G78"/>
  <c r="H78" s="1"/>
  <c r="F79"/>
  <c r="G79"/>
  <c r="H79"/>
  <c r="F80"/>
  <c r="G80"/>
  <c r="H80" s="1"/>
  <c r="F81"/>
  <c r="G81"/>
  <c r="H81"/>
  <c r="F82"/>
  <c r="G82"/>
  <c r="H82" s="1"/>
  <c r="F83"/>
  <c r="G83"/>
  <c r="H83"/>
  <c r="F84"/>
  <c r="G84"/>
  <c r="H84" s="1"/>
  <c r="F85"/>
  <c r="G85"/>
  <c r="H85"/>
  <c r="F86"/>
  <c r="G86"/>
  <c r="H86" s="1"/>
  <c r="F87"/>
  <c r="G87"/>
  <c r="H87"/>
  <c r="F88"/>
  <c r="G88"/>
  <c r="H88" s="1"/>
  <c r="F89"/>
  <c r="G89"/>
  <c r="H89"/>
  <c r="F90"/>
  <c r="G90"/>
  <c r="H90" s="1"/>
  <c r="F91"/>
  <c r="G91"/>
  <c r="H91"/>
  <c r="F92"/>
  <c r="G92"/>
  <c r="H92" s="1"/>
  <c r="F93"/>
  <c r="G93"/>
  <c r="H93"/>
  <c r="F94"/>
  <c r="G94"/>
  <c r="H94" s="1"/>
  <c r="F95"/>
  <c r="G95"/>
  <c r="H95"/>
  <c r="F96"/>
  <c r="G96"/>
  <c r="H96" s="1"/>
  <c r="F97"/>
  <c r="G97"/>
  <c r="H97"/>
  <c r="F98"/>
  <c r="G98"/>
  <c r="H98" s="1"/>
  <c r="F99"/>
  <c r="G99"/>
  <c r="H99"/>
  <c r="D51" i="7"/>
  <c r="H7"/>
  <c r="C5" i="1"/>
  <c r="D5" s="1"/>
  <c r="E2" i="4"/>
  <c r="F2" s="1"/>
  <c r="G2" s="1"/>
  <c r="E3"/>
  <c r="F3"/>
  <c r="G3" s="1"/>
  <c r="E4"/>
  <c r="F4" s="1"/>
  <c r="G4" s="1"/>
  <c r="E5"/>
  <c r="F5"/>
  <c r="G5" s="1"/>
  <c r="E6"/>
  <c r="F6" s="1"/>
  <c r="G6" s="1"/>
  <c r="E7"/>
  <c r="F7"/>
  <c r="G7" s="1"/>
  <c r="E8"/>
  <c r="F8" s="1"/>
  <c r="G8" s="1"/>
  <c r="E9"/>
  <c r="F9"/>
  <c r="G9" s="1"/>
  <c r="E10"/>
  <c r="F10" s="1"/>
  <c r="G10" s="1"/>
  <c r="E11"/>
  <c r="F11"/>
  <c r="G11" s="1"/>
  <c r="E12"/>
  <c r="F12" s="1"/>
  <c r="G12" s="1"/>
  <c r="E13"/>
  <c r="F13"/>
  <c r="G13" s="1"/>
  <c r="E14"/>
  <c r="F14" s="1"/>
  <c r="G14" s="1"/>
  <c r="E15"/>
  <c r="F15"/>
  <c r="G15" s="1"/>
  <c r="E16"/>
  <c r="F16" s="1"/>
  <c r="G16" s="1"/>
  <c r="E17"/>
  <c r="F17"/>
  <c r="E18"/>
  <c r="F18"/>
  <c r="E19"/>
  <c r="F19"/>
  <c r="E20"/>
  <c r="F20"/>
  <c r="E21"/>
  <c r="F21"/>
  <c r="E22"/>
  <c r="F22"/>
  <c r="E23"/>
  <c r="F23"/>
  <c r="E24"/>
  <c r="F24"/>
  <c r="E25"/>
  <c r="F25"/>
  <c r="E26"/>
  <c r="F26"/>
  <c r="E27"/>
  <c r="F27"/>
  <c r="E28"/>
  <c r="F28"/>
  <c r="E29"/>
  <c r="F29"/>
  <c r="E30"/>
  <c r="F30"/>
  <c r="E31"/>
  <c r="F31"/>
  <c r="E32"/>
  <c r="F32"/>
  <c r="E33"/>
  <c r="F33"/>
  <c r="E34"/>
  <c r="F34"/>
  <c r="E35"/>
  <c r="F35"/>
  <c r="E36"/>
  <c r="F36"/>
  <c r="E37"/>
  <c r="F37"/>
  <c r="E38"/>
  <c r="F38"/>
  <c r="E39"/>
  <c r="F39"/>
  <c r="E40"/>
  <c r="F40"/>
  <c r="E41"/>
  <c r="F41"/>
  <c r="E42"/>
  <c r="F42"/>
  <c r="E43"/>
  <c r="F43"/>
  <c r="E44"/>
  <c r="F44"/>
  <c r="E45"/>
  <c r="F45"/>
  <c r="E46"/>
  <c r="F46"/>
  <c r="E47"/>
  <c r="F47"/>
  <c r="E48"/>
  <c r="F48"/>
  <c r="E49"/>
  <c r="F49"/>
  <c r="E50"/>
  <c r="F50"/>
  <c r="E51"/>
  <c r="F51"/>
  <c r="E52"/>
  <c r="F52"/>
  <c r="E53"/>
  <c r="F53"/>
  <c r="E54"/>
  <c r="F54"/>
  <c r="E55"/>
  <c r="F55"/>
  <c r="E56"/>
  <c r="F56"/>
  <c r="E57"/>
  <c r="F57"/>
  <c r="E58"/>
  <c r="F58"/>
  <c r="E59"/>
  <c r="F59"/>
  <c r="E60"/>
  <c r="F60"/>
  <c r="E61"/>
  <c r="F61"/>
  <c r="E62"/>
  <c r="F62"/>
  <c r="E63"/>
  <c r="F63"/>
  <c r="E64"/>
  <c r="F64"/>
  <c r="E65"/>
  <c r="F65"/>
  <c r="E66"/>
  <c r="F66"/>
  <c r="E67"/>
  <c r="F67"/>
  <c r="E68"/>
  <c r="F68"/>
  <c r="E69"/>
  <c r="F69"/>
  <c r="E70"/>
  <c r="F70"/>
  <c r="E71"/>
  <c r="F71"/>
  <c r="E72"/>
  <c r="F72"/>
  <c r="E73"/>
  <c r="F73"/>
  <c r="E74"/>
  <c r="F74"/>
  <c r="E75"/>
  <c r="F75"/>
  <c r="E76"/>
  <c r="F76"/>
  <c r="E77"/>
  <c r="F77"/>
  <c r="E78"/>
  <c r="F78"/>
  <c r="E79"/>
  <c r="F79"/>
  <c r="E80"/>
  <c r="F80"/>
  <c r="E81"/>
  <c r="F81"/>
  <c r="E82"/>
  <c r="F82"/>
  <c r="E83"/>
  <c r="F83"/>
  <c r="E84"/>
  <c r="F84"/>
  <c r="E85"/>
  <c r="F85"/>
  <c r="E86"/>
  <c r="F86"/>
  <c r="E87"/>
  <c r="F87"/>
  <c r="E88"/>
  <c r="F88"/>
  <c r="E89"/>
  <c r="F89"/>
  <c r="E90"/>
  <c r="F90"/>
  <c r="E91"/>
  <c r="F91"/>
  <c r="E92"/>
  <c r="F92"/>
  <c r="E93"/>
  <c r="F93"/>
  <c r="E94"/>
  <c r="F94"/>
  <c r="E95"/>
  <c r="F95"/>
  <c r="E96"/>
  <c r="F96"/>
  <c r="E97"/>
  <c r="F97"/>
  <c r="E98"/>
  <c r="F98"/>
  <c r="E99"/>
  <c r="F99"/>
  <c r="C17" i="9"/>
  <c r="G3" i="3"/>
  <c r="F100"/>
  <c r="C6" i="1"/>
  <c r="D6"/>
  <c r="H3" i="3"/>
  <c r="G100" i="5" l="1"/>
  <c r="H100" s="1"/>
  <c r="H3"/>
  <c r="G100" i="3"/>
  <c r="H100" s="1"/>
  <c r="H5"/>
  <c r="I100" i="4"/>
  <c r="J1" l="1"/>
  <c r="D8" i="1"/>
  <c r="C3"/>
  <c r="K1" i="3"/>
  <c r="C4" i="1"/>
  <c r="D4" s="1"/>
  <c r="K1" i="5"/>
  <c r="E14" i="1" l="1"/>
  <c r="E16"/>
  <c r="E18"/>
  <c r="E15"/>
  <c r="E17"/>
  <c r="D3"/>
  <c r="D7" s="1"/>
  <c r="C7"/>
  <c r="D14" l="1"/>
  <c r="D17"/>
  <c r="D9"/>
  <c r="D15"/>
  <c r="C3" i="2" s="1"/>
  <c r="D18" i="1"/>
  <c r="D16"/>
</calcChain>
</file>

<file path=xl/comments1.xml><?xml version="1.0" encoding="utf-8"?>
<comments xmlns="http://schemas.openxmlformats.org/spreadsheetml/2006/main">
  <authors>
    <author/>
  </authors>
  <commentList>
    <comment ref="A1" authorId="0">
      <text>
        <r>
          <rPr>
            <sz val="10"/>
            <rFont val="Arial"/>
            <family val="2"/>
          </rPr>
          <t>If you use codes for each post enter here</t>
        </r>
      </text>
    </comment>
    <comment ref="B1" authorId="0">
      <text>
        <r>
          <rPr>
            <sz val="10"/>
            <rFont val="Arial"/>
            <family val="2"/>
          </rPr>
          <t>The name by which this job is known</t>
        </r>
      </text>
    </comment>
    <comment ref="G1" authorId="0">
      <text>
        <r>
          <rPr>
            <sz val="10"/>
            <rFont val="Arial"/>
            <family val="2"/>
          </rPr>
          <t>A percentage to reflect NI &amp; employers' pension contributions</t>
        </r>
      </text>
    </comment>
    <comment ref="I1" authorId="0">
      <text>
        <r>
          <rPr>
            <sz val="10"/>
            <rFont val="Arial"/>
            <family val="2"/>
          </rPr>
          <t>Anything you find useful</t>
        </r>
      </text>
    </comment>
  </commentList>
</comments>
</file>

<file path=xl/comments2.xml><?xml version="1.0" encoding="utf-8"?>
<comments xmlns="http://schemas.openxmlformats.org/spreadsheetml/2006/main">
  <authors>
    <author/>
  </authors>
  <commentList>
    <comment ref="A1" authorId="0">
      <text>
        <r>
          <rPr>
            <sz val="10"/>
            <rFont val="Arial"/>
            <family val="2"/>
          </rPr>
          <t>The name by which this job is known</t>
        </r>
      </text>
    </comment>
    <comment ref="F1" authorId="0">
      <text>
        <r>
          <rPr>
            <sz val="10"/>
            <rFont val="Arial"/>
            <family val="2"/>
          </rPr>
          <t>A percentage to reflect NI &amp; employers' pension contributions</t>
        </r>
      </text>
    </comment>
    <comment ref="H1" authorId="0">
      <text>
        <r>
          <rPr>
            <sz val="10"/>
            <rFont val="Arial"/>
            <family val="2"/>
          </rPr>
          <t>Anything you find useful</t>
        </r>
      </text>
    </comment>
  </commentList>
</comments>
</file>

<file path=xl/comments3.xml><?xml version="1.0" encoding="utf-8"?>
<comments xmlns="http://schemas.openxmlformats.org/spreadsheetml/2006/main">
  <authors>
    <author/>
  </authors>
  <commentList>
    <comment ref="A1" authorId="0">
      <text>
        <r>
          <rPr>
            <sz val="10"/>
            <rFont val="Arial"/>
            <family val="2"/>
          </rPr>
          <t>If you use codes for each post enter here</t>
        </r>
      </text>
    </comment>
    <comment ref="B1" authorId="0">
      <text>
        <r>
          <rPr>
            <sz val="10"/>
            <rFont val="Arial"/>
            <family val="2"/>
          </rPr>
          <t>The name by which this job is known</t>
        </r>
      </text>
    </comment>
    <comment ref="G1" authorId="0">
      <text>
        <r>
          <rPr>
            <sz val="10"/>
            <rFont val="Arial"/>
            <family val="2"/>
          </rPr>
          <t>A percentage to reflect NI &amp; employers' pension contributions</t>
        </r>
      </text>
    </comment>
    <comment ref="I1" authorId="0">
      <text>
        <r>
          <rPr>
            <sz val="10"/>
            <rFont val="Arial"/>
            <family val="2"/>
          </rPr>
          <t>Anything you find useful</t>
        </r>
      </text>
    </comment>
  </commentList>
</comments>
</file>

<file path=xl/sharedStrings.xml><?xml version="1.0" encoding="utf-8"?>
<sst xmlns="http://schemas.openxmlformats.org/spreadsheetml/2006/main" count="170" uniqueCount="139">
  <si>
    <t>Description</t>
  </si>
  <si>
    <t>Total organisational cost</t>
  </si>
  <si>
    <t>Project cost</t>
  </si>
  <si>
    <t>Index</t>
  </si>
  <si>
    <t>Direct staff costs:</t>
  </si>
  <si>
    <t>Indirect staff costs:</t>
  </si>
  <si>
    <t>Non-staff direct costs:</t>
  </si>
  <si>
    <t>Non-staff indirect costs:</t>
  </si>
  <si>
    <t>Total costs:</t>
  </si>
  <si>
    <t>Added value of Volunteers</t>
  </si>
  <si>
    <t>Total value of the project</t>
  </si>
  <si>
    <t>Unit cost</t>
  </si>
  <si>
    <t>Volunteer contribution</t>
  </si>
  <si>
    <t>Cost per session</t>
  </si>
  <si>
    <t>Cost per hour face-to-face</t>
  </si>
  <si>
    <t>Cost per training event</t>
  </si>
  <si>
    <t>Cost per training participant</t>
  </si>
  <si>
    <t>Cost per helpline call</t>
  </si>
  <si>
    <t>Cost per hour of client contact</t>
  </si>
  <si>
    <t>Counselling in Primary Care</t>
  </si>
  <si>
    <t>MBCT</t>
  </si>
  <si>
    <t>CBT</t>
  </si>
  <si>
    <t>Generic single disciplinary CAMHS</t>
  </si>
  <si>
    <t>Generic multi disciplinary CAMHS</t>
  </si>
  <si>
    <t>Dedicated CAMHS (i.e. outposted)</t>
  </si>
  <si>
    <t>Targeted CAMHS (e.g. LAC)</t>
  </si>
  <si>
    <t>See the Cost Benefit Analysis Tool guide for an explanation of these costs</t>
  </si>
  <si>
    <t>Job reference</t>
  </si>
  <si>
    <t>Job title</t>
  </si>
  <si>
    <t>Employee name</t>
  </si>
  <si>
    <t>Hours per week</t>
  </si>
  <si>
    <t>Salary 
(full time)</t>
  </si>
  <si>
    <t>Salary 
(this job)</t>
  </si>
  <si>
    <t>On costs</t>
  </si>
  <si>
    <t>Total salary costs</t>
  </si>
  <si>
    <t>Notes</t>
  </si>
  <si>
    <t>Total direct staff cost</t>
  </si>
  <si>
    <t>Manager</t>
  </si>
  <si>
    <t>Advice worker</t>
  </si>
  <si>
    <t>Project worker</t>
  </si>
  <si>
    <t>Finance</t>
  </si>
  <si>
    <t>This page is for direct staff costs – i.e.  those staff directly delivering this service</t>
  </si>
  <si>
    <t>Role title</t>
  </si>
  <si>
    <t>Volunteer name</t>
  </si>
  <si>
    <t>Comparative salary 
(full time)</t>
  </si>
  <si>
    <t>Comparative salary 
(this job)</t>
  </si>
  <si>
    <t>Total comparative salary costs</t>
  </si>
  <si>
    <t>Total volunteer financial benefit</t>
  </si>
  <si>
    <t>Volunteer 1</t>
  </si>
  <si>
    <t>Volunteer 2</t>
  </si>
  <si>
    <t>Volunteer 3</t>
  </si>
  <si>
    <t>Volunteer 4</t>
  </si>
  <si>
    <t>Volunteer 5</t>
  </si>
  <si>
    <t>This page is to show how many volunteers you have and what the cost might be if an organisation were employing this number of staff</t>
  </si>
  <si>
    <t>Volunteer 6</t>
  </si>
  <si>
    <t>Volunteer 7</t>
  </si>
  <si>
    <t>Volunteer 8</t>
  </si>
  <si>
    <t>Volunteer 9</t>
  </si>
  <si>
    <t>Volunteer 10</t>
  </si>
  <si>
    <t>Volunteer 11</t>
  </si>
  <si>
    <t>Volunteer 12</t>
  </si>
  <si>
    <t>Volunteer 13</t>
  </si>
  <si>
    <t>Volunteer 14</t>
  </si>
  <si>
    <t>Volunteer 15</t>
  </si>
  <si>
    <t>Total indirect staff cost</t>
  </si>
  <si>
    <t>Administrator</t>
  </si>
  <si>
    <t>This page is for indirect staff costs (i.e. 'overhead' costs rather than those directly attributable to individual service provision</t>
  </si>
  <si>
    <t>Direct running costs</t>
  </si>
  <si>
    <t>Category</t>
  </si>
  <si>
    <t>Cost</t>
  </si>
  <si>
    <t>Counselling Payments</t>
  </si>
  <si>
    <t>Counselling, advice info</t>
  </si>
  <si>
    <t>Total direct running costs:</t>
  </si>
  <si>
    <t>Film Project</t>
  </si>
  <si>
    <t>Location A costs</t>
  </si>
  <si>
    <t>This sheet is for direct projects costs.
These are the costs which are directly attributable to the project(s) you are costing in this workbook.
Indirect (overhead) costs are on a different worksheet in this workbook.
Use categories if that's helpful.</t>
  </si>
  <si>
    <t>Location B costs</t>
  </si>
  <si>
    <t>Misc</t>
  </si>
  <si>
    <t>Subscriptions</t>
  </si>
  <si>
    <t>Tea, milk etc.</t>
  </si>
  <si>
    <t>Training Payments</t>
  </si>
  <si>
    <t>Travel &amp; Subsistence</t>
  </si>
  <si>
    <t>Total</t>
  </si>
  <si>
    <t>Organisational running costs (indirect costs)</t>
  </si>
  <si>
    <t>Service Charges</t>
  </si>
  <si>
    <t>Audit Fee</t>
  </si>
  <si>
    <t>Direct running costs:</t>
  </si>
  <si>
    <t>Advertising and Publicity</t>
  </si>
  <si>
    <t>Lighting, heating and water</t>
  </si>
  <si>
    <t>This sheet is for indirect organisation wide costs.  These are the costs for the central organisation which supports all projects.  You can apportion the percentage of central costs attributable to the projects / activities costed in this workbook on the following page.</t>
  </si>
  <si>
    <t>Repairs and Maintenance</t>
  </si>
  <si>
    <t>Insurance</t>
  </si>
  <si>
    <t>Telephone</t>
  </si>
  <si>
    <t>I.T. Equipment &amp; maintenance</t>
  </si>
  <si>
    <t>Stationary etc.</t>
  </si>
  <si>
    <t>Value</t>
  </si>
  <si>
    <t>Comments</t>
  </si>
  <si>
    <t>Go to summary sheet</t>
  </si>
  <si>
    <t>Full time hours per week</t>
  </si>
  <si>
    <t>Enter your organisation's full-time working week.  This is used to calculate part-time salaries</t>
  </si>
  <si>
    <t>Percentage on-costs for NI and employer's pension contribution is set here at 12.5%.  Change it if your organisation's is different</t>
  </si>
  <si>
    <t>Indirect staff attribution</t>
  </si>
  <si>
    <t>Percentage of central staff costs attributable to this project.  You may have other projects not detailed in this workbook.  This cell enables you to apportion central costs.</t>
  </si>
  <si>
    <t>Indirect organisational attribution</t>
  </si>
  <si>
    <t>Percentage of organisational costs attributable to this project.  As above, but for non staff costs.</t>
  </si>
  <si>
    <t>Organisation name:</t>
  </si>
  <si>
    <t>My Sample Service</t>
  </si>
  <si>
    <t>Name of your organisation / service (This will be reflected on the comparison page)</t>
  </si>
  <si>
    <t>Individual clients</t>
  </si>
  <si>
    <t>Location 1</t>
  </si>
  <si>
    <t>Location 2</t>
  </si>
  <si>
    <t>Location 3</t>
  </si>
  <si>
    <t>Location 4</t>
  </si>
  <si>
    <t>Location 5</t>
  </si>
  <si>
    <t>Individuals on active caseload</t>
  </si>
  <si>
    <t>Total 1:1 sessions held</t>
  </si>
  <si>
    <t>Enter your activity here.
The following activity only will be reflected in the summary costing:  
1:1 sessions held; 
Training events and participants; 
Helpline calls
There are 5 rows for you to enter other types of activity, to reflect the complete picture.
The location headings are there to enable you to reflect delivery from different locations.</t>
  </si>
  <si>
    <t>Session hours held (1:1 sess)</t>
  </si>
  <si>
    <t>Average sessions per individual</t>
  </si>
  <si>
    <t>Training events held</t>
  </si>
  <si>
    <t>Total training participants</t>
  </si>
  <si>
    <t>Helpline calls</t>
  </si>
  <si>
    <t>Initial assessments</t>
  </si>
  <si>
    <t>Other activity 1</t>
  </si>
  <si>
    <t>Other activity 2</t>
  </si>
  <si>
    <t>Other activity 3</t>
  </si>
  <si>
    <t>Other activity 4</t>
  </si>
  <si>
    <t>Other activity 5</t>
  </si>
  <si>
    <t>Face to face contact time (hours)</t>
  </si>
  <si>
    <t>% attributable</t>
  </si>
  <si>
    <t>Average duration of a session including non-contact time (hrs)</t>
  </si>
  <si>
    <t>The average duration of a 1:1 session</t>
  </si>
  <si>
    <t>% non-contact time</t>
  </si>
  <si>
    <t>% of time before / after session (i.e. for note writing)</t>
  </si>
  <si>
    <t>Training sessions</t>
  </si>
  <si>
    <t>In these cells enter the approximate percentage of your total workload is made up by these individual activities.  i.e. What percentage of your total cost is attributable to initial assessments?  In the example it's 20%.  This is used to calculate the approximate costings on the summary page</t>
  </si>
  <si>
    <t>These cells are for you to enter other forms of activity.  They will not be reflected in the summary costings</t>
  </si>
  <si>
    <t xml:space="preserve">Counselling </t>
  </si>
  <si>
    <t>This value calculates automatically as the balance to 100%</t>
  </si>
</sst>
</file>

<file path=xl/styles.xml><?xml version="1.0" encoding="utf-8"?>
<styleSheet xmlns="http://schemas.openxmlformats.org/spreadsheetml/2006/main">
  <numFmts count="5">
    <numFmt numFmtId="164" formatCode="[$£-809]#,##0;[Red]\-[$£-809]#,##0"/>
    <numFmt numFmtId="165" formatCode="[$£-809]#,##0.00;[Red]\-[$£-809]#,##0.00"/>
    <numFmt numFmtId="166" formatCode="_-\£* #,##0.00_-;&quot;-£&quot;* #,##0.00_-;_-\£* \-??_-;_-@_-"/>
    <numFmt numFmtId="167" formatCode="_-\£* #,##0_-;&quot;-£&quot;* #,##0_-;_-\£* \-??_-;_-@_-"/>
    <numFmt numFmtId="168" formatCode="0.000"/>
  </numFmts>
  <fonts count="9">
    <font>
      <sz val="10"/>
      <name val="Arial"/>
      <family val="2"/>
    </font>
    <font>
      <sz val="10"/>
      <color indexed="9"/>
      <name val="Lohit Hindi"/>
      <family val="2"/>
    </font>
    <font>
      <sz val="10"/>
      <name val="Lohit Hindi"/>
      <family val="2"/>
    </font>
    <font>
      <b/>
      <sz val="10"/>
      <name val="Arial"/>
      <family val="2"/>
    </font>
    <font>
      <u/>
      <sz val="10"/>
      <color indexed="12"/>
      <name val="Arial"/>
      <family val="2"/>
    </font>
    <font>
      <sz val="10"/>
      <color indexed="12"/>
      <name val="Arial"/>
      <family val="2"/>
    </font>
    <font>
      <sz val="10"/>
      <color indexed="22"/>
      <name val="Arial"/>
      <family val="2"/>
    </font>
    <font>
      <sz val="10"/>
      <color indexed="9"/>
      <name val="Arial"/>
      <family val="2"/>
    </font>
    <font>
      <sz val="10"/>
      <name val="Arial"/>
      <family val="2"/>
    </font>
  </fonts>
  <fills count="8">
    <fill>
      <patternFill patternType="none"/>
    </fill>
    <fill>
      <patternFill patternType="gray125"/>
    </fill>
    <fill>
      <patternFill patternType="solid">
        <fgColor indexed="41"/>
        <bgColor indexed="9"/>
      </patternFill>
    </fill>
    <fill>
      <patternFill patternType="solid">
        <fgColor indexed="27"/>
        <bgColor indexed="42"/>
      </patternFill>
    </fill>
    <fill>
      <patternFill patternType="solid">
        <fgColor indexed="47"/>
        <bgColor indexed="22"/>
      </patternFill>
    </fill>
    <fill>
      <patternFill patternType="solid">
        <fgColor indexed="26"/>
        <bgColor indexed="9"/>
      </patternFill>
    </fill>
    <fill>
      <patternFill patternType="solid">
        <fgColor indexed="44"/>
        <bgColor indexed="24"/>
      </patternFill>
    </fill>
    <fill>
      <patternFill patternType="solid">
        <fgColor indexed="22"/>
        <bgColor indexed="31"/>
      </patternFill>
    </fill>
  </fills>
  <borders count="16">
    <border>
      <left/>
      <right/>
      <top/>
      <bottom/>
      <diagonal/>
    </border>
    <border>
      <left style="thin">
        <color indexed="54"/>
      </left>
      <right style="thin">
        <color indexed="54"/>
      </right>
      <top style="thin">
        <color indexed="54"/>
      </top>
      <bottom style="thin">
        <color indexed="54"/>
      </bottom>
      <diagonal/>
    </border>
    <border>
      <left/>
      <right/>
      <top style="hair">
        <color indexed="8"/>
      </top>
      <bottom style="hair">
        <color indexed="8"/>
      </bottom>
      <diagonal/>
    </border>
    <border>
      <left style="thin">
        <color indexed="63"/>
      </left>
      <right style="thin">
        <color indexed="63"/>
      </right>
      <top style="thin">
        <color indexed="63"/>
      </top>
      <bottom style="thin">
        <color indexed="63"/>
      </bottom>
      <diagonal/>
    </border>
    <border>
      <left style="hair">
        <color indexed="8"/>
      </left>
      <right/>
      <top style="hair">
        <color indexed="8"/>
      </top>
      <bottom style="hair">
        <color indexed="8"/>
      </bottom>
      <diagonal/>
    </border>
    <border>
      <left style="thin">
        <color indexed="63"/>
      </left>
      <right style="thin">
        <color indexed="63"/>
      </right>
      <top style="thin">
        <color indexed="63"/>
      </top>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8"/>
      </top>
      <bottom style="thin">
        <color indexed="8"/>
      </bottom>
      <diagonal/>
    </border>
    <border>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166" fontId="8" fillId="0" borderId="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2" fillId="2" borderId="2" applyNumberFormat="0" applyAlignment="0" applyProtection="0"/>
    <xf numFmtId="0" fontId="2" fillId="2" borderId="2" applyNumberFormat="0" applyAlignment="0" applyProtection="0"/>
  </cellStyleXfs>
  <cellXfs count="119">
    <xf numFmtId="0" fontId="0" fillId="0" borderId="0" xfId="0"/>
    <xf numFmtId="164" fontId="0" fillId="0" borderId="0" xfId="0" applyNumberFormat="1"/>
    <xf numFmtId="0" fontId="3" fillId="3" borderId="3" xfId="0" applyFont="1" applyFill="1" applyBorder="1" applyAlignment="1">
      <alignment horizontal="center" vertical="center" wrapText="1"/>
    </xf>
    <xf numFmtId="164" fontId="3" fillId="3" borderId="3" xfId="0" applyNumberFormat="1" applyFont="1" applyFill="1" applyBorder="1" applyAlignment="1">
      <alignment horizontal="center" vertical="center" wrapText="1"/>
    </xf>
    <xf numFmtId="0" fontId="0" fillId="0" borderId="0" xfId="0" applyAlignment="1">
      <alignment vertical="top"/>
    </xf>
    <xf numFmtId="0" fontId="0" fillId="0" borderId="3" xfId="0" applyFont="1" applyBorder="1" applyAlignment="1">
      <alignment vertical="center"/>
    </xf>
    <xf numFmtId="164" fontId="0" fillId="0" borderId="3" xfId="0" applyNumberFormat="1" applyBorder="1" applyAlignment="1">
      <alignment vertical="center"/>
    </xf>
    <xf numFmtId="0" fontId="4" fillId="0" borderId="3" xfId="2" applyNumberFormat="1" applyFill="1" applyBorder="1" applyAlignment="1" applyProtection="1">
      <alignment vertical="top"/>
    </xf>
    <xf numFmtId="0" fontId="3" fillId="2" borderId="3" xfId="5" applyNumberFormat="1" applyFont="1" applyBorder="1" applyAlignment="1" applyProtection="1">
      <alignment vertical="center"/>
    </xf>
    <xf numFmtId="164" fontId="3" fillId="2" borderId="3" xfId="5" applyNumberFormat="1" applyFont="1" applyBorder="1" applyAlignment="1" applyProtection="1">
      <alignment vertical="center"/>
    </xf>
    <xf numFmtId="0" fontId="0" fillId="0" borderId="3" xfId="0" applyBorder="1" applyAlignment="1">
      <alignment vertical="top"/>
    </xf>
    <xf numFmtId="0" fontId="0" fillId="4" borderId="3" xfId="0" applyFont="1" applyFill="1" applyBorder="1" applyAlignment="1">
      <alignment vertical="center"/>
    </xf>
    <xf numFmtId="164" fontId="0" fillId="4" borderId="3" xfId="0" applyNumberFormat="1" applyFill="1" applyBorder="1" applyAlignment="1">
      <alignment vertical="center"/>
    </xf>
    <xf numFmtId="0" fontId="4" fillId="4" borderId="3" xfId="2" applyNumberFormat="1" applyFill="1" applyBorder="1" applyAlignment="1" applyProtection="1">
      <alignment vertical="top"/>
    </xf>
    <xf numFmtId="0" fontId="3" fillId="3" borderId="4" xfId="0"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0" fontId="0" fillId="0" borderId="4" xfId="0" applyFont="1" applyBorder="1" applyAlignment="1">
      <alignment vertical="center"/>
    </xf>
    <xf numFmtId="164" fontId="0" fillId="0" borderId="2" xfId="0" applyNumberFormat="1" applyBorder="1" applyAlignment="1">
      <alignment vertical="center"/>
    </xf>
    <xf numFmtId="0" fontId="0" fillId="5" borderId="3" xfId="0" applyFont="1" applyFill="1" applyBorder="1" applyAlignment="1">
      <alignment vertical="center"/>
    </xf>
    <xf numFmtId="164" fontId="0" fillId="0" borderId="3" xfId="0" applyNumberFormat="1" applyBorder="1" applyAlignment="1">
      <alignment horizontal="right" vertical="center"/>
    </xf>
    <xf numFmtId="0" fontId="4" fillId="0" borderId="0" xfId="2"/>
    <xf numFmtId="165" fontId="0" fillId="0" borderId="0" xfId="0" applyNumberFormat="1"/>
    <xf numFmtId="0" fontId="3" fillId="2" borderId="5" xfId="0" applyFont="1" applyFill="1" applyBorder="1" applyAlignment="1">
      <alignment horizontal="center" vertical="center" wrapText="1"/>
    </xf>
    <xf numFmtId="165" fontId="3" fillId="2" borderId="5"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5" borderId="6" xfId="0" applyFont="1" applyFill="1" applyBorder="1" applyAlignment="1">
      <alignment horizontal="center" vertical="center" wrapText="1"/>
    </xf>
    <xf numFmtId="167" fontId="3" fillId="5" borderId="7" xfId="1" applyNumberFormat="1" applyFont="1" applyFill="1" applyBorder="1" applyAlignment="1" applyProtection="1">
      <alignment horizontal="center" vertical="center" wrapText="1"/>
    </xf>
    <xf numFmtId="0" fontId="0" fillId="0" borderId="8" xfId="0" applyBorder="1" applyProtection="1">
      <protection locked="0"/>
    </xf>
    <xf numFmtId="4" fontId="0" fillId="0" borderId="8" xfId="0" applyNumberFormat="1" applyBorder="1" applyProtection="1">
      <protection locked="0"/>
    </xf>
    <xf numFmtId="164" fontId="0" fillId="0" borderId="8" xfId="0" applyNumberFormat="1" applyBorder="1" applyProtection="1">
      <protection locked="0"/>
    </xf>
    <xf numFmtId="164" fontId="0" fillId="0" borderId="8" xfId="0" applyNumberFormat="1" applyBorder="1"/>
    <xf numFmtId="0" fontId="0" fillId="0" borderId="9" xfId="0" applyBorder="1" applyProtection="1">
      <protection locked="0"/>
    </xf>
    <xf numFmtId="165" fontId="0" fillId="0" borderId="8" xfId="0" applyNumberFormat="1" applyBorder="1" applyProtection="1">
      <protection locked="0"/>
    </xf>
    <xf numFmtId="165" fontId="0" fillId="0" borderId="8" xfId="0" applyNumberFormat="1" applyBorder="1"/>
    <xf numFmtId="0" fontId="0" fillId="0" borderId="0" xfId="0" applyProtection="1">
      <protection locked="0"/>
    </xf>
    <xf numFmtId="165" fontId="3" fillId="5" borderId="8" xfId="0" applyNumberFormat="1" applyFont="1" applyFill="1" applyBorder="1"/>
    <xf numFmtId="0" fontId="3" fillId="2" borderId="7" xfId="0" applyFont="1" applyFill="1" applyBorder="1" applyAlignment="1" applyProtection="1">
      <alignment horizontal="center" vertical="center" wrapText="1"/>
    </xf>
    <xf numFmtId="165" fontId="3" fillId="2" borderId="7" xfId="0" applyNumberFormat="1"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164" fontId="3" fillId="5" borderId="6" xfId="0" applyNumberFormat="1" applyFont="1" applyFill="1" applyBorder="1" applyAlignment="1" applyProtection="1">
      <alignment horizontal="center" vertical="center" wrapText="1"/>
    </xf>
    <xf numFmtId="0" fontId="0" fillId="0" borderId="7" xfId="0" applyBorder="1" applyProtection="1">
      <protection locked="0"/>
    </xf>
    <xf numFmtId="164" fontId="0" fillId="0" borderId="7" xfId="0" applyNumberFormat="1" applyBorder="1" applyProtection="1"/>
    <xf numFmtId="0" fontId="0" fillId="0" borderId="7" xfId="0" applyBorder="1" applyProtection="1"/>
    <xf numFmtId="0" fontId="3" fillId="2" borderId="7" xfId="0" applyFont="1" applyFill="1" applyBorder="1" applyAlignment="1">
      <alignment horizontal="center" vertical="center" wrapText="1"/>
    </xf>
    <xf numFmtId="164" fontId="3" fillId="2" borderId="7" xfId="0" applyNumberFormat="1" applyFont="1" applyFill="1" applyBorder="1" applyAlignment="1">
      <alignment horizontal="center" vertical="center" wrapText="1"/>
    </xf>
    <xf numFmtId="4" fontId="0" fillId="0" borderId="7" xfId="0" applyNumberFormat="1" applyBorder="1" applyProtection="1">
      <protection locked="0"/>
    </xf>
    <xf numFmtId="164" fontId="0" fillId="0" borderId="7" xfId="0" applyNumberFormat="1" applyBorder="1" applyProtection="1">
      <protection locked="0"/>
    </xf>
    <xf numFmtId="164" fontId="0" fillId="0" borderId="7" xfId="0" applyNumberFormat="1" applyBorder="1"/>
    <xf numFmtId="0" fontId="0" fillId="0" borderId="7" xfId="0" applyBorder="1"/>
    <xf numFmtId="164" fontId="3" fillId="5" borderId="7" xfId="0" applyNumberFormat="1" applyFont="1" applyFill="1" applyBorder="1"/>
    <xf numFmtId="0" fontId="0" fillId="0" borderId="0" xfId="0" applyAlignment="1"/>
    <xf numFmtId="164" fontId="0" fillId="0" borderId="0" xfId="0" applyNumberFormat="1" applyAlignment="1"/>
    <xf numFmtId="0" fontId="3" fillId="3" borderId="3" xfId="0" applyFont="1" applyFill="1" applyBorder="1" applyAlignment="1">
      <alignment horizontal="center" vertical="center"/>
    </xf>
    <xf numFmtId="164" fontId="3" fillId="3" borderId="3" xfId="0" applyNumberFormat="1" applyFont="1" applyFill="1" applyBorder="1" applyAlignment="1">
      <alignment horizontal="center" vertical="center"/>
    </xf>
    <xf numFmtId="0" fontId="0" fillId="0" borderId="0" xfId="0" applyBorder="1" applyAlignment="1"/>
    <xf numFmtId="0" fontId="5" fillId="0" borderId="0" xfId="0" applyFont="1" applyBorder="1" applyAlignment="1"/>
    <xf numFmtId="0" fontId="0" fillId="0" borderId="3" xfId="0" applyFont="1" applyBorder="1" applyAlignment="1" applyProtection="1">
      <protection locked="0"/>
    </xf>
    <xf numFmtId="164" fontId="0" fillId="0" borderId="3" xfId="0" applyNumberFormat="1" applyFont="1" applyBorder="1" applyAlignment="1" applyProtection="1">
      <protection locked="0"/>
    </xf>
    <xf numFmtId="164" fontId="0" fillId="0" borderId="3" xfId="0" applyNumberFormat="1" applyBorder="1" applyAlignment="1" applyProtection="1">
      <protection locked="0"/>
    </xf>
    <xf numFmtId="0" fontId="0" fillId="5" borderId="10" xfId="0" applyFont="1" applyFill="1" applyBorder="1" applyAlignment="1"/>
    <xf numFmtId="0" fontId="0" fillId="5" borderId="11" xfId="0" applyFill="1" applyBorder="1" applyAlignment="1"/>
    <xf numFmtId="164" fontId="0" fillId="5" borderId="12" xfId="0" applyNumberFormat="1" applyFill="1" applyBorder="1" applyAlignment="1"/>
    <xf numFmtId="0" fontId="3" fillId="3" borderId="3" xfId="0" applyFont="1" applyFill="1" applyBorder="1" applyAlignment="1" applyProtection="1"/>
    <xf numFmtId="164" fontId="3" fillId="3" borderId="3" xfId="0" applyNumberFormat="1" applyFont="1" applyFill="1" applyBorder="1" applyAlignment="1" applyProtection="1"/>
    <xf numFmtId="164" fontId="0" fillId="0" borderId="0" xfId="0" applyNumberFormat="1" applyAlignment="1">
      <alignment vertical="top"/>
    </xf>
    <xf numFmtId="0" fontId="3" fillId="3" borderId="3" xfId="0" applyFont="1" applyFill="1" applyBorder="1" applyAlignment="1">
      <alignment horizontal="center" vertical="top"/>
    </xf>
    <xf numFmtId="164" fontId="3" fillId="3" borderId="3" xfId="0" applyNumberFormat="1" applyFont="1" applyFill="1" applyBorder="1" applyAlignment="1">
      <alignment horizontal="center" vertical="top"/>
    </xf>
    <xf numFmtId="0" fontId="0" fillId="0" borderId="0" xfId="0" applyBorder="1"/>
    <xf numFmtId="0" fontId="5" fillId="0" borderId="0" xfId="0" applyFont="1" applyBorder="1"/>
    <xf numFmtId="0" fontId="0" fillId="0" borderId="3" xfId="0" applyBorder="1" applyAlignment="1" applyProtection="1">
      <alignment vertical="top"/>
      <protection locked="0"/>
    </xf>
    <xf numFmtId="0" fontId="0" fillId="0" borderId="8" xfId="0" applyFont="1" applyBorder="1"/>
    <xf numFmtId="164" fontId="0" fillId="0" borderId="3" xfId="0" applyNumberFormat="1" applyFont="1" applyBorder="1" applyAlignment="1" applyProtection="1">
      <alignment vertical="top"/>
      <protection locked="0"/>
    </xf>
    <xf numFmtId="0" fontId="0" fillId="5" borderId="10" xfId="0" applyFont="1" applyFill="1" applyBorder="1"/>
    <xf numFmtId="0" fontId="0" fillId="5" borderId="11" xfId="0" applyFill="1" applyBorder="1"/>
    <xf numFmtId="164" fontId="0" fillId="5" borderId="12" xfId="0" applyNumberFormat="1" applyFill="1" applyBorder="1"/>
    <xf numFmtId="0" fontId="0" fillId="3" borderId="3" xfId="0" applyFont="1" applyFill="1" applyBorder="1" applyAlignment="1" applyProtection="1">
      <alignment vertical="top"/>
    </xf>
    <xf numFmtId="164" fontId="0" fillId="3" borderId="3" xfId="0" applyNumberFormat="1" applyFont="1" applyFill="1" applyBorder="1" applyAlignment="1" applyProtection="1">
      <alignment vertical="top"/>
    </xf>
    <xf numFmtId="168" fontId="0" fillId="0" borderId="0" xfId="0" applyNumberFormat="1" applyAlignment="1">
      <alignment vertical="top"/>
    </xf>
    <xf numFmtId="0" fontId="0" fillId="0" borderId="0" xfId="0" applyAlignment="1">
      <alignment horizontal="left" vertical="top" wrapText="1"/>
    </xf>
    <xf numFmtId="0" fontId="0" fillId="6" borderId="3" xfId="0" applyFont="1" applyFill="1" applyBorder="1" applyAlignment="1">
      <alignment horizontal="center" vertical="center"/>
    </xf>
    <xf numFmtId="168" fontId="0" fillId="6" borderId="3" xfId="0" applyNumberFormat="1" applyFont="1" applyFill="1" applyBorder="1" applyAlignment="1">
      <alignment horizontal="center" vertical="center"/>
    </xf>
    <xf numFmtId="0" fontId="0" fillId="6" borderId="3" xfId="0" applyFont="1" applyFill="1" applyBorder="1" applyAlignment="1">
      <alignment horizontal="center" vertical="center" wrapText="1"/>
    </xf>
    <xf numFmtId="2" fontId="0" fillId="0" borderId="3" xfId="0" applyNumberFormat="1" applyBorder="1" applyAlignment="1" applyProtection="1">
      <alignment horizontal="center" vertical="top"/>
      <protection locked="0"/>
    </xf>
    <xf numFmtId="0" fontId="0" fillId="0" borderId="3" xfId="0" applyFont="1" applyBorder="1" applyAlignment="1">
      <alignment horizontal="left" vertical="top" wrapText="1"/>
    </xf>
    <xf numFmtId="10" fontId="0" fillId="0" borderId="3" xfId="0" applyNumberFormat="1" applyBorder="1" applyAlignment="1" applyProtection="1">
      <alignment horizontal="center" vertical="top"/>
      <protection locked="0"/>
    </xf>
    <xf numFmtId="3" fontId="0" fillId="0" borderId="0" xfId="0" applyNumberFormat="1"/>
    <xf numFmtId="0" fontId="3" fillId="3" borderId="5" xfId="0"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0" fontId="0" fillId="2" borderId="8" xfId="0" applyFont="1" applyFill="1" applyBorder="1" applyAlignment="1" applyProtection="1">
      <alignment vertical="center"/>
    </xf>
    <xf numFmtId="3" fontId="0" fillId="0" borderId="9" xfId="0" applyNumberFormat="1" applyFont="1" applyBorder="1" applyAlignment="1" applyProtection="1">
      <alignment vertical="center"/>
      <protection locked="0"/>
    </xf>
    <xf numFmtId="3" fontId="0" fillId="0" borderId="3" xfId="0" applyNumberFormat="1" applyFont="1" applyBorder="1" applyAlignment="1" applyProtection="1">
      <alignment vertical="center"/>
      <protection locked="0"/>
    </xf>
    <xf numFmtId="3" fontId="0" fillId="0" borderId="3" xfId="0" applyNumberFormat="1" applyFont="1" applyBorder="1" applyAlignment="1" applyProtection="1">
      <alignment vertical="center"/>
    </xf>
    <xf numFmtId="4" fontId="0" fillId="0" borderId="9" xfId="0" applyNumberFormat="1" applyFont="1" applyBorder="1" applyAlignment="1" applyProtection="1">
      <alignment vertical="center"/>
      <protection locked="0"/>
    </xf>
    <xf numFmtId="0" fontId="0" fillId="2" borderId="8" xfId="0" applyFont="1" applyFill="1" applyBorder="1" applyAlignment="1" applyProtection="1">
      <alignment vertical="center"/>
      <protection locked="0"/>
    </xf>
    <xf numFmtId="4" fontId="0" fillId="0" borderId="3" xfId="0" applyNumberFormat="1" applyFont="1" applyBorder="1" applyAlignment="1" applyProtection="1">
      <alignment vertical="center"/>
      <protection locked="0"/>
    </xf>
    <xf numFmtId="3" fontId="3" fillId="3" borderId="9" xfId="0" applyNumberFormat="1" applyFont="1" applyFill="1" applyBorder="1" applyAlignment="1">
      <alignment vertical="center" wrapText="1"/>
    </xf>
    <xf numFmtId="3" fontId="3" fillId="3" borderId="3" xfId="0" applyNumberFormat="1" applyFont="1" applyFill="1" applyBorder="1" applyAlignment="1">
      <alignment vertical="center" wrapText="1"/>
    </xf>
    <xf numFmtId="0" fontId="0" fillId="0" borderId="0" xfId="0" applyAlignment="1">
      <alignment vertical="top" wrapText="1"/>
    </xf>
    <xf numFmtId="0" fontId="3" fillId="3" borderId="3" xfId="0" applyNumberFormat="1" applyFont="1" applyFill="1" applyBorder="1" applyAlignment="1">
      <alignment horizontal="center" vertical="center" wrapText="1"/>
    </xf>
    <xf numFmtId="0" fontId="0" fillId="2" borderId="13" xfId="0" applyFont="1" applyFill="1" applyBorder="1" applyAlignment="1">
      <alignment vertical="center" wrapText="1"/>
    </xf>
    <xf numFmtId="0" fontId="6" fillId="7" borderId="3" xfId="0" applyNumberFormat="1" applyFont="1" applyFill="1" applyBorder="1" applyAlignment="1" applyProtection="1">
      <alignment vertical="center"/>
      <protection hidden="1"/>
    </xf>
    <xf numFmtId="0" fontId="0" fillId="2" borderId="14" xfId="0" applyFont="1" applyFill="1" applyBorder="1" applyAlignment="1">
      <alignment vertical="center" wrapText="1"/>
    </xf>
    <xf numFmtId="9" fontId="0" fillId="0" borderId="3" xfId="0" applyNumberFormat="1" applyFont="1" applyBorder="1" applyAlignment="1" applyProtection="1">
      <alignment vertical="center"/>
      <protection locked="0"/>
    </xf>
    <xf numFmtId="0" fontId="7" fillId="7" borderId="3" xfId="0" applyNumberFormat="1" applyFont="1" applyFill="1" applyBorder="1" applyAlignment="1">
      <alignment vertical="center"/>
    </xf>
    <xf numFmtId="3" fontId="0" fillId="7" borderId="3" xfId="0" applyNumberFormat="1" applyFont="1" applyFill="1" applyBorder="1" applyAlignment="1" applyProtection="1">
      <alignment vertical="center"/>
    </xf>
    <xf numFmtId="9" fontId="0" fillId="0" borderId="3" xfId="0" applyNumberFormat="1" applyFont="1" applyBorder="1" applyAlignment="1" applyProtection="1">
      <alignment vertical="center"/>
      <protection hidden="1"/>
    </xf>
    <xf numFmtId="9" fontId="0" fillId="0" borderId="0" xfId="0" applyNumberFormat="1" applyFont="1" applyBorder="1" applyAlignment="1" applyProtection="1">
      <alignment vertical="center"/>
      <protection locked="0"/>
    </xf>
    <xf numFmtId="9" fontId="0" fillId="0" borderId="0" xfId="0" applyNumberFormat="1" applyFont="1" applyBorder="1" applyAlignment="1" applyProtection="1">
      <alignment vertical="center"/>
      <protection hidden="1"/>
    </xf>
    <xf numFmtId="0" fontId="0" fillId="3" borderId="8" xfId="0" applyFont="1" applyFill="1" applyBorder="1" applyAlignment="1">
      <alignment horizontal="center" vertical="center"/>
    </xf>
    <xf numFmtId="0" fontId="0" fillId="0" borderId="0" xfId="0" applyFont="1" applyAlignment="1">
      <alignment horizontal="center" vertical="center" wrapText="1"/>
    </xf>
    <xf numFmtId="0" fontId="0" fillId="0" borderId="0" xfId="0"/>
    <xf numFmtId="0" fontId="0" fillId="5" borderId="7" xfId="0" applyFont="1" applyFill="1" applyBorder="1" applyAlignment="1">
      <alignment horizontal="center" vertical="center" wrapText="1"/>
    </xf>
    <xf numFmtId="0" fontId="0" fillId="5" borderId="7" xfId="0" applyFont="1" applyFill="1" applyBorder="1" applyAlignment="1">
      <alignment horizontal="left" vertical="center" wrapText="1"/>
    </xf>
    <xf numFmtId="0" fontId="3" fillId="5" borderId="8" xfId="0" applyFont="1" applyFill="1" applyBorder="1" applyAlignment="1">
      <alignment horizontal="center" vertical="center"/>
    </xf>
    <xf numFmtId="0" fontId="0" fillId="5" borderId="8"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3" borderId="15" xfId="2" applyFont="1" applyFill="1" applyBorder="1" applyAlignment="1">
      <alignment horizontal="center" vertical="center" wrapText="1"/>
    </xf>
    <xf numFmtId="0" fontId="0" fillId="5" borderId="15" xfId="2" applyFont="1" applyFill="1" applyBorder="1" applyAlignment="1">
      <alignment horizontal="center" vertical="center" wrapText="1"/>
    </xf>
    <xf numFmtId="0" fontId="0" fillId="5" borderId="15" xfId="0" applyFont="1" applyFill="1" applyBorder="1" applyAlignment="1">
      <alignment horizontal="center" vertical="center" wrapText="1"/>
    </xf>
  </cellXfs>
  <cellStyles count="6">
    <cellStyle name="Currency" xfId="1" builtinId="4"/>
    <cellStyle name="Hyperlink" xfId="2" builtinId="8"/>
    <cellStyle name="nil value" xfId="3"/>
    <cellStyle name="Normal" xfId="0" builtinId="0"/>
    <cellStyle name="repeatResultStyle" xfId="4"/>
    <cellStyle name="Result 1" xfId="5"/>
  </cellStyles>
  <dxfs count="7">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7E0021"/>
      <rgbColor rgb="00008000"/>
      <rgbColor rgb="00000080"/>
      <rgbColor rgb="00808000"/>
      <rgbColor rgb="00800080"/>
      <rgbColor rgb="00008080"/>
      <rgbColor rgb="00CCCCCC"/>
      <rgbColor rgb="00808080"/>
      <rgbColor rgb="0083CA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AECF00"/>
      <rgbColor rgb="00FFD320"/>
      <rgbColor rgb="00FF9900"/>
      <rgbColor rgb="00FF420E"/>
      <rgbColor rgb="004C4C4C"/>
      <rgbColor rgb="00B3B3B3"/>
      <rgbColor rgb="00004586"/>
      <rgbColor rgb="00579D1C"/>
      <rgbColor rgb="00003300"/>
      <rgbColor rgb="00314004"/>
      <rgbColor rgb="00993300"/>
      <rgbColor rgb="00993366"/>
      <rgbColor rgb="004B1F6F"/>
      <rgbColor rgb="001A1A1A"/>
    </indexedColors>
  </colors>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theme/theme1.xml" Type="http://schemas.openxmlformats.org/officeDocument/2006/relationships/theme"/>
<Relationship Id="rId12" Target="styles.xml" Type="http://schemas.openxmlformats.org/officeDocument/2006/relationships/styles"/>
<Relationship Id="rId13" Target="sharedStrings.xml" Type="http://schemas.openxmlformats.org/officeDocument/2006/relationships/sharedStrings"/>
<Relationship Id="rId14"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300" b="0" i="0" u="none" strike="noStrike" baseline="0">
                <a:solidFill>
                  <a:srgbClr val="000000"/>
                </a:solidFill>
                <a:latin typeface="Arial"/>
                <a:ea typeface="Arial"/>
                <a:cs typeface="Arial"/>
              </a:defRPr>
            </a:pPr>
            <a:r>
              <a:rPr lang="en-US"/>
              <a:t>Cost per hour of client contact</a:t>
            </a:r>
          </a:p>
        </c:rich>
      </c:tx>
      <c:layout>
        <c:manualLayout>
          <c:xMode val="edge"/>
          <c:yMode val="edge"/>
          <c:x val="0.3608374384236453"/>
          <c:y val="3.1180400890868598E-2"/>
        </c:manualLayout>
      </c:layout>
      <c:spPr>
        <a:noFill/>
        <a:ln w="25400">
          <a:noFill/>
        </a:ln>
      </c:spPr>
    </c:title>
    <c:plotArea>
      <c:layout>
        <c:manualLayout>
          <c:layoutTarget val="inner"/>
          <c:xMode val="edge"/>
          <c:yMode val="edge"/>
          <c:x val="0.28023035912457533"/>
          <c:y val="0.22719190936292266"/>
          <c:w val="0.68138203759742633"/>
          <c:h val="0.74060984626968496"/>
        </c:manualLayout>
      </c:layout>
      <c:barChart>
        <c:barDir val="bar"/>
        <c:grouping val="clustered"/>
        <c:ser>
          <c:idx val="0"/>
          <c:order val="0"/>
          <c:spPr>
            <a:solidFill>
              <a:srgbClr val="83CAFF"/>
            </a:solidFill>
            <a:ln w="25400">
              <a:noFill/>
            </a:ln>
          </c:spPr>
          <c:dPt>
            <c:idx val="0"/>
            <c:spPr>
              <a:solidFill>
                <a:srgbClr val="000080"/>
              </a:solidFill>
              <a:ln w="25400">
                <a:noFill/>
              </a:ln>
            </c:spPr>
          </c:dPt>
          <c:dLbls>
            <c:dLbl>
              <c:idx val="0"/>
              <c:layout/>
              <c:showVal val="1"/>
            </c:dLbl>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outEnd"/>
            <c:showVal val="1"/>
          </c:dLbls>
          <c:cat>
            <c:strRef>
              <c:f>Comparison!$B$3:$B$10</c:f>
              <c:strCache>
                <c:ptCount val="8"/>
                <c:pt idx="0">
                  <c:v>My Sample Service</c:v>
                </c:pt>
                <c:pt idx="1">
                  <c:v>Counselling in Primary Care</c:v>
                </c:pt>
                <c:pt idx="2">
                  <c:v>MBCT</c:v>
                </c:pt>
                <c:pt idx="3">
                  <c:v>CBT</c:v>
                </c:pt>
                <c:pt idx="4">
                  <c:v>Generic single disciplinary CAMHS</c:v>
                </c:pt>
                <c:pt idx="5">
                  <c:v>Generic multi disciplinary CAMHS</c:v>
                </c:pt>
                <c:pt idx="6">
                  <c:v>Dedicated CAMHS (i.e. outposted)</c:v>
                </c:pt>
                <c:pt idx="7">
                  <c:v>Targeted CAMHS (e.g. LAC)</c:v>
                </c:pt>
              </c:strCache>
            </c:strRef>
          </c:cat>
          <c:val>
            <c:numRef>
              <c:f>Comparison!$C$3:$C$10</c:f>
              <c:numCache>
                <c:formatCode>[$£-809]#,##0;[Red]\-[$£-809]#,##0</c:formatCode>
                <c:ptCount val="8"/>
                <c:pt idx="0">
                  <c:v>57.991684173669476</c:v>
                </c:pt>
                <c:pt idx="1">
                  <c:v>65</c:v>
                </c:pt>
                <c:pt idx="2">
                  <c:v>82</c:v>
                </c:pt>
                <c:pt idx="3">
                  <c:v>113</c:v>
                </c:pt>
                <c:pt idx="4">
                  <c:v>68</c:v>
                </c:pt>
                <c:pt idx="5">
                  <c:v>90</c:v>
                </c:pt>
                <c:pt idx="6">
                  <c:v>66</c:v>
                </c:pt>
                <c:pt idx="7">
                  <c:v>71</c:v>
                </c:pt>
              </c:numCache>
            </c:numRef>
          </c:val>
        </c:ser>
        <c:gapWidth val="100"/>
        <c:axId val="56667520"/>
        <c:axId val="56673408"/>
      </c:barChart>
      <c:catAx>
        <c:axId val="56667520"/>
        <c:scaling>
          <c:orientation val="maxMin"/>
        </c:scaling>
        <c:axPos val="l"/>
        <c:numFmt formatCode="General" sourceLinked="1"/>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6673408"/>
        <c:crosses val="autoZero"/>
        <c:auto val="1"/>
        <c:lblAlgn val="ctr"/>
        <c:lblOffset val="100"/>
        <c:tickLblSkip val="1"/>
        <c:tickMarkSkip val="1"/>
      </c:catAx>
      <c:valAx>
        <c:axId val="56673408"/>
        <c:scaling>
          <c:orientation val="minMax"/>
        </c:scaling>
        <c:axPos val="t"/>
        <c:majorGridlines>
          <c:spPr>
            <a:ln w="3175">
              <a:solidFill>
                <a:srgbClr val="B3B3B3"/>
              </a:solidFill>
              <a:prstDash val="solid"/>
            </a:ln>
          </c:spPr>
        </c:majorGridlines>
        <c:numFmt formatCode="[$£-809]#,##0;[Red]\-[$£-809]#,##0" sourceLinked="1"/>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6667520"/>
        <c:crosses val="autoZero"/>
        <c:crossBetween val="between"/>
      </c:valAx>
      <c:spPr>
        <a:noFill/>
        <a:ln w="3175">
          <a:solidFill>
            <a:srgbClr val="000000"/>
          </a:solidFill>
          <a:prstDash val="solid"/>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26"/>
  <c:chart>
    <c:plotArea>
      <c:layout/>
      <c:doughnutChart>
        <c:varyColors val="1"/>
        <c:ser>
          <c:idx val="0"/>
          <c:order val="0"/>
          <c:cat>
            <c:strRef>
              <c:f>'Activity constants'!$B$6:$B$14</c:f>
              <c:strCache>
                <c:ptCount val="9"/>
                <c:pt idx="0">
                  <c:v>Training sessions</c:v>
                </c:pt>
                <c:pt idx="1">
                  <c:v>Helpline calls</c:v>
                </c:pt>
                <c:pt idx="2">
                  <c:v>Initial assessments</c:v>
                </c:pt>
                <c:pt idx="3">
                  <c:v>Other activity 1</c:v>
                </c:pt>
                <c:pt idx="4">
                  <c:v>Other activity 2</c:v>
                </c:pt>
                <c:pt idx="5">
                  <c:v>Other activity 3</c:v>
                </c:pt>
                <c:pt idx="6">
                  <c:v>Other activity 4</c:v>
                </c:pt>
                <c:pt idx="7">
                  <c:v>Other activity 5</c:v>
                </c:pt>
                <c:pt idx="8">
                  <c:v>Counselling </c:v>
                </c:pt>
              </c:strCache>
            </c:strRef>
          </c:cat>
          <c:val>
            <c:numRef>
              <c:f>'Activity constants'!$C$6:$C$14</c:f>
              <c:numCache>
                <c:formatCode>#,##0</c:formatCode>
                <c:ptCount val="9"/>
              </c:numCache>
            </c:numRef>
          </c:val>
        </c:ser>
        <c:ser>
          <c:idx val="1"/>
          <c:order val="1"/>
          <c:dLbls>
            <c:showVal val="1"/>
          </c:dLbls>
          <c:cat>
            <c:strRef>
              <c:f>'Activity constants'!$B$6:$B$14</c:f>
              <c:strCache>
                <c:ptCount val="9"/>
                <c:pt idx="0">
                  <c:v>Training sessions</c:v>
                </c:pt>
                <c:pt idx="1">
                  <c:v>Helpline calls</c:v>
                </c:pt>
                <c:pt idx="2">
                  <c:v>Initial assessments</c:v>
                </c:pt>
                <c:pt idx="3">
                  <c:v>Other activity 1</c:v>
                </c:pt>
                <c:pt idx="4">
                  <c:v>Other activity 2</c:v>
                </c:pt>
                <c:pt idx="5">
                  <c:v>Other activity 3</c:v>
                </c:pt>
                <c:pt idx="6">
                  <c:v>Other activity 4</c:v>
                </c:pt>
                <c:pt idx="7">
                  <c:v>Other activity 5</c:v>
                </c:pt>
                <c:pt idx="8">
                  <c:v>Counselling </c:v>
                </c:pt>
              </c:strCache>
            </c:strRef>
          </c:cat>
          <c:val>
            <c:numRef>
              <c:f>'Activity constants'!$D$6:$D$14</c:f>
              <c:numCache>
                <c:formatCode>0%</c:formatCode>
                <c:ptCount val="9"/>
                <c:pt idx="0">
                  <c:v>0.05</c:v>
                </c:pt>
                <c:pt idx="1">
                  <c:v>0.2</c:v>
                </c:pt>
                <c:pt idx="2">
                  <c:v>0.2</c:v>
                </c:pt>
                <c:pt idx="3">
                  <c:v>0</c:v>
                </c:pt>
                <c:pt idx="4">
                  <c:v>0</c:v>
                </c:pt>
                <c:pt idx="5">
                  <c:v>0</c:v>
                </c:pt>
                <c:pt idx="6">
                  <c:v>0</c:v>
                </c:pt>
                <c:pt idx="7">
                  <c:v>0</c:v>
                </c:pt>
                <c:pt idx="8">
                  <c:v>0.55000000000000004</c:v>
                </c:pt>
              </c:numCache>
            </c:numRef>
          </c:val>
        </c:ser>
        <c:firstSliceAng val="0"/>
        <c:holeSize val="50"/>
      </c:doughnutChart>
      <c:spPr>
        <a:noFill/>
        <a:ln w="25400">
          <a:noFill/>
        </a:ln>
      </c:spPr>
    </c:plotArea>
    <c:legend>
      <c:legendPos val="r"/>
      <c:layout>
        <c:manualLayout>
          <c:xMode val="edge"/>
          <c:yMode val="edge"/>
          <c:x val="0.7413550164951318"/>
          <c:y val="0.10480357724938054"/>
          <c:w val="0.23007569477435116"/>
          <c:h val="0.58733671416840338"/>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no"?>
<Relationships xmlns="http://schemas.openxmlformats.org/package/2006/relationships">
<Relationship Id="rId1" Target="#'Direct staff costs'!A1" Type="http://schemas.openxmlformats.org/officeDocument/2006/relationships/hyperlink"/>
<Relationship Id="rId2" Target="#'Indirect staff costs'!A1" Type="http://schemas.openxmlformats.org/officeDocument/2006/relationships/hyperlink"/>
<Relationship Id="rId3" Target="#'Org running costs'!A1" Type="http://schemas.openxmlformats.org/officeDocument/2006/relationships/hyperlink"/>
<Relationship Id="rId4" Target="#'Direct running costs'!A1" Type="http://schemas.openxmlformats.org/officeDocument/2006/relationships/hyperlink"/>
<Relationship Id="rId5" Target="#Volunteers!A1" Type="http://schemas.openxmlformats.org/officeDocument/2006/relationships/hyperlink"/>
<Relationship Id="rId6" Target="#Constants!A1" Type="http://schemas.openxmlformats.org/officeDocument/2006/relationships/hyperlink"/>
<Relationship Id="rId7" Target="#'Activity constants'!A1" Type="http://schemas.openxmlformats.org/officeDocument/2006/relationships/hyperlink"/>
<Relationship Id="rId8" Target="#'Activity summary'!A1" Type="http://schemas.openxmlformats.org/officeDocument/2006/relationships/hyperlink"/>
</Relationships>

</file>

<file path=xl/drawings/_rels/drawing10.xml.rels><?xml version="1.0" encoding="UTF-8" standalone="no"?>
<Relationships xmlns="http://schemas.openxmlformats.org/package/2006/relationships">
<Relationship Id="rId1" Target="#Summary!A1" Type="http://schemas.openxmlformats.org/officeDocument/2006/relationships/hyperlink"/>
<Relationship Id="rId2" Target="../charts/chart2.xml" Type="http://schemas.openxmlformats.org/officeDocument/2006/relationships/chart"/>
</Relationships>

</file>

<file path=xl/drawings/_rels/drawing2.xml.rels><?xml version="1.0" encoding="UTF-8" standalone="no"?>
<Relationships xmlns="http://schemas.openxmlformats.org/package/2006/relationships">
<Relationship Id="rId1" Target="../charts/chart1.xml" Type="http://schemas.openxmlformats.org/officeDocument/2006/relationships/chart"/>
<Relationship Id="rId2" Target="#Summary!A1" Type="http://schemas.openxmlformats.org/officeDocument/2006/relationships/hyperlink"/>
</Relationships>

</file>

<file path=xl/drawings/_rels/drawing3.xml.rels><?xml version="1.0" encoding="UTF-8" standalone="no"?>
<Relationships xmlns="http://schemas.openxmlformats.org/package/2006/relationships">
<Relationship Id="rId1" Target="#Summary!A1" Type="http://schemas.openxmlformats.org/officeDocument/2006/relationships/hyperlink"/>
</Relationships>

</file>

<file path=xl/drawings/_rels/drawing4.xml.rels><?xml version="1.0" encoding="UTF-8" standalone="no"?>
<Relationships xmlns="http://schemas.openxmlformats.org/package/2006/relationships">
<Relationship Id="rId1" Target="#Summary!A1" Type="http://schemas.openxmlformats.org/officeDocument/2006/relationships/hyperlink"/>
</Relationships>

</file>

<file path=xl/drawings/_rels/drawing5.xml.rels><?xml version="1.0" encoding="UTF-8" standalone="no"?>
<Relationships xmlns="http://schemas.openxmlformats.org/package/2006/relationships">
<Relationship Id="rId1" Target="#Summary!A1" Type="http://schemas.openxmlformats.org/officeDocument/2006/relationships/hyperlink"/>
</Relationships>

</file>

<file path=xl/drawings/_rels/drawing6.xml.rels><?xml version="1.0" encoding="UTF-8" standalone="no"?>
<Relationships xmlns="http://schemas.openxmlformats.org/package/2006/relationships">
<Relationship Id="rId1" Target="#Summary!A1" Type="http://schemas.openxmlformats.org/officeDocument/2006/relationships/hyperlink"/>
</Relationships>

</file>

<file path=xl/drawings/_rels/drawing7.xml.rels><?xml version="1.0" encoding="UTF-8" standalone="no"?>
<Relationships xmlns="http://schemas.openxmlformats.org/package/2006/relationships">
<Relationship Id="rId1" Target="#Summary!A1" Type="http://schemas.openxmlformats.org/officeDocument/2006/relationships/hyperlink"/>
</Relationships>

</file>

<file path=xl/drawings/_rels/drawing8.xml.rels><?xml version="1.0" encoding="UTF-8" standalone="no"?>
<Relationships xmlns="http://schemas.openxmlformats.org/package/2006/relationships">
<Relationship Id="rId1" Target="#Summary!A1" Type="http://schemas.openxmlformats.org/officeDocument/2006/relationships/hyperlink"/>
</Relationships>

</file>

<file path=xl/drawings/_rels/drawing9.xml.rels><?xml version="1.0" encoding="UTF-8" standalone="no"?>
<Relationships xmlns="http://schemas.openxmlformats.org/package/2006/relationships">
<Relationship Id="rId1" Target="#Summary!A1" Type="http://schemas.openxmlformats.org/officeDocument/2006/relationships/hyperlink"/>
</Relationships>

</file>

<file path=xl/drawings/drawing1.xml><?xml version="1.0" encoding="utf-8"?>
<xdr:wsDr xmlns:xdr="http://schemas.openxmlformats.org/drawingml/2006/spreadsheetDrawing" xmlns:a="http://schemas.openxmlformats.org/drawingml/2006/main">
  <xdr:twoCellAnchor>
    <xdr:from>
      <xdr:col>4</xdr:col>
      <xdr:colOff>131445</xdr:colOff>
      <xdr:row>2</xdr:row>
      <xdr:rowOff>76200</xdr:rowOff>
    </xdr:from>
    <xdr:to>
      <xdr:col>4</xdr:col>
      <xdr:colOff>1986819</xdr:colOff>
      <xdr:row>2</xdr:row>
      <xdr:rowOff>352425</xdr:rowOff>
    </xdr:to>
    <xdr:sp macro="" textlink="" fLocksText="0">
      <xdr:nvSpPr>
        <xdr:cNvPr id="1025" name="Rounded Rectangle 1">
          <a:hlinkClick xmlns:r="http://schemas.openxmlformats.org/officeDocument/2006/relationships" r:id="rId1"/>
        </xdr:cNvPr>
        <xdr:cNvSpPr>
          <a:spLocks noChangeArrowheads="1"/>
        </xdr:cNvSpPr>
      </xdr:nvSpPr>
      <xdr:spPr bwMode="auto">
        <a:xfrm>
          <a:off x="7038975" y="666750"/>
          <a:ext cx="1809750" cy="276225"/>
        </a:xfrm>
        <a:prstGeom prst="roundRect">
          <a:avLst>
            <a:gd name="adj" fmla="val 16667"/>
          </a:avLst>
        </a:prstGeom>
        <a:gradFill rotWithShape="0">
          <a:gsLst>
            <a:gs pos="0">
              <a:srgbClr val="CFDBF1"/>
            </a:gs>
            <a:gs pos="100000">
              <a:srgbClr val="E1E8F5"/>
            </a:gs>
          </a:gsLst>
          <a:lin ang="5400000" scaled="1"/>
        </a:gradFill>
        <a:ln w="9360" cap="sq">
          <a:solidFill>
            <a:srgbClr val="DCE6F2"/>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ctr"/>
        <a:lstStyle/>
        <a:p>
          <a:pPr algn="ctr" rtl="0">
            <a:defRPr sz="1000"/>
          </a:pPr>
          <a:r>
            <a:rPr lang="en-GB" sz="1100" b="0" i="0" u="none" strike="noStrike" baseline="0">
              <a:solidFill>
                <a:srgbClr val="000000"/>
              </a:solidFill>
              <a:latin typeface="Calibri"/>
            </a:rPr>
            <a:t>Go to direct staff costs</a:t>
          </a:r>
        </a:p>
      </xdr:txBody>
    </xdr:sp>
    <xdr:clientData/>
  </xdr:twoCellAnchor>
  <xdr:twoCellAnchor>
    <xdr:from>
      <xdr:col>4</xdr:col>
      <xdr:colOff>131445</xdr:colOff>
      <xdr:row>3</xdr:row>
      <xdr:rowOff>76200</xdr:rowOff>
    </xdr:from>
    <xdr:to>
      <xdr:col>4</xdr:col>
      <xdr:colOff>1986819</xdr:colOff>
      <xdr:row>3</xdr:row>
      <xdr:rowOff>352425</xdr:rowOff>
    </xdr:to>
    <xdr:sp macro="" textlink="" fLocksText="0">
      <xdr:nvSpPr>
        <xdr:cNvPr id="1026" name="Rounded Rectangle 7">
          <a:hlinkClick xmlns:r="http://schemas.openxmlformats.org/officeDocument/2006/relationships" r:id="rId2"/>
        </xdr:cNvPr>
        <xdr:cNvSpPr>
          <a:spLocks noChangeArrowheads="1"/>
        </xdr:cNvSpPr>
      </xdr:nvSpPr>
      <xdr:spPr bwMode="auto">
        <a:xfrm>
          <a:off x="7038975" y="1076325"/>
          <a:ext cx="1809750" cy="276225"/>
        </a:xfrm>
        <a:prstGeom prst="roundRect">
          <a:avLst>
            <a:gd name="adj" fmla="val 16667"/>
          </a:avLst>
        </a:prstGeom>
        <a:gradFill rotWithShape="0">
          <a:gsLst>
            <a:gs pos="0">
              <a:srgbClr val="CFDBF1"/>
            </a:gs>
            <a:gs pos="100000">
              <a:srgbClr val="E1E8F5"/>
            </a:gs>
          </a:gsLst>
          <a:lin ang="5400000" scaled="1"/>
        </a:gradFill>
        <a:ln w="9360" cap="sq">
          <a:solidFill>
            <a:srgbClr val="DCE6F2"/>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ctr" rtl="0">
            <a:defRPr sz="1000"/>
          </a:pPr>
          <a:r>
            <a:rPr lang="en-GB" sz="1100" b="0" i="0" u="none" strike="noStrike" baseline="0">
              <a:solidFill>
                <a:srgbClr val="000000"/>
              </a:solidFill>
              <a:latin typeface="Calibri"/>
            </a:rPr>
            <a:t>Go to indirect staff costs</a:t>
          </a:r>
        </a:p>
      </xdr:txBody>
    </xdr:sp>
    <xdr:clientData/>
  </xdr:twoCellAnchor>
  <xdr:twoCellAnchor>
    <xdr:from>
      <xdr:col>4</xdr:col>
      <xdr:colOff>131445</xdr:colOff>
      <xdr:row>5</xdr:row>
      <xdr:rowOff>66675</xdr:rowOff>
    </xdr:from>
    <xdr:to>
      <xdr:col>4</xdr:col>
      <xdr:colOff>1986819</xdr:colOff>
      <xdr:row>5</xdr:row>
      <xdr:rowOff>342900</xdr:rowOff>
    </xdr:to>
    <xdr:sp macro="" textlink="" fLocksText="0">
      <xdr:nvSpPr>
        <xdr:cNvPr id="1027" name="Rounded Rectangle 12">
          <a:hlinkClick xmlns:r="http://schemas.openxmlformats.org/officeDocument/2006/relationships" r:id="rId3"/>
        </xdr:cNvPr>
        <xdr:cNvSpPr>
          <a:spLocks noChangeArrowheads="1"/>
        </xdr:cNvSpPr>
      </xdr:nvSpPr>
      <xdr:spPr bwMode="auto">
        <a:xfrm>
          <a:off x="7038975" y="1885950"/>
          <a:ext cx="1809750" cy="276225"/>
        </a:xfrm>
        <a:prstGeom prst="roundRect">
          <a:avLst>
            <a:gd name="adj" fmla="val 16667"/>
          </a:avLst>
        </a:prstGeom>
        <a:gradFill rotWithShape="0">
          <a:gsLst>
            <a:gs pos="0">
              <a:srgbClr val="CFDBF1"/>
            </a:gs>
            <a:gs pos="100000">
              <a:srgbClr val="E1E8F5"/>
            </a:gs>
          </a:gsLst>
          <a:lin ang="5400000" scaled="1"/>
        </a:gradFill>
        <a:ln w="9360" cap="sq">
          <a:solidFill>
            <a:srgbClr val="DCE6F2"/>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ctr" rtl="0">
            <a:defRPr sz="1000"/>
          </a:pPr>
          <a:r>
            <a:rPr lang="en-GB" sz="1100" b="0" i="0" u="none" strike="noStrike" baseline="0">
              <a:solidFill>
                <a:srgbClr val="000000"/>
              </a:solidFill>
              <a:latin typeface="Calibri"/>
            </a:rPr>
            <a:t>Go to non-staff indirect costs</a:t>
          </a:r>
        </a:p>
      </xdr:txBody>
    </xdr:sp>
    <xdr:clientData/>
  </xdr:twoCellAnchor>
  <xdr:twoCellAnchor>
    <xdr:from>
      <xdr:col>4</xdr:col>
      <xdr:colOff>131445</xdr:colOff>
      <xdr:row>4</xdr:row>
      <xdr:rowOff>57150</xdr:rowOff>
    </xdr:from>
    <xdr:to>
      <xdr:col>4</xdr:col>
      <xdr:colOff>1986819</xdr:colOff>
      <xdr:row>4</xdr:row>
      <xdr:rowOff>333375</xdr:rowOff>
    </xdr:to>
    <xdr:sp macro="" textlink="" fLocksText="0">
      <xdr:nvSpPr>
        <xdr:cNvPr id="1028" name="Rounded Rectangle 15">
          <a:hlinkClick xmlns:r="http://schemas.openxmlformats.org/officeDocument/2006/relationships" r:id="rId4"/>
        </xdr:cNvPr>
        <xdr:cNvSpPr>
          <a:spLocks noChangeArrowheads="1"/>
        </xdr:cNvSpPr>
      </xdr:nvSpPr>
      <xdr:spPr bwMode="auto">
        <a:xfrm>
          <a:off x="7038975" y="1466850"/>
          <a:ext cx="1809750" cy="276225"/>
        </a:xfrm>
        <a:prstGeom prst="roundRect">
          <a:avLst>
            <a:gd name="adj" fmla="val 16667"/>
          </a:avLst>
        </a:prstGeom>
        <a:gradFill rotWithShape="0">
          <a:gsLst>
            <a:gs pos="0">
              <a:srgbClr val="CFDBF1"/>
            </a:gs>
            <a:gs pos="100000">
              <a:srgbClr val="E1E8F5"/>
            </a:gs>
          </a:gsLst>
          <a:lin ang="5400000" scaled="1"/>
        </a:gradFill>
        <a:ln w="9360" cap="sq">
          <a:solidFill>
            <a:srgbClr val="DCE6F2"/>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ctr" rtl="0">
            <a:defRPr sz="1000"/>
          </a:pPr>
          <a:r>
            <a:rPr lang="en-GB" sz="1100" b="0" i="0" u="none" strike="noStrike" baseline="0">
              <a:solidFill>
                <a:srgbClr val="000000"/>
              </a:solidFill>
              <a:latin typeface="Calibri"/>
            </a:rPr>
            <a:t>Go to non-staff direct costs</a:t>
          </a:r>
        </a:p>
      </xdr:txBody>
    </xdr:sp>
    <xdr:clientData/>
  </xdr:twoCellAnchor>
  <xdr:twoCellAnchor>
    <xdr:from>
      <xdr:col>4</xdr:col>
      <xdr:colOff>131445</xdr:colOff>
      <xdr:row>7</xdr:row>
      <xdr:rowOff>66675</xdr:rowOff>
    </xdr:from>
    <xdr:to>
      <xdr:col>4</xdr:col>
      <xdr:colOff>1986819</xdr:colOff>
      <xdr:row>7</xdr:row>
      <xdr:rowOff>342900</xdr:rowOff>
    </xdr:to>
    <xdr:sp macro="" textlink="" fLocksText="0">
      <xdr:nvSpPr>
        <xdr:cNvPr id="1029" name="Rounded Rectangle 16">
          <a:hlinkClick xmlns:r="http://schemas.openxmlformats.org/officeDocument/2006/relationships" r:id="rId5"/>
        </xdr:cNvPr>
        <xdr:cNvSpPr>
          <a:spLocks noChangeArrowheads="1"/>
        </xdr:cNvSpPr>
      </xdr:nvSpPr>
      <xdr:spPr bwMode="auto">
        <a:xfrm>
          <a:off x="7038975" y="2705100"/>
          <a:ext cx="1809750" cy="276225"/>
        </a:xfrm>
        <a:prstGeom prst="roundRect">
          <a:avLst>
            <a:gd name="adj" fmla="val 16667"/>
          </a:avLst>
        </a:prstGeom>
        <a:gradFill rotWithShape="0">
          <a:gsLst>
            <a:gs pos="0">
              <a:srgbClr val="D7E4BD"/>
            </a:gs>
            <a:gs pos="100000">
              <a:srgbClr val="898E80"/>
            </a:gs>
          </a:gsLst>
          <a:lin ang="5400000" scaled="1"/>
        </a:gradFill>
        <a:ln w="9360" cap="sq">
          <a:solidFill>
            <a:srgbClr val="DCE6F2"/>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ctr" rtl="0">
            <a:defRPr sz="1000"/>
          </a:pPr>
          <a:r>
            <a:rPr lang="en-GB" sz="1100" b="0" i="0" u="none" strike="noStrike" baseline="0">
              <a:solidFill>
                <a:srgbClr val="000000"/>
              </a:solidFill>
              <a:latin typeface="Calibri"/>
            </a:rPr>
            <a:t>Go to volunteers</a:t>
          </a:r>
        </a:p>
      </xdr:txBody>
    </xdr:sp>
    <xdr:clientData/>
  </xdr:twoCellAnchor>
  <xdr:twoCellAnchor>
    <xdr:from>
      <xdr:col>5</xdr:col>
      <xdr:colOff>784860</xdr:colOff>
      <xdr:row>2</xdr:row>
      <xdr:rowOff>104775</xdr:rowOff>
    </xdr:from>
    <xdr:to>
      <xdr:col>8</xdr:col>
      <xdr:colOff>274320</xdr:colOff>
      <xdr:row>2</xdr:row>
      <xdr:rowOff>381000</xdr:rowOff>
    </xdr:to>
    <xdr:sp macro="" textlink="" fLocksText="0">
      <xdr:nvSpPr>
        <xdr:cNvPr id="1030" name="Rounded Rectangle 17">
          <a:hlinkClick xmlns:r="http://schemas.openxmlformats.org/officeDocument/2006/relationships" r:id="rId6"/>
        </xdr:cNvPr>
        <xdr:cNvSpPr>
          <a:spLocks noChangeArrowheads="1"/>
        </xdr:cNvSpPr>
      </xdr:nvSpPr>
      <xdr:spPr bwMode="auto">
        <a:xfrm>
          <a:off x="9725025" y="695325"/>
          <a:ext cx="1819275" cy="276225"/>
        </a:xfrm>
        <a:prstGeom prst="roundRect">
          <a:avLst>
            <a:gd name="adj" fmla="val 16667"/>
          </a:avLst>
        </a:prstGeom>
        <a:gradFill rotWithShape="0">
          <a:gsLst>
            <a:gs pos="0">
              <a:srgbClr val="CFDBF1"/>
            </a:gs>
            <a:gs pos="100000">
              <a:srgbClr val="E1E8F5"/>
            </a:gs>
          </a:gsLst>
          <a:lin ang="5400000" scaled="1"/>
        </a:gradFill>
        <a:ln w="9360" cap="sq">
          <a:solidFill>
            <a:srgbClr val="DCE6F2"/>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ctr" rtl="0">
            <a:defRPr sz="1000"/>
          </a:pPr>
          <a:r>
            <a:rPr lang="en-GB" sz="1100" b="0" i="0" u="none" strike="noStrike" baseline="0">
              <a:solidFill>
                <a:srgbClr val="000000"/>
              </a:solidFill>
              <a:latin typeface="Calibri"/>
            </a:rPr>
            <a:t>Costing constants</a:t>
          </a:r>
        </a:p>
      </xdr:txBody>
    </xdr:sp>
    <xdr:clientData/>
  </xdr:twoCellAnchor>
  <xdr:twoCellAnchor>
    <xdr:from>
      <xdr:col>5</xdr:col>
      <xdr:colOff>784860</xdr:colOff>
      <xdr:row>12</xdr:row>
      <xdr:rowOff>142875</xdr:rowOff>
    </xdr:from>
    <xdr:to>
      <xdr:col>8</xdr:col>
      <xdr:colOff>274320</xdr:colOff>
      <xdr:row>12</xdr:row>
      <xdr:rowOff>419100</xdr:rowOff>
    </xdr:to>
    <xdr:sp macro="" textlink="" fLocksText="0">
      <xdr:nvSpPr>
        <xdr:cNvPr id="1031" name="Rounded Rectangle 17">
          <a:hlinkClick xmlns:r="http://schemas.openxmlformats.org/officeDocument/2006/relationships" r:id="rId7"/>
        </xdr:cNvPr>
        <xdr:cNvSpPr>
          <a:spLocks noChangeArrowheads="1"/>
        </xdr:cNvSpPr>
      </xdr:nvSpPr>
      <xdr:spPr bwMode="auto">
        <a:xfrm>
          <a:off x="9725025" y="4086225"/>
          <a:ext cx="1819275" cy="276225"/>
        </a:xfrm>
        <a:prstGeom prst="roundRect">
          <a:avLst>
            <a:gd name="adj" fmla="val 16667"/>
          </a:avLst>
        </a:prstGeom>
        <a:gradFill rotWithShape="0">
          <a:gsLst>
            <a:gs pos="0">
              <a:srgbClr val="CFDBF1"/>
            </a:gs>
            <a:gs pos="100000">
              <a:srgbClr val="E1E8F5"/>
            </a:gs>
          </a:gsLst>
          <a:lin ang="5400000" scaled="1"/>
        </a:gradFill>
        <a:ln w="9360" cap="sq">
          <a:solidFill>
            <a:srgbClr val="DCE6F2"/>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en-GB" sz="1100" b="0" i="0" u="none" strike="noStrike" baseline="0">
              <a:solidFill>
                <a:srgbClr val="000000"/>
              </a:solidFill>
              <a:latin typeface="Calibri"/>
            </a:rPr>
            <a:t>Activity  constants</a:t>
          </a:r>
        </a:p>
      </xdr:txBody>
    </xdr:sp>
    <xdr:clientData/>
  </xdr:twoCellAnchor>
  <xdr:twoCellAnchor>
    <xdr:from>
      <xdr:col>5</xdr:col>
      <xdr:colOff>784860</xdr:colOff>
      <xdr:row>14</xdr:row>
      <xdr:rowOff>163830</xdr:rowOff>
    </xdr:from>
    <xdr:to>
      <xdr:col>8</xdr:col>
      <xdr:colOff>274320</xdr:colOff>
      <xdr:row>15</xdr:row>
      <xdr:rowOff>38209</xdr:rowOff>
    </xdr:to>
    <xdr:sp macro="" textlink="" fLocksText="0">
      <xdr:nvSpPr>
        <xdr:cNvPr id="1032" name="Rounded Rectangle 17">
          <a:hlinkClick xmlns:r="http://schemas.openxmlformats.org/officeDocument/2006/relationships" r:id="rId8"/>
        </xdr:cNvPr>
        <xdr:cNvSpPr>
          <a:spLocks noChangeArrowheads="1"/>
        </xdr:cNvSpPr>
      </xdr:nvSpPr>
      <xdr:spPr bwMode="auto">
        <a:xfrm>
          <a:off x="9725025" y="4953000"/>
          <a:ext cx="1819275" cy="276225"/>
        </a:xfrm>
        <a:prstGeom prst="roundRect">
          <a:avLst>
            <a:gd name="adj" fmla="val 16667"/>
          </a:avLst>
        </a:prstGeom>
        <a:gradFill rotWithShape="0">
          <a:gsLst>
            <a:gs pos="0">
              <a:srgbClr val="CFDBF1"/>
            </a:gs>
            <a:gs pos="100000">
              <a:srgbClr val="E1E8F5"/>
            </a:gs>
          </a:gsLst>
          <a:lin ang="5400000" scaled="1"/>
        </a:gradFill>
        <a:ln w="9360" cap="sq">
          <a:solidFill>
            <a:srgbClr val="DCE6F2"/>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en-GB" sz="1100" b="0" i="0" u="none" strike="noStrike" baseline="0">
              <a:solidFill>
                <a:srgbClr val="000000"/>
              </a:solidFill>
              <a:latin typeface="Calibri"/>
            </a:rPr>
            <a:t>Enter activity data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131445</xdr:colOff>
      <xdr:row>2</xdr:row>
      <xdr:rowOff>226695</xdr:rowOff>
    </xdr:from>
    <xdr:to>
      <xdr:col>12</xdr:col>
      <xdr:colOff>114309</xdr:colOff>
      <xdr:row>3</xdr:row>
      <xdr:rowOff>152346</xdr:rowOff>
    </xdr:to>
    <xdr:sp macro="" textlink="" fLocksText="0">
      <xdr:nvSpPr>
        <xdr:cNvPr id="10241" name="Rounded Rectangle 3">
          <a:hlinkClick xmlns:r="http://schemas.openxmlformats.org/officeDocument/2006/relationships" r:id="rId1"/>
        </xdr:cNvPr>
        <xdr:cNvSpPr>
          <a:spLocks noChangeArrowheads="1"/>
        </xdr:cNvSpPr>
      </xdr:nvSpPr>
      <xdr:spPr bwMode="auto">
        <a:xfrm>
          <a:off x="7839075" y="542925"/>
          <a:ext cx="1533525" cy="257175"/>
        </a:xfrm>
        <a:prstGeom prst="roundRect">
          <a:avLst>
            <a:gd name="adj" fmla="val 16667"/>
          </a:avLst>
        </a:prstGeom>
        <a:gradFill rotWithShape="0">
          <a:gsLst>
            <a:gs pos="0">
              <a:srgbClr val="CFDBF1"/>
            </a:gs>
            <a:gs pos="100000">
              <a:srgbClr val="E1E8F5"/>
            </a:gs>
          </a:gsLst>
          <a:lin ang="5400000" scaled="1"/>
        </a:gradFill>
        <a:ln w="9360" cap="sq">
          <a:solidFill>
            <a:srgbClr val="DCE6F2"/>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ctr" rtl="0">
            <a:defRPr sz="1000"/>
          </a:pPr>
          <a:r>
            <a:rPr lang="en-GB" sz="1100" b="0" i="0" u="none" strike="noStrike" baseline="0">
              <a:solidFill>
                <a:srgbClr val="000000"/>
              </a:solidFill>
              <a:latin typeface="Calibri"/>
            </a:rPr>
            <a:t>Go to summary</a:t>
          </a:r>
        </a:p>
      </xdr:txBody>
    </xdr:sp>
    <xdr:clientData/>
  </xdr:twoCellAnchor>
  <xdr:twoCellAnchor>
    <xdr:from>
      <xdr:col>9</xdr:col>
      <xdr:colOff>342900</xdr:colOff>
      <xdr:row>4</xdr:row>
      <xdr:rowOff>76200</xdr:rowOff>
    </xdr:from>
    <xdr:to>
      <xdr:col>15</xdr:col>
      <xdr:colOff>655320</xdr:colOff>
      <xdr:row>12</xdr:row>
      <xdr:rowOff>335280</xdr:rowOff>
    </xdr:to>
    <xdr:graphicFrame macro="">
      <xdr:nvGraphicFramePr>
        <xdr:cNvPr id="1025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746760</xdr:colOff>
      <xdr:row>0</xdr:row>
      <xdr:rowOff>160020</xdr:rowOff>
    </xdr:from>
    <xdr:to>
      <xdr:col>13</xdr:col>
      <xdr:colOff>762000</xdr:colOff>
      <xdr:row>15</xdr:row>
      <xdr:rowOff>0</xdr:rowOff>
    </xdr:to>
    <xdr:graphicFrame macro="">
      <xdr:nvGraphicFramePr>
        <xdr:cNvPr id="20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624840</xdr:colOff>
      <xdr:row>15</xdr:row>
      <xdr:rowOff>66675</xdr:rowOff>
    </xdr:from>
    <xdr:to>
      <xdr:col>2</xdr:col>
      <xdr:colOff>104793</xdr:colOff>
      <xdr:row>16</xdr:row>
      <xdr:rowOff>133350</xdr:rowOff>
    </xdr:to>
    <xdr:sp macro="" textlink="" fLocksText="0">
      <xdr:nvSpPr>
        <xdr:cNvPr id="2050" name="Rounded Rectangle 3">
          <a:hlinkClick xmlns:r="http://schemas.openxmlformats.org/officeDocument/2006/relationships" r:id="rId2"/>
        </xdr:cNvPr>
        <xdr:cNvSpPr>
          <a:spLocks noChangeArrowheads="1"/>
        </xdr:cNvSpPr>
      </xdr:nvSpPr>
      <xdr:spPr bwMode="auto">
        <a:xfrm>
          <a:off x="1381125" y="4495800"/>
          <a:ext cx="1533525" cy="228600"/>
        </a:xfrm>
        <a:prstGeom prst="roundRect">
          <a:avLst>
            <a:gd name="adj" fmla="val 16667"/>
          </a:avLst>
        </a:prstGeom>
        <a:gradFill rotWithShape="0">
          <a:gsLst>
            <a:gs pos="0">
              <a:srgbClr val="CFDBF1"/>
            </a:gs>
            <a:gs pos="100000">
              <a:srgbClr val="E1E8F5"/>
            </a:gs>
          </a:gsLst>
          <a:lin ang="5400000" scaled="1"/>
        </a:gradFill>
        <a:ln w="9360" cap="sq">
          <a:solidFill>
            <a:srgbClr val="DCE6F2"/>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en-GB" sz="1100" b="0" i="0" u="none" strike="noStrike" baseline="0">
              <a:solidFill>
                <a:srgbClr val="000000"/>
              </a:solidFill>
              <a:latin typeface="Calibri"/>
            </a:rPr>
            <a:t>Go to summary</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57150</xdr:colOff>
      <xdr:row>2</xdr:row>
      <xdr:rowOff>47625</xdr:rowOff>
    </xdr:from>
    <xdr:to>
      <xdr:col>11</xdr:col>
      <xdr:colOff>38100</xdr:colOff>
      <xdr:row>3</xdr:row>
      <xdr:rowOff>133350</xdr:rowOff>
    </xdr:to>
    <xdr:sp macro="" textlink="" fLocksText="0">
      <xdr:nvSpPr>
        <xdr:cNvPr id="3077" name="Rounded Rectangle 2">
          <a:hlinkClick xmlns:r="http://schemas.openxmlformats.org/officeDocument/2006/relationships" r:id="rId1"/>
        </xdr:cNvPr>
        <xdr:cNvSpPr>
          <a:spLocks noChangeArrowheads="1"/>
        </xdr:cNvSpPr>
      </xdr:nvSpPr>
      <xdr:spPr bwMode="auto">
        <a:xfrm>
          <a:off x="10010775" y="533400"/>
          <a:ext cx="1524000" cy="247650"/>
        </a:xfrm>
        <a:prstGeom prst="roundRect">
          <a:avLst>
            <a:gd name="adj" fmla="val 16667"/>
          </a:avLst>
        </a:prstGeom>
        <a:gradFill rotWithShape="0">
          <a:gsLst>
            <a:gs pos="0">
              <a:srgbClr val="CFDBF1"/>
            </a:gs>
            <a:gs pos="100000">
              <a:srgbClr val="E1E8F5"/>
            </a:gs>
          </a:gsLst>
          <a:lin ang="5400000" scaled="1"/>
        </a:gradFill>
        <a:ln w="9360" cap="sq">
          <a:solidFill>
            <a:srgbClr val="DCE6F2"/>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ctr" rtl="0">
            <a:defRPr sz="1000"/>
          </a:pPr>
          <a:r>
            <a:rPr lang="en-GB" sz="1100" b="0" i="0" u="none" strike="noStrike" baseline="0">
              <a:solidFill>
                <a:srgbClr val="000000"/>
              </a:solidFill>
              <a:latin typeface="Calibri"/>
            </a:rPr>
            <a:t>Go to summary</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131445</xdr:colOff>
      <xdr:row>2</xdr:row>
      <xdr:rowOff>95250</xdr:rowOff>
    </xdr:from>
    <xdr:to>
      <xdr:col>11</xdr:col>
      <xdr:colOff>104793</xdr:colOff>
      <xdr:row>3</xdr:row>
      <xdr:rowOff>180975</xdr:rowOff>
    </xdr:to>
    <xdr:sp macro="" textlink="" fLocksText="0">
      <xdr:nvSpPr>
        <xdr:cNvPr id="4100" name="Rounded Rectangle 3">
          <a:hlinkClick xmlns:r="http://schemas.openxmlformats.org/officeDocument/2006/relationships" r:id="rId1"/>
        </xdr:cNvPr>
        <xdr:cNvSpPr>
          <a:spLocks noChangeArrowheads="1"/>
        </xdr:cNvSpPr>
      </xdr:nvSpPr>
      <xdr:spPr bwMode="auto">
        <a:xfrm>
          <a:off x="10077450" y="771525"/>
          <a:ext cx="1524000" cy="276225"/>
        </a:xfrm>
        <a:prstGeom prst="roundRect">
          <a:avLst>
            <a:gd name="adj" fmla="val 16667"/>
          </a:avLst>
        </a:prstGeom>
        <a:gradFill rotWithShape="0">
          <a:gsLst>
            <a:gs pos="0">
              <a:srgbClr val="CFDBF1"/>
            </a:gs>
            <a:gs pos="100000">
              <a:srgbClr val="E1E8F5"/>
            </a:gs>
          </a:gsLst>
          <a:lin ang="5400000" scaled="1"/>
        </a:gradFill>
        <a:ln w="9360" cap="sq">
          <a:solidFill>
            <a:srgbClr val="DCE6F2"/>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ctr" rtl="0">
            <a:defRPr sz="1000"/>
          </a:pPr>
          <a:r>
            <a:rPr lang="en-GB" sz="1100" b="0" i="0" u="none" strike="noStrike" baseline="0">
              <a:solidFill>
                <a:srgbClr val="000000"/>
              </a:solidFill>
              <a:latin typeface="Calibri"/>
            </a:rPr>
            <a:t>Go to 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57150</xdr:colOff>
      <xdr:row>1</xdr:row>
      <xdr:rowOff>85725</xdr:rowOff>
    </xdr:from>
    <xdr:to>
      <xdr:col>10</xdr:col>
      <xdr:colOff>840218</xdr:colOff>
      <xdr:row>2</xdr:row>
      <xdr:rowOff>163984</xdr:rowOff>
    </xdr:to>
    <xdr:sp macro="" textlink="" fLocksText="0">
      <xdr:nvSpPr>
        <xdr:cNvPr id="5125" name="Rounded Rectangle 3">
          <a:hlinkClick xmlns:r="http://schemas.openxmlformats.org/officeDocument/2006/relationships" r:id="rId1"/>
        </xdr:cNvPr>
        <xdr:cNvSpPr>
          <a:spLocks noChangeArrowheads="1"/>
        </xdr:cNvSpPr>
      </xdr:nvSpPr>
      <xdr:spPr bwMode="auto">
        <a:xfrm>
          <a:off x="10010775" y="571500"/>
          <a:ext cx="1524000" cy="276225"/>
        </a:xfrm>
        <a:prstGeom prst="roundRect">
          <a:avLst>
            <a:gd name="adj" fmla="val 16667"/>
          </a:avLst>
        </a:prstGeom>
        <a:gradFill rotWithShape="0">
          <a:gsLst>
            <a:gs pos="0">
              <a:srgbClr val="CFDBF1"/>
            </a:gs>
            <a:gs pos="100000">
              <a:srgbClr val="E1E8F5"/>
            </a:gs>
          </a:gsLst>
          <a:lin ang="5400000" scaled="1"/>
        </a:gradFill>
        <a:ln w="9360" cap="sq">
          <a:solidFill>
            <a:srgbClr val="DCE6F2"/>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ctr" rtl="0">
            <a:defRPr sz="1000"/>
          </a:pPr>
          <a:r>
            <a:rPr lang="en-GB" sz="1100" b="0" i="0" u="none" strike="noStrike" baseline="0">
              <a:solidFill>
                <a:srgbClr val="000000"/>
              </a:solidFill>
              <a:latin typeface="Calibri"/>
            </a:rPr>
            <a:t>Go to summary</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834390</xdr:colOff>
      <xdr:row>4</xdr:row>
      <xdr:rowOff>11430</xdr:rowOff>
    </xdr:from>
    <xdr:to>
      <xdr:col>7</xdr:col>
      <xdr:colOff>662940</xdr:colOff>
      <xdr:row>5</xdr:row>
      <xdr:rowOff>66728</xdr:rowOff>
    </xdr:to>
    <xdr:sp macro="" textlink="" fLocksText="0">
      <xdr:nvSpPr>
        <xdr:cNvPr id="6145" name="Rounded Rectangle 3">
          <a:hlinkClick xmlns:r="http://schemas.openxmlformats.org/officeDocument/2006/relationships" r:id="rId1"/>
        </xdr:cNvPr>
        <xdr:cNvSpPr>
          <a:spLocks noChangeArrowheads="1"/>
        </xdr:cNvSpPr>
      </xdr:nvSpPr>
      <xdr:spPr bwMode="auto">
        <a:xfrm>
          <a:off x="8172450" y="733425"/>
          <a:ext cx="2371725" cy="276225"/>
        </a:xfrm>
        <a:prstGeom prst="roundRect">
          <a:avLst>
            <a:gd name="adj" fmla="val 16667"/>
          </a:avLst>
        </a:prstGeom>
        <a:gradFill rotWithShape="0">
          <a:gsLst>
            <a:gs pos="0">
              <a:srgbClr val="CFDBF1"/>
            </a:gs>
            <a:gs pos="100000">
              <a:srgbClr val="E1E8F5"/>
            </a:gs>
          </a:gsLst>
          <a:lin ang="5400000" scaled="1"/>
        </a:gradFill>
        <a:ln w="9360" cap="sq">
          <a:solidFill>
            <a:srgbClr val="DCE6F2"/>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ctr" rtl="0">
            <a:defRPr sz="1000"/>
          </a:pPr>
          <a:r>
            <a:rPr lang="en-GB" sz="1100" b="0" i="0" u="none" strike="noStrike" baseline="0">
              <a:solidFill>
                <a:srgbClr val="000000"/>
              </a:solidFill>
              <a:latin typeface="Calibri"/>
            </a:rPr>
            <a:t>Go to summary</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834390</xdr:colOff>
      <xdr:row>4</xdr:row>
      <xdr:rowOff>0</xdr:rowOff>
    </xdr:from>
    <xdr:to>
      <xdr:col>6</xdr:col>
      <xdr:colOff>662940</xdr:colOff>
      <xdr:row>5</xdr:row>
      <xdr:rowOff>9525</xdr:rowOff>
    </xdr:to>
    <xdr:sp macro="" textlink="" fLocksText="0">
      <xdr:nvSpPr>
        <xdr:cNvPr id="7169" name="Rounded Rectangle 3">
          <a:hlinkClick xmlns:r="http://schemas.openxmlformats.org/officeDocument/2006/relationships" r:id="rId1"/>
        </xdr:cNvPr>
        <xdr:cNvSpPr>
          <a:spLocks noChangeArrowheads="1"/>
        </xdr:cNvSpPr>
      </xdr:nvSpPr>
      <xdr:spPr bwMode="auto">
        <a:xfrm>
          <a:off x="8172450" y="752475"/>
          <a:ext cx="1524000" cy="276225"/>
        </a:xfrm>
        <a:prstGeom prst="roundRect">
          <a:avLst>
            <a:gd name="adj" fmla="val 16667"/>
          </a:avLst>
        </a:prstGeom>
        <a:gradFill rotWithShape="0">
          <a:gsLst>
            <a:gs pos="0">
              <a:srgbClr val="CFDBF1"/>
            </a:gs>
            <a:gs pos="100000">
              <a:srgbClr val="E1E8F5"/>
            </a:gs>
          </a:gsLst>
          <a:lin ang="5400000" scaled="1"/>
        </a:gradFill>
        <a:ln w="9360" cap="sq">
          <a:solidFill>
            <a:srgbClr val="DCE6F2"/>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ctr" rtl="0">
            <a:defRPr sz="1000"/>
          </a:pPr>
          <a:r>
            <a:rPr lang="en-GB" sz="1100" b="0" i="0" u="none" strike="noStrike" baseline="0">
              <a:solidFill>
                <a:srgbClr val="000000"/>
              </a:solidFill>
              <a:latin typeface="Calibri"/>
            </a:rPr>
            <a:t>Go to summary</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171450</xdr:colOff>
      <xdr:row>1</xdr:row>
      <xdr:rowOff>38100</xdr:rowOff>
    </xdr:from>
    <xdr:to>
      <xdr:col>6</xdr:col>
      <xdr:colOff>0</xdr:colOff>
      <xdr:row>1</xdr:row>
      <xdr:rowOff>285750</xdr:rowOff>
    </xdr:to>
    <xdr:sp macro="" textlink="" fLocksText="0">
      <xdr:nvSpPr>
        <xdr:cNvPr id="8193" name="Rounded Rectangle 3">
          <a:hlinkClick xmlns:r="http://schemas.openxmlformats.org/officeDocument/2006/relationships" r:id="rId1"/>
        </xdr:cNvPr>
        <xdr:cNvSpPr>
          <a:spLocks noChangeArrowheads="1"/>
        </xdr:cNvSpPr>
      </xdr:nvSpPr>
      <xdr:spPr bwMode="auto">
        <a:xfrm>
          <a:off x="7839075" y="200025"/>
          <a:ext cx="1524000" cy="247650"/>
        </a:xfrm>
        <a:prstGeom prst="roundRect">
          <a:avLst>
            <a:gd name="adj" fmla="val 16667"/>
          </a:avLst>
        </a:prstGeom>
        <a:gradFill rotWithShape="0">
          <a:gsLst>
            <a:gs pos="0">
              <a:srgbClr val="CFDBF1"/>
            </a:gs>
            <a:gs pos="100000">
              <a:srgbClr val="E1E8F5"/>
            </a:gs>
          </a:gsLst>
          <a:lin ang="5400000" scaled="1"/>
        </a:gradFill>
        <a:ln w="9360" cap="sq">
          <a:solidFill>
            <a:srgbClr val="DCE6F2"/>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ctr" rtl="0">
            <a:defRPr sz="1000"/>
          </a:pPr>
          <a:r>
            <a:rPr lang="en-GB" sz="1100" b="0" i="0" u="none" strike="noStrike" baseline="0">
              <a:solidFill>
                <a:srgbClr val="000000"/>
              </a:solidFill>
              <a:latin typeface="Calibri"/>
            </a:rPr>
            <a:t>Go to summary</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1905</xdr:colOff>
      <xdr:row>2</xdr:row>
      <xdr:rowOff>9525</xdr:rowOff>
    </xdr:from>
    <xdr:to>
      <xdr:col>10</xdr:col>
      <xdr:colOff>784860</xdr:colOff>
      <xdr:row>2</xdr:row>
      <xdr:rowOff>257175</xdr:rowOff>
    </xdr:to>
    <xdr:sp macro="" textlink="" fLocksText="0">
      <xdr:nvSpPr>
        <xdr:cNvPr id="9217" name="Rounded Rectangle 3">
          <a:hlinkClick xmlns:r="http://schemas.openxmlformats.org/officeDocument/2006/relationships" r:id="rId1"/>
        </xdr:cNvPr>
        <xdr:cNvSpPr>
          <a:spLocks noChangeArrowheads="1"/>
        </xdr:cNvSpPr>
      </xdr:nvSpPr>
      <xdr:spPr bwMode="auto">
        <a:xfrm>
          <a:off x="9172575" y="333375"/>
          <a:ext cx="1533525" cy="247650"/>
        </a:xfrm>
        <a:prstGeom prst="roundRect">
          <a:avLst>
            <a:gd name="adj" fmla="val 16667"/>
          </a:avLst>
        </a:prstGeom>
        <a:gradFill rotWithShape="0">
          <a:gsLst>
            <a:gs pos="0">
              <a:srgbClr val="CFDBF1"/>
            </a:gs>
            <a:gs pos="100000">
              <a:srgbClr val="E1E8F5"/>
            </a:gs>
          </a:gsLst>
          <a:lin ang="5400000" scaled="1"/>
        </a:gradFill>
        <a:ln w="9360" cap="sq">
          <a:solidFill>
            <a:srgbClr val="DCE6F2"/>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ctr" rtl="0">
            <a:defRPr sz="1000"/>
          </a:pPr>
          <a:r>
            <a:rPr lang="en-GB" sz="1100" b="0" i="0" u="none" strike="noStrike" baseline="0">
              <a:solidFill>
                <a:srgbClr val="000000"/>
              </a:solidFill>
              <a:latin typeface="Calibri"/>
            </a:rPr>
            <a:t>Go to summary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10.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10.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drawings/drawing3.xml" Type="http://schemas.openxmlformats.org/officeDocument/2006/relationships/drawing"/>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4.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4.xml" Type="http://schemas.openxmlformats.org/officeDocument/2006/relationships/drawing"/>
<Relationship Id="rId3" Target="../drawings/vmlDrawing2.vml" Type="http://schemas.openxmlformats.org/officeDocument/2006/relationships/vmlDrawing"/>
<Relationship Id="rId4" Target="../comments2.xml" Type="http://schemas.openxmlformats.org/officeDocument/2006/relationships/comments"/>
</Relationships>

</file>

<file path=xl/worksheets/_rels/sheet5.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5.xml" Type="http://schemas.openxmlformats.org/officeDocument/2006/relationships/drawing"/>
<Relationship Id="rId3" Target="../drawings/vmlDrawing3.vml" Type="http://schemas.openxmlformats.org/officeDocument/2006/relationships/vmlDrawing"/>
<Relationship Id="rId4" Target="../comments3.xml" Type="http://schemas.openxmlformats.org/officeDocument/2006/relationships/comments"/>
</Relationships>

</file>

<file path=xl/worksheets/_rels/sheet6.xml.rels><?xml version="1.0" encoding="UTF-8" standalone="no"?>
<Relationships xmlns="http://schemas.openxmlformats.org/package/2006/relationships">
<Relationship Id="rId1" Target="../drawings/drawing6.xml" Type="http://schemas.openxmlformats.org/officeDocument/2006/relationships/drawing"/>
</Relationships>

</file>

<file path=xl/worksheets/_rels/sheet7.xml.rels><?xml version="1.0" encoding="UTF-8" standalone="no"?>
<Relationships xmlns="http://schemas.openxmlformats.org/package/2006/relationships">
<Relationship Id="rId1" Target="../drawings/drawing7.xml" Type="http://schemas.openxmlformats.org/officeDocument/2006/relationships/drawing"/>
</Relationships>

</file>

<file path=xl/worksheets/_rels/sheet8.xml.rels><?xml version="1.0" encoding="UTF-8" standalone="no"?>
<Relationships xmlns="http://schemas.openxmlformats.org/package/2006/relationships">
<Relationship Id="rId1" Target="../drawings/drawing8.xml" Type="http://schemas.openxmlformats.org/officeDocument/2006/relationships/drawing"/>
</Relationships>

</file>

<file path=xl/worksheets/_rels/sheet9.xml.rels><?xml version="1.0" encoding="UTF-8" standalone="no"?>
<Relationships xmlns="http://schemas.openxmlformats.org/package/2006/relationships">
<Relationship Id="rId1" Target="../drawings/drawing9.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codeName="Sheet1">
    <pageSetUpPr fitToPage="1"/>
  </sheetPr>
  <dimension ref="B2:E18"/>
  <sheetViews>
    <sheetView showGridLines="0" tabSelected="1" view="pageLayout" workbookViewId="0">
      <selection activeCell="C49" sqref="C49"/>
    </sheetView>
  </sheetViews>
  <sheetFormatPr defaultColWidth="11.5546875" defaultRowHeight="13.2"/>
  <cols>
    <col min="2" max="2" width="30.6640625" customWidth="1"/>
    <col min="3" max="4" width="30.6640625" style="1" customWidth="1"/>
    <col min="5" max="5" width="30.6640625" customWidth="1"/>
  </cols>
  <sheetData>
    <row r="2" spans="2:5" ht="33.75" customHeight="1">
      <c r="B2" s="2" t="s">
        <v>0</v>
      </c>
      <c r="C2" s="3" t="s">
        <v>1</v>
      </c>
      <c r="D2" s="3" t="s">
        <v>2</v>
      </c>
      <c r="E2" s="3" t="s">
        <v>3</v>
      </c>
    </row>
    <row r="3" spans="2:5" s="4" customFormat="1" ht="32.25" customHeight="1">
      <c r="B3" s="5" t="s">
        <v>4</v>
      </c>
      <c r="C3" s="6">
        <f>directStaff</f>
        <v>61392.857142857145</v>
      </c>
      <c r="D3" s="6">
        <f>C3</f>
        <v>61392.857142857145</v>
      </c>
      <c r="E3" s="7"/>
    </row>
    <row r="4" spans="2:5" s="4" customFormat="1" ht="32.25" customHeight="1">
      <c r="B4" s="5" t="s">
        <v>5</v>
      </c>
      <c r="C4" s="6">
        <f>indirectStaff</f>
        <v>12857.142857142855</v>
      </c>
      <c r="D4" s="6">
        <f>C4*staffAtt</f>
        <v>9642.8571428571413</v>
      </c>
      <c r="E4" s="7"/>
    </row>
    <row r="5" spans="2:5" s="4" customFormat="1" ht="32.25" customHeight="1">
      <c r="B5" s="5" t="s">
        <v>6</v>
      </c>
      <c r="C5" s="6">
        <f>SUM(dirCosts)</f>
        <v>22676</v>
      </c>
      <c r="D5" s="6">
        <f>C5</f>
        <v>22676</v>
      </c>
      <c r="E5" s="7"/>
    </row>
    <row r="6" spans="2:5" s="4" customFormat="1" ht="32.25" customHeight="1">
      <c r="B6" s="5" t="s">
        <v>7</v>
      </c>
      <c r="C6" s="6">
        <f>SUM(orgCosts)</f>
        <v>55346</v>
      </c>
      <c r="D6" s="6">
        <f>C6*orgAtt</f>
        <v>13836.5</v>
      </c>
      <c r="E6" s="7"/>
    </row>
    <row r="7" spans="2:5" s="4" customFormat="1" ht="32.25" customHeight="1">
      <c r="B7" s="8" t="s">
        <v>8</v>
      </c>
      <c r="C7" s="9">
        <f>SUM(C3:C6)</f>
        <v>152272</v>
      </c>
      <c r="D7" s="9">
        <f>SUM(D3:D6)</f>
        <v>107548.21428571429</v>
      </c>
      <c r="E7" s="10"/>
    </row>
    <row r="8" spans="2:5" s="4" customFormat="1" ht="32.25" customHeight="1">
      <c r="B8" s="5" t="s">
        <v>9</v>
      </c>
      <c r="C8" s="6"/>
      <c r="D8" s="6">
        <f>volTotal</f>
        <v>44212.5</v>
      </c>
      <c r="E8" s="7"/>
    </row>
    <row r="9" spans="2:5" s="4" customFormat="1" ht="32.25" customHeight="1">
      <c r="B9" s="11" t="s">
        <v>10</v>
      </c>
      <c r="C9" s="12"/>
      <c r="D9" s="12">
        <f>D7+D8</f>
        <v>151760.71428571429</v>
      </c>
      <c r="E9" s="13"/>
    </row>
    <row r="13" spans="2:5" ht="33.75" customHeight="1">
      <c r="B13" s="14" t="s">
        <v>0</v>
      </c>
      <c r="C13" s="15"/>
      <c r="D13" s="3" t="s">
        <v>11</v>
      </c>
      <c r="E13" s="3" t="s">
        <v>12</v>
      </c>
    </row>
    <row r="14" spans="2:5" s="4" customFormat="1" ht="32.25" customHeight="1">
      <c r="B14" s="16" t="s">
        <v>13</v>
      </c>
      <c r="C14" s="17"/>
      <c r="D14" s="6">
        <f>($D$7*'Activity constants'!$D14)/sessTotal</f>
        <v>49.292931547619055</v>
      </c>
      <c r="E14" s="6">
        <f>($D$8*'Activity constants'!$D14)/sessTotal</f>
        <v>20.264062500000001</v>
      </c>
    </row>
    <row r="15" spans="2:5" s="4" customFormat="1" ht="32.25" customHeight="1">
      <c r="B15" s="16" t="s">
        <v>14</v>
      </c>
      <c r="C15" s="17"/>
      <c r="D15" s="6">
        <f>($D$7*'Activity constants'!$D14)/(conTotal*hourProp)</f>
        <v>57.991684173669476</v>
      </c>
      <c r="E15" s="6">
        <f>($D$8*'Activity constants'!$D14)/(conTotal*hourProp)</f>
        <v>23.840073529411768</v>
      </c>
    </row>
    <row r="16" spans="2:5" s="4" customFormat="1" ht="32.25" customHeight="1">
      <c r="B16" s="16" t="s">
        <v>15</v>
      </c>
      <c r="C16" s="17"/>
      <c r="D16" s="6">
        <f>($D$7*'Activity constants'!$D$6)/'Activity summary'!H8</f>
        <v>215.09642857142859</v>
      </c>
      <c r="E16" s="6">
        <f>($D$8*'Activity constants'!$D6)/'Activity summary'!H8</f>
        <v>88.424999999999997</v>
      </c>
    </row>
    <row r="17" spans="2:5" s="4" customFormat="1" ht="32.25" customHeight="1">
      <c r="B17" s="16" t="s">
        <v>16</v>
      </c>
      <c r="C17" s="17"/>
      <c r="D17" s="6">
        <f>($D$7*'Activity constants'!$D$6)/'Activity summary'!H9</f>
        <v>30.728061224489799</v>
      </c>
      <c r="E17" s="6">
        <f>($D$8*'Activity constants'!$D$6)/'Activity summary'!H9</f>
        <v>12.632142857142858</v>
      </c>
    </row>
    <row r="18" spans="2:5" s="4" customFormat="1" ht="32.25" customHeight="1">
      <c r="B18" s="16" t="s">
        <v>17</v>
      </c>
      <c r="C18" s="17"/>
      <c r="D18" s="6">
        <f>($D$7*'Activity constants'!$D$6)/'Activity summary'!H10</f>
        <v>1.7924702380952382</v>
      </c>
      <c r="E18" s="6">
        <f>($D$8*'Activity constants'!$D$6)/'Activity summary'!H10</f>
        <v>0.73687499999999995</v>
      </c>
    </row>
  </sheetData>
  <sheetProtection selectLockedCells="1"/>
  <printOptions horizontalCentered="1"/>
  <pageMargins left="0.78749999999999998" right="0.78749999999999998" top="1.0249999999999999" bottom="1.0249999999999999" header="0.78749999999999998" footer="0.78749999999999998"/>
  <pageSetup paperSize="9" scale="95" orientation="landscape" useFirstPageNumber="1" horizontalDpi="300" verticalDpi="300" r:id="rId1"/>
  <headerFooter alignWithMargins="0">
    <oddHeader>&amp;C&amp;A</oddHeader>
    <oddFooter>&amp;CPage &amp;P</oddFooter>
  </headerFooter>
  <drawing r:id="rId2"/>
</worksheet>
</file>

<file path=xl/worksheets/sheet10.xml><?xml version="1.0" encoding="utf-8"?>
<worksheet xmlns="http://schemas.openxmlformats.org/spreadsheetml/2006/main" xmlns:r="http://schemas.openxmlformats.org/officeDocument/2006/relationships">
  <sheetPr codeName="Sheet10"/>
  <dimension ref="B1:I14"/>
  <sheetViews>
    <sheetView showGridLines="0" topLeftCell="C1" workbookViewId="0">
      <selection activeCell="C4" sqref="C4"/>
    </sheetView>
  </sheetViews>
  <sheetFormatPr defaultColWidth="11.5546875" defaultRowHeight="13.2"/>
  <cols>
    <col min="1" max="1" width="3.6640625" customWidth="1"/>
    <col min="2" max="2" width="23.109375" style="97" customWidth="1"/>
    <col min="5" max="5" width="6" customWidth="1"/>
  </cols>
  <sheetData>
    <row r="1" spans="2:9">
      <c r="B1"/>
    </row>
    <row r="2" spans="2:9">
      <c r="B2"/>
    </row>
    <row r="3" spans="2:9" ht="26.4">
      <c r="B3" s="98" t="s">
        <v>0</v>
      </c>
      <c r="C3" s="98" t="s">
        <v>95</v>
      </c>
      <c r="D3" s="98" t="s">
        <v>129</v>
      </c>
      <c r="E3" s="106"/>
    </row>
    <row r="4" spans="2:9" s="4" customFormat="1" ht="38.85" customHeight="1">
      <c r="B4" s="99" t="s">
        <v>130</v>
      </c>
      <c r="C4" s="94">
        <v>1</v>
      </c>
      <c r="D4" s="100">
        <f>60/(C4*60)</f>
        <v>1</v>
      </c>
      <c r="E4" s="106"/>
      <c r="F4" s="116" t="s">
        <v>131</v>
      </c>
      <c r="G4" s="116"/>
      <c r="H4" s="116"/>
      <c r="I4" s="116"/>
    </row>
    <row r="5" spans="2:9" s="4" customFormat="1" ht="32.25" customHeight="1">
      <c r="B5" s="101" t="s">
        <v>132</v>
      </c>
      <c r="C5" s="102">
        <v>0.15</v>
      </c>
      <c r="D5" s="103"/>
      <c r="E5" s="106"/>
      <c r="F5" s="117" t="s">
        <v>133</v>
      </c>
      <c r="G5" s="117"/>
      <c r="H5" s="117"/>
      <c r="I5" s="117"/>
    </row>
    <row r="6" spans="2:9" s="4" customFormat="1" ht="32.25" customHeight="1">
      <c r="B6" s="101" t="s">
        <v>134</v>
      </c>
      <c r="C6" s="104"/>
      <c r="D6" s="102">
        <v>0.05</v>
      </c>
      <c r="E6" s="106"/>
      <c r="F6" s="116" t="s">
        <v>135</v>
      </c>
      <c r="G6" s="116"/>
      <c r="H6" s="116"/>
      <c r="I6" s="116"/>
    </row>
    <row r="7" spans="2:9" s="4" customFormat="1" ht="32.25" customHeight="1">
      <c r="B7" s="101" t="s">
        <v>121</v>
      </c>
      <c r="C7" s="104"/>
      <c r="D7" s="102">
        <v>0.2</v>
      </c>
      <c r="E7" s="106"/>
      <c r="F7" s="116"/>
      <c r="G7" s="116"/>
      <c r="H7" s="116"/>
      <c r="I7" s="116"/>
    </row>
    <row r="8" spans="2:9" s="4" customFormat="1" ht="32.25" customHeight="1">
      <c r="B8" s="101" t="s">
        <v>122</v>
      </c>
      <c r="C8" s="104"/>
      <c r="D8" s="102">
        <v>0.2</v>
      </c>
      <c r="E8" s="106"/>
      <c r="F8" s="116"/>
      <c r="G8" s="116"/>
      <c r="H8" s="116"/>
      <c r="I8" s="116"/>
    </row>
    <row r="9" spans="2:9" s="4" customFormat="1" ht="32.25" customHeight="1">
      <c r="B9" s="101" t="s">
        <v>123</v>
      </c>
      <c r="C9" s="104"/>
      <c r="D9" s="102">
        <v>0</v>
      </c>
      <c r="E9" s="106"/>
      <c r="F9" s="118" t="s">
        <v>136</v>
      </c>
      <c r="G9" s="118"/>
      <c r="H9" s="118"/>
      <c r="I9" s="118"/>
    </row>
    <row r="10" spans="2:9" s="4" customFormat="1" ht="32.25" customHeight="1">
      <c r="B10" s="101" t="s">
        <v>124</v>
      </c>
      <c r="C10" s="104"/>
      <c r="D10" s="102">
        <v>0</v>
      </c>
      <c r="E10" s="106"/>
      <c r="F10" s="118"/>
      <c r="G10" s="118"/>
      <c r="H10" s="118"/>
      <c r="I10" s="118"/>
    </row>
    <row r="11" spans="2:9" s="4" customFormat="1" ht="32.25" customHeight="1">
      <c r="B11" s="101" t="s">
        <v>125</v>
      </c>
      <c r="C11" s="104"/>
      <c r="D11" s="102">
        <v>0</v>
      </c>
      <c r="E11" s="106"/>
      <c r="F11" s="118"/>
      <c r="G11" s="118"/>
      <c r="H11" s="118"/>
      <c r="I11" s="118"/>
    </row>
    <row r="12" spans="2:9" s="4" customFormat="1" ht="32.25" customHeight="1">
      <c r="B12" s="101" t="s">
        <v>126</v>
      </c>
      <c r="C12" s="104"/>
      <c r="D12" s="102">
        <v>0</v>
      </c>
      <c r="E12" s="106"/>
      <c r="F12" s="118"/>
      <c r="G12" s="118"/>
      <c r="H12" s="118"/>
      <c r="I12" s="118"/>
    </row>
    <row r="13" spans="2:9" s="4" customFormat="1" ht="32.25" customHeight="1">
      <c r="B13" s="101" t="s">
        <v>127</v>
      </c>
      <c r="C13" s="104"/>
      <c r="D13" s="102">
        <v>0</v>
      </c>
      <c r="E13" s="106"/>
      <c r="F13" s="118"/>
      <c r="G13" s="118"/>
      <c r="H13" s="118"/>
      <c r="I13" s="118"/>
    </row>
    <row r="14" spans="2:9" s="4" customFormat="1" ht="32.25" customHeight="1">
      <c r="B14" s="101" t="s">
        <v>137</v>
      </c>
      <c r="C14" s="104"/>
      <c r="D14" s="105">
        <f>1-SUM(D6:D13)</f>
        <v>0.55000000000000004</v>
      </c>
      <c r="E14" s="107"/>
      <c r="F14" s="116" t="s">
        <v>138</v>
      </c>
      <c r="G14" s="116"/>
      <c r="H14" s="116"/>
      <c r="I14" s="116"/>
    </row>
  </sheetData>
  <sheetProtection selectLockedCells="1"/>
  <mergeCells count="5">
    <mergeCell ref="F14:I14"/>
    <mergeCell ref="F4:I4"/>
    <mergeCell ref="F6:I8"/>
    <mergeCell ref="F5:I5"/>
    <mergeCell ref="F9:I13"/>
  </mergeCells>
  <printOptions horizontalCentered="1"/>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Roman,Regular"&amp;12&amp;A</oddHeader>
    <oddFooter>&amp;C&amp;"Times New Roman,Regular"&amp;12Page &amp;P</oddFooter>
  </headerFooter>
  <drawing r:id="rId2"/>
</worksheet>
</file>

<file path=xl/worksheets/sheet2.xml><?xml version="1.0" encoding="utf-8"?>
<worksheet xmlns="http://schemas.openxmlformats.org/spreadsheetml/2006/main" xmlns:r="http://schemas.openxmlformats.org/officeDocument/2006/relationships">
  <sheetPr codeName="Sheet2">
    <pageSetUpPr fitToPage="1"/>
  </sheetPr>
  <dimension ref="B2:E16"/>
  <sheetViews>
    <sheetView showGridLines="0" workbookViewId="0">
      <selection activeCell="B6" sqref="B6"/>
    </sheetView>
  </sheetViews>
  <sheetFormatPr defaultColWidth="11.5546875" defaultRowHeight="13.2"/>
  <cols>
    <col min="2" max="2" width="30.5546875" customWidth="1"/>
  </cols>
  <sheetData>
    <row r="2" spans="2:5">
      <c r="B2" s="108" t="s">
        <v>18</v>
      </c>
      <c r="C2" s="108"/>
    </row>
    <row r="3" spans="2:5" s="4" customFormat="1" ht="32.25" customHeight="1">
      <c r="B3" s="18" t="str">
        <f>Constants!C7</f>
        <v>My Sample Service</v>
      </c>
      <c r="C3" s="19">
        <f>Summary!D15</f>
        <v>57.991684173669476</v>
      </c>
      <c r="D3"/>
      <c r="E3" s="20"/>
    </row>
    <row r="4" spans="2:5" s="4" customFormat="1" ht="32.25" customHeight="1">
      <c r="B4" s="18" t="s">
        <v>19</v>
      </c>
      <c r="C4" s="19">
        <v>65</v>
      </c>
      <c r="D4"/>
      <c r="E4" s="20"/>
    </row>
    <row r="5" spans="2:5" s="4" customFormat="1" ht="32.25" customHeight="1">
      <c r="B5" s="18" t="s">
        <v>20</v>
      </c>
      <c r="C5" s="19">
        <v>82</v>
      </c>
      <c r="D5"/>
      <c r="E5" s="20"/>
    </row>
    <row r="6" spans="2:5" s="4" customFormat="1" ht="32.25" customHeight="1">
      <c r="B6" s="18" t="s">
        <v>21</v>
      </c>
      <c r="C6" s="19">
        <v>113</v>
      </c>
      <c r="D6"/>
      <c r="E6" s="20"/>
    </row>
    <row r="7" spans="2:5" s="4" customFormat="1" ht="32.25" customHeight="1">
      <c r="B7" s="18" t="s">
        <v>22</v>
      </c>
      <c r="C7" s="19">
        <v>68</v>
      </c>
      <c r="D7"/>
      <c r="E7" s="20"/>
    </row>
    <row r="8" spans="2:5" s="4" customFormat="1" ht="32.25" customHeight="1">
      <c r="B8" s="18" t="s">
        <v>23</v>
      </c>
      <c r="C8" s="19">
        <v>90</v>
      </c>
      <c r="D8"/>
      <c r="E8" s="20"/>
    </row>
    <row r="9" spans="2:5" s="4" customFormat="1" ht="32.25" customHeight="1">
      <c r="B9" s="18" t="s">
        <v>24</v>
      </c>
      <c r="C9" s="19">
        <v>66</v>
      </c>
      <c r="D9"/>
      <c r="E9" s="20"/>
    </row>
    <row r="10" spans="2:5" s="4" customFormat="1" ht="32.25" customHeight="1">
      <c r="B10" s="18" t="s">
        <v>25</v>
      </c>
      <c r="C10" s="19">
        <v>71</v>
      </c>
      <c r="D10"/>
      <c r="E10" s="20"/>
    </row>
    <row r="13" spans="2:5" ht="14.85" customHeight="1">
      <c r="B13" s="109" t="s">
        <v>26</v>
      </c>
      <c r="C13" s="109"/>
    </row>
    <row r="14" spans="2:5">
      <c r="B14" s="110"/>
      <c r="C14" s="110"/>
    </row>
    <row r="15" spans="2:5">
      <c r="B15" s="110"/>
      <c r="C15" s="110"/>
    </row>
    <row r="16" spans="2:5">
      <c r="B16" s="110"/>
      <c r="C16" s="110"/>
    </row>
  </sheetData>
  <sheetProtection selectLockedCells="1"/>
  <mergeCells count="2">
    <mergeCell ref="B2:C2"/>
    <mergeCell ref="B13:C16"/>
  </mergeCells>
  <printOptions horizontalCentered="1" verticalCentered="1"/>
  <pageMargins left="0.78749999999999998" right="0.78749999999999998" top="1.0527777777777778" bottom="1.0527777777777778" header="0.78749999999999998" footer="0.78749999999999998"/>
  <pageSetup paperSize="9" scale="72" firstPageNumber="0" orientation="landscape" horizontalDpi="300" verticalDpi="300" r:id="rId1"/>
  <headerFooter alignWithMargins="0">
    <oddHeader>&amp;C&amp;"Times New Roman,Regular"&amp;12&amp;A</oddHeader>
    <oddFooter>&amp;C&amp;"Times New Roman,Regular"&amp;12Page &amp;P</oddFooter>
  </headerFooter>
  <drawing r:id="rId2"/>
</worksheet>
</file>

<file path=xl/worksheets/sheet3.xml><?xml version="1.0" encoding="utf-8"?>
<worksheet xmlns="http://schemas.openxmlformats.org/spreadsheetml/2006/main" xmlns:r="http://schemas.openxmlformats.org/officeDocument/2006/relationships">
  <sheetPr codeName="Sheet3"/>
  <dimension ref="A1:K100"/>
  <sheetViews>
    <sheetView showGridLines="0" workbookViewId="0">
      <pane ySplit="1" topLeftCell="A2" activePane="bottomLeft" state="frozen"/>
      <selection pane="bottomLeft" activeCell="B3" sqref="B3"/>
    </sheetView>
  </sheetViews>
  <sheetFormatPr defaultColWidth="11.5546875" defaultRowHeight="13.2"/>
  <cols>
    <col min="2" max="3" width="24.6640625" customWidth="1"/>
    <col min="4" max="4" width="12.6640625" customWidth="1"/>
    <col min="5" max="8" width="12.6640625" style="21" customWidth="1"/>
    <col min="9" max="9" width="24.6640625" customWidth="1"/>
    <col min="12" max="12" width="21.109375" customWidth="1"/>
  </cols>
  <sheetData>
    <row r="1" spans="1:11" ht="26.4">
      <c r="A1" s="22" t="s">
        <v>27</v>
      </c>
      <c r="B1" s="22" t="s">
        <v>28</v>
      </c>
      <c r="C1" s="22" t="s">
        <v>29</v>
      </c>
      <c r="D1" s="22" t="s">
        <v>30</v>
      </c>
      <c r="E1" s="23" t="s">
        <v>31</v>
      </c>
      <c r="F1" s="23" t="s">
        <v>32</v>
      </c>
      <c r="G1" s="23" t="s">
        <v>33</v>
      </c>
      <c r="H1" s="23" t="s">
        <v>34</v>
      </c>
      <c r="I1" s="24" t="s">
        <v>35</v>
      </c>
      <c r="J1" s="25" t="s">
        <v>36</v>
      </c>
      <c r="K1" s="26">
        <f>directStaff</f>
        <v>61392.857142857145</v>
      </c>
    </row>
    <row r="2" spans="1:11">
      <c r="A2" s="27"/>
      <c r="B2" s="27" t="s">
        <v>37</v>
      </c>
      <c r="C2" s="27"/>
      <c r="D2" s="28">
        <v>35</v>
      </c>
      <c r="E2" s="29">
        <v>24000</v>
      </c>
      <c r="F2" s="30">
        <f t="shared" ref="F2:F33" si="0">IF(ISNUMBER(D2),E2*(D2/workingWeek),"")</f>
        <v>24000</v>
      </c>
      <c r="G2" s="30">
        <f t="shared" ref="G2:G33" si="1">IF(ISNUMBER(D2),F2*onCost,"")</f>
        <v>3000</v>
      </c>
      <c r="H2" s="30">
        <f t="shared" ref="H2:H33" si="2">IF(ISNUMBER(G2),G2+F2,"")</f>
        <v>27000</v>
      </c>
      <c r="I2" s="31"/>
    </row>
    <row r="3" spans="1:11">
      <c r="A3" s="27"/>
      <c r="B3" s="27" t="s">
        <v>38</v>
      </c>
      <c r="C3" s="27"/>
      <c r="D3" s="28">
        <v>20</v>
      </c>
      <c r="E3" s="29">
        <v>22000</v>
      </c>
      <c r="F3" s="30">
        <f t="shared" si="0"/>
        <v>12571.428571428571</v>
      </c>
      <c r="G3" s="30">
        <f t="shared" si="1"/>
        <v>1571.4285714285713</v>
      </c>
      <c r="H3" s="30">
        <f t="shared" si="2"/>
        <v>14142.857142857141</v>
      </c>
      <c r="I3" s="31"/>
    </row>
    <row r="4" spans="1:11">
      <c r="A4" s="27"/>
      <c r="B4" s="27" t="s">
        <v>39</v>
      </c>
      <c r="C4" s="27"/>
      <c r="D4" s="28">
        <v>15</v>
      </c>
      <c r="E4" s="29">
        <v>20000</v>
      </c>
      <c r="F4" s="30">
        <f t="shared" si="0"/>
        <v>8571.4285714285706</v>
      </c>
      <c r="G4" s="30">
        <f t="shared" si="1"/>
        <v>1071.4285714285713</v>
      </c>
      <c r="H4" s="30">
        <f t="shared" si="2"/>
        <v>9642.8571428571413</v>
      </c>
      <c r="I4" s="31"/>
    </row>
    <row r="5" spans="1:11">
      <c r="A5" s="27"/>
      <c r="B5" s="27" t="s">
        <v>40</v>
      </c>
      <c r="C5" s="27"/>
      <c r="D5" s="28">
        <v>15</v>
      </c>
      <c r="E5" s="29">
        <v>22000</v>
      </c>
      <c r="F5" s="30">
        <f t="shared" si="0"/>
        <v>9428.5714285714275</v>
      </c>
      <c r="G5" s="30">
        <f t="shared" si="1"/>
        <v>1178.5714285714284</v>
      </c>
      <c r="H5" s="30">
        <f t="shared" si="2"/>
        <v>10607.142857142855</v>
      </c>
      <c r="I5" s="31"/>
    </row>
    <row r="6" spans="1:11">
      <c r="A6" s="27"/>
      <c r="B6" s="27"/>
      <c r="C6" s="27"/>
      <c r="D6" s="28"/>
      <c r="E6" s="32"/>
      <c r="F6" s="30" t="str">
        <f t="shared" si="0"/>
        <v/>
      </c>
      <c r="G6" s="30" t="str">
        <f t="shared" si="1"/>
        <v/>
      </c>
      <c r="H6" s="33" t="str">
        <f t="shared" si="2"/>
        <v/>
      </c>
      <c r="I6" s="31"/>
    </row>
    <row r="7" spans="1:11" ht="14.1" customHeight="1">
      <c r="A7" s="27"/>
      <c r="B7" s="27"/>
      <c r="C7" s="27"/>
      <c r="D7" s="28"/>
      <c r="E7" s="32"/>
      <c r="F7" s="30" t="str">
        <f t="shared" si="0"/>
        <v/>
      </c>
      <c r="G7" s="30" t="str">
        <f t="shared" si="1"/>
        <v/>
      </c>
      <c r="H7" s="33" t="str">
        <f t="shared" si="2"/>
        <v/>
      </c>
      <c r="I7" s="31"/>
      <c r="J7" s="111" t="s">
        <v>41</v>
      </c>
      <c r="K7" s="111"/>
    </row>
    <row r="8" spans="1:11">
      <c r="A8" s="27"/>
      <c r="B8" s="27"/>
      <c r="C8" s="27"/>
      <c r="D8" s="28"/>
      <c r="E8" s="32"/>
      <c r="F8" s="30" t="str">
        <f t="shared" si="0"/>
        <v/>
      </c>
      <c r="G8" s="30" t="str">
        <f t="shared" si="1"/>
        <v/>
      </c>
      <c r="H8" s="33" t="str">
        <f t="shared" si="2"/>
        <v/>
      </c>
      <c r="I8" s="31"/>
      <c r="J8" s="111"/>
      <c r="K8" s="111"/>
    </row>
    <row r="9" spans="1:11">
      <c r="A9" s="27"/>
      <c r="B9" s="27"/>
      <c r="C9" s="27"/>
      <c r="D9" s="28"/>
      <c r="E9" s="32"/>
      <c r="F9" s="30" t="str">
        <f t="shared" si="0"/>
        <v/>
      </c>
      <c r="G9" s="30" t="str">
        <f t="shared" si="1"/>
        <v/>
      </c>
      <c r="H9" s="33" t="str">
        <f t="shared" si="2"/>
        <v/>
      </c>
      <c r="I9" s="31"/>
      <c r="J9" s="111"/>
      <c r="K9" s="111"/>
    </row>
    <row r="10" spans="1:11">
      <c r="A10" s="27"/>
      <c r="B10" s="27"/>
      <c r="C10" s="27"/>
      <c r="D10" s="28"/>
      <c r="E10" s="32"/>
      <c r="F10" s="30" t="str">
        <f t="shared" si="0"/>
        <v/>
      </c>
      <c r="G10" s="30" t="str">
        <f t="shared" si="1"/>
        <v/>
      </c>
      <c r="H10" s="33" t="str">
        <f t="shared" si="2"/>
        <v/>
      </c>
      <c r="I10" s="31"/>
      <c r="J10" s="111"/>
      <c r="K10" s="111"/>
    </row>
    <row r="11" spans="1:11">
      <c r="A11" s="27"/>
      <c r="B11" s="27"/>
      <c r="C11" s="27"/>
      <c r="D11" s="28"/>
      <c r="E11" s="32"/>
      <c r="F11" s="30" t="str">
        <f t="shared" si="0"/>
        <v/>
      </c>
      <c r="G11" s="30" t="str">
        <f t="shared" si="1"/>
        <v/>
      </c>
      <c r="H11" s="33" t="str">
        <f t="shared" si="2"/>
        <v/>
      </c>
      <c r="I11" s="31"/>
      <c r="J11" s="111"/>
      <c r="K11" s="111"/>
    </row>
    <row r="12" spans="1:11">
      <c r="A12" s="27"/>
      <c r="B12" s="27"/>
      <c r="C12" s="27"/>
      <c r="D12" s="28"/>
      <c r="E12" s="32"/>
      <c r="F12" s="30" t="str">
        <f t="shared" si="0"/>
        <v/>
      </c>
      <c r="G12" s="30" t="str">
        <f t="shared" si="1"/>
        <v/>
      </c>
      <c r="H12" s="33" t="str">
        <f t="shared" si="2"/>
        <v/>
      </c>
      <c r="I12" s="31"/>
      <c r="J12" s="111"/>
      <c r="K12" s="111"/>
    </row>
    <row r="13" spans="1:11">
      <c r="A13" s="27"/>
      <c r="B13" s="27"/>
      <c r="C13" s="27"/>
      <c r="D13" s="28"/>
      <c r="E13" s="32"/>
      <c r="F13" s="30" t="str">
        <f t="shared" si="0"/>
        <v/>
      </c>
      <c r="G13" s="30" t="str">
        <f t="shared" si="1"/>
        <v/>
      </c>
      <c r="H13" s="33" t="str">
        <f t="shared" si="2"/>
        <v/>
      </c>
      <c r="I13" s="31"/>
      <c r="J13" s="111"/>
      <c r="K13" s="111"/>
    </row>
    <row r="14" spans="1:11">
      <c r="A14" s="27"/>
      <c r="B14" s="27"/>
      <c r="C14" s="27"/>
      <c r="D14" s="28"/>
      <c r="E14" s="32"/>
      <c r="F14" s="30" t="str">
        <f t="shared" si="0"/>
        <v/>
      </c>
      <c r="G14" s="30" t="str">
        <f t="shared" si="1"/>
        <v/>
      </c>
      <c r="H14" s="33" t="str">
        <f t="shared" si="2"/>
        <v/>
      </c>
      <c r="I14" s="31"/>
    </row>
    <row r="15" spans="1:11">
      <c r="A15" s="27"/>
      <c r="B15" s="27"/>
      <c r="C15" s="27"/>
      <c r="D15" s="28"/>
      <c r="E15" s="32"/>
      <c r="F15" s="30" t="str">
        <f t="shared" si="0"/>
        <v/>
      </c>
      <c r="G15" s="30" t="str">
        <f t="shared" si="1"/>
        <v/>
      </c>
      <c r="H15" s="33" t="str">
        <f t="shared" si="2"/>
        <v/>
      </c>
      <c r="I15" s="31"/>
    </row>
    <row r="16" spans="1:11">
      <c r="A16" s="27"/>
      <c r="B16" s="27"/>
      <c r="C16" s="27"/>
      <c r="D16" s="28"/>
      <c r="E16" s="32"/>
      <c r="F16" s="30" t="str">
        <f t="shared" si="0"/>
        <v/>
      </c>
      <c r="G16" s="30" t="str">
        <f t="shared" si="1"/>
        <v/>
      </c>
      <c r="H16" s="33" t="str">
        <f t="shared" si="2"/>
        <v/>
      </c>
      <c r="I16" s="31"/>
    </row>
    <row r="17" spans="1:9">
      <c r="A17" s="27"/>
      <c r="B17" s="27"/>
      <c r="C17" s="27"/>
      <c r="D17" s="28"/>
      <c r="E17" s="32"/>
      <c r="F17" s="30" t="str">
        <f t="shared" si="0"/>
        <v/>
      </c>
      <c r="G17" s="30" t="str">
        <f t="shared" si="1"/>
        <v/>
      </c>
      <c r="H17" s="33" t="str">
        <f t="shared" si="2"/>
        <v/>
      </c>
      <c r="I17" s="31"/>
    </row>
    <row r="18" spans="1:9">
      <c r="A18" s="27"/>
      <c r="B18" s="27"/>
      <c r="C18" s="27"/>
      <c r="D18" s="28"/>
      <c r="E18" s="32"/>
      <c r="F18" s="30" t="str">
        <f t="shared" si="0"/>
        <v/>
      </c>
      <c r="G18" s="30" t="str">
        <f t="shared" si="1"/>
        <v/>
      </c>
      <c r="H18" s="33" t="str">
        <f t="shared" si="2"/>
        <v/>
      </c>
      <c r="I18" s="31"/>
    </row>
    <row r="19" spans="1:9">
      <c r="A19" s="27"/>
      <c r="B19" s="27"/>
      <c r="C19" s="27"/>
      <c r="D19" s="28"/>
      <c r="E19" s="32"/>
      <c r="F19" s="30" t="str">
        <f t="shared" si="0"/>
        <v/>
      </c>
      <c r="G19" s="30" t="str">
        <f t="shared" si="1"/>
        <v/>
      </c>
      <c r="H19" s="33" t="str">
        <f t="shared" si="2"/>
        <v/>
      </c>
      <c r="I19" s="31"/>
    </row>
    <row r="20" spans="1:9">
      <c r="A20" s="27"/>
      <c r="B20" s="27"/>
      <c r="C20" s="27"/>
      <c r="D20" s="28"/>
      <c r="E20" s="32"/>
      <c r="F20" s="30" t="str">
        <f t="shared" si="0"/>
        <v/>
      </c>
      <c r="G20" s="30" t="str">
        <f t="shared" si="1"/>
        <v/>
      </c>
      <c r="H20" s="33" t="str">
        <f t="shared" si="2"/>
        <v/>
      </c>
      <c r="I20" s="31"/>
    </row>
    <row r="21" spans="1:9">
      <c r="A21" s="27"/>
      <c r="B21" s="27"/>
      <c r="C21" s="27"/>
      <c r="D21" s="28"/>
      <c r="E21" s="32"/>
      <c r="F21" s="30" t="str">
        <f t="shared" si="0"/>
        <v/>
      </c>
      <c r="G21" s="30" t="str">
        <f t="shared" si="1"/>
        <v/>
      </c>
      <c r="H21" s="33" t="str">
        <f t="shared" si="2"/>
        <v/>
      </c>
      <c r="I21" s="31"/>
    </row>
    <row r="22" spans="1:9">
      <c r="A22" s="27"/>
      <c r="B22" s="27"/>
      <c r="C22" s="27"/>
      <c r="D22" s="28"/>
      <c r="E22" s="32"/>
      <c r="F22" s="30" t="str">
        <f t="shared" si="0"/>
        <v/>
      </c>
      <c r="G22" s="30" t="str">
        <f t="shared" si="1"/>
        <v/>
      </c>
      <c r="H22" s="33" t="str">
        <f t="shared" si="2"/>
        <v/>
      </c>
      <c r="I22" s="31"/>
    </row>
    <row r="23" spans="1:9">
      <c r="A23" s="27"/>
      <c r="B23" s="27"/>
      <c r="C23" s="27"/>
      <c r="D23" s="28"/>
      <c r="E23" s="32"/>
      <c r="F23" s="30" t="str">
        <f t="shared" si="0"/>
        <v/>
      </c>
      <c r="G23" s="30" t="str">
        <f t="shared" si="1"/>
        <v/>
      </c>
      <c r="H23" s="33" t="str">
        <f t="shared" si="2"/>
        <v/>
      </c>
      <c r="I23" s="31"/>
    </row>
    <row r="24" spans="1:9">
      <c r="A24" s="27"/>
      <c r="B24" s="27"/>
      <c r="C24" s="27"/>
      <c r="D24" s="28"/>
      <c r="E24" s="32"/>
      <c r="F24" s="30" t="str">
        <f t="shared" si="0"/>
        <v/>
      </c>
      <c r="G24" s="30" t="str">
        <f t="shared" si="1"/>
        <v/>
      </c>
      <c r="H24" s="33" t="str">
        <f t="shared" si="2"/>
        <v/>
      </c>
      <c r="I24" s="31"/>
    </row>
    <row r="25" spans="1:9">
      <c r="A25" s="27"/>
      <c r="B25" s="27"/>
      <c r="C25" s="27"/>
      <c r="D25" s="28"/>
      <c r="E25" s="32"/>
      <c r="F25" s="30" t="str">
        <f t="shared" si="0"/>
        <v/>
      </c>
      <c r="G25" s="30" t="str">
        <f t="shared" si="1"/>
        <v/>
      </c>
      <c r="H25" s="33" t="str">
        <f t="shared" si="2"/>
        <v/>
      </c>
      <c r="I25" s="31"/>
    </row>
    <row r="26" spans="1:9">
      <c r="A26" s="27"/>
      <c r="B26" s="27"/>
      <c r="C26" s="27"/>
      <c r="D26" s="28"/>
      <c r="E26" s="32"/>
      <c r="F26" s="30" t="str">
        <f t="shared" si="0"/>
        <v/>
      </c>
      <c r="G26" s="30" t="str">
        <f t="shared" si="1"/>
        <v/>
      </c>
      <c r="H26" s="33" t="str">
        <f t="shared" si="2"/>
        <v/>
      </c>
      <c r="I26" s="31"/>
    </row>
    <row r="27" spans="1:9">
      <c r="A27" s="27"/>
      <c r="B27" s="27"/>
      <c r="C27" s="27"/>
      <c r="D27" s="28"/>
      <c r="E27" s="32"/>
      <c r="F27" s="30" t="str">
        <f t="shared" si="0"/>
        <v/>
      </c>
      <c r="G27" s="30" t="str">
        <f t="shared" si="1"/>
        <v/>
      </c>
      <c r="H27" s="33" t="str">
        <f t="shared" si="2"/>
        <v/>
      </c>
      <c r="I27" s="31"/>
    </row>
    <row r="28" spans="1:9">
      <c r="A28" s="27"/>
      <c r="B28" s="27"/>
      <c r="C28" s="27"/>
      <c r="D28" s="28"/>
      <c r="E28" s="32"/>
      <c r="F28" s="30" t="str">
        <f t="shared" si="0"/>
        <v/>
      </c>
      <c r="G28" s="30" t="str">
        <f t="shared" si="1"/>
        <v/>
      </c>
      <c r="H28" s="33" t="str">
        <f t="shared" si="2"/>
        <v/>
      </c>
      <c r="I28" s="31"/>
    </row>
    <row r="29" spans="1:9">
      <c r="A29" s="27"/>
      <c r="B29" s="27"/>
      <c r="C29" s="27"/>
      <c r="D29" s="28"/>
      <c r="E29" s="32"/>
      <c r="F29" s="30" t="str">
        <f t="shared" si="0"/>
        <v/>
      </c>
      <c r="G29" s="30" t="str">
        <f t="shared" si="1"/>
        <v/>
      </c>
      <c r="H29" s="33" t="str">
        <f t="shared" si="2"/>
        <v/>
      </c>
      <c r="I29" s="31"/>
    </row>
    <row r="30" spans="1:9">
      <c r="A30" s="27"/>
      <c r="B30" s="27"/>
      <c r="C30" s="27"/>
      <c r="D30" s="28"/>
      <c r="E30" s="32"/>
      <c r="F30" s="30" t="str">
        <f t="shared" si="0"/>
        <v/>
      </c>
      <c r="G30" s="30" t="str">
        <f t="shared" si="1"/>
        <v/>
      </c>
      <c r="H30" s="33" t="str">
        <f t="shared" si="2"/>
        <v/>
      </c>
      <c r="I30" s="31"/>
    </row>
    <row r="31" spans="1:9">
      <c r="A31" s="27"/>
      <c r="B31" s="27"/>
      <c r="C31" s="27"/>
      <c r="D31" s="28"/>
      <c r="E31" s="32"/>
      <c r="F31" s="30" t="str">
        <f t="shared" si="0"/>
        <v/>
      </c>
      <c r="G31" s="30" t="str">
        <f t="shared" si="1"/>
        <v/>
      </c>
      <c r="H31" s="33" t="str">
        <f t="shared" si="2"/>
        <v/>
      </c>
      <c r="I31" s="34"/>
    </row>
    <row r="32" spans="1:9">
      <c r="A32" s="27"/>
      <c r="B32" s="27"/>
      <c r="C32" s="27"/>
      <c r="D32" s="28"/>
      <c r="E32" s="32"/>
      <c r="F32" s="30" t="str">
        <f t="shared" si="0"/>
        <v/>
      </c>
      <c r="G32" s="30" t="str">
        <f t="shared" si="1"/>
        <v/>
      </c>
      <c r="H32" s="33" t="str">
        <f t="shared" si="2"/>
        <v/>
      </c>
      <c r="I32" s="34"/>
    </row>
    <row r="33" spans="1:9">
      <c r="A33" s="27"/>
      <c r="B33" s="27"/>
      <c r="C33" s="27"/>
      <c r="D33" s="28"/>
      <c r="E33" s="32"/>
      <c r="F33" s="30" t="str">
        <f t="shared" si="0"/>
        <v/>
      </c>
      <c r="G33" s="30" t="str">
        <f t="shared" si="1"/>
        <v/>
      </c>
      <c r="H33" s="33" t="str">
        <f t="shared" si="2"/>
        <v/>
      </c>
      <c r="I33" s="34"/>
    </row>
    <row r="34" spans="1:9">
      <c r="A34" s="27"/>
      <c r="B34" s="27"/>
      <c r="C34" s="27"/>
      <c r="D34" s="28"/>
      <c r="E34" s="32"/>
      <c r="F34" s="30" t="str">
        <f t="shared" ref="F34:F65" si="3">IF(ISNUMBER(D34),E34*(D34/workingWeek),"")</f>
        <v/>
      </c>
      <c r="G34" s="30" t="str">
        <f t="shared" ref="G34:G65" si="4">IF(ISNUMBER(D34),F34*onCost,"")</f>
        <v/>
      </c>
      <c r="H34" s="33" t="str">
        <f t="shared" ref="H34:H65" si="5">IF(ISNUMBER(G34),G34+F34,"")</f>
        <v/>
      </c>
      <c r="I34" s="34"/>
    </row>
    <row r="35" spans="1:9">
      <c r="A35" s="27"/>
      <c r="B35" s="27"/>
      <c r="C35" s="27"/>
      <c r="D35" s="28"/>
      <c r="E35" s="32"/>
      <c r="F35" s="30" t="str">
        <f t="shared" si="3"/>
        <v/>
      </c>
      <c r="G35" s="30" t="str">
        <f t="shared" si="4"/>
        <v/>
      </c>
      <c r="H35" s="33" t="str">
        <f t="shared" si="5"/>
        <v/>
      </c>
      <c r="I35" s="34"/>
    </row>
    <row r="36" spans="1:9">
      <c r="A36" s="27"/>
      <c r="B36" s="27"/>
      <c r="C36" s="27"/>
      <c r="D36" s="28"/>
      <c r="E36" s="32"/>
      <c r="F36" s="30" t="str">
        <f t="shared" si="3"/>
        <v/>
      </c>
      <c r="G36" s="30" t="str">
        <f t="shared" si="4"/>
        <v/>
      </c>
      <c r="H36" s="33" t="str">
        <f t="shared" si="5"/>
        <v/>
      </c>
      <c r="I36" s="34"/>
    </row>
    <row r="37" spans="1:9">
      <c r="A37" s="27"/>
      <c r="B37" s="27"/>
      <c r="C37" s="27"/>
      <c r="D37" s="28"/>
      <c r="E37" s="32"/>
      <c r="F37" s="30" t="str">
        <f t="shared" si="3"/>
        <v/>
      </c>
      <c r="G37" s="30" t="str">
        <f t="shared" si="4"/>
        <v/>
      </c>
      <c r="H37" s="33" t="str">
        <f t="shared" si="5"/>
        <v/>
      </c>
      <c r="I37" s="34"/>
    </row>
    <row r="38" spans="1:9">
      <c r="A38" s="27"/>
      <c r="B38" s="27"/>
      <c r="C38" s="27"/>
      <c r="D38" s="28"/>
      <c r="E38" s="32"/>
      <c r="F38" s="30" t="str">
        <f t="shared" si="3"/>
        <v/>
      </c>
      <c r="G38" s="30" t="str">
        <f t="shared" si="4"/>
        <v/>
      </c>
      <c r="H38" s="33" t="str">
        <f t="shared" si="5"/>
        <v/>
      </c>
      <c r="I38" s="34"/>
    </row>
    <row r="39" spans="1:9">
      <c r="A39" s="27"/>
      <c r="B39" s="27"/>
      <c r="C39" s="27"/>
      <c r="D39" s="28"/>
      <c r="E39" s="32"/>
      <c r="F39" s="30" t="str">
        <f t="shared" si="3"/>
        <v/>
      </c>
      <c r="G39" s="30" t="str">
        <f t="shared" si="4"/>
        <v/>
      </c>
      <c r="H39" s="33" t="str">
        <f t="shared" si="5"/>
        <v/>
      </c>
      <c r="I39" s="34"/>
    </row>
    <row r="40" spans="1:9">
      <c r="A40" s="27"/>
      <c r="B40" s="27"/>
      <c r="C40" s="27"/>
      <c r="D40" s="28"/>
      <c r="E40" s="32"/>
      <c r="F40" s="30" t="str">
        <f t="shared" si="3"/>
        <v/>
      </c>
      <c r="G40" s="30" t="str">
        <f t="shared" si="4"/>
        <v/>
      </c>
      <c r="H40" s="33" t="str">
        <f t="shared" si="5"/>
        <v/>
      </c>
      <c r="I40" s="34"/>
    </row>
    <row r="41" spans="1:9">
      <c r="A41" s="27"/>
      <c r="B41" s="27"/>
      <c r="C41" s="27"/>
      <c r="D41" s="28"/>
      <c r="E41" s="32"/>
      <c r="F41" s="30" t="str">
        <f t="shared" si="3"/>
        <v/>
      </c>
      <c r="G41" s="30" t="str">
        <f t="shared" si="4"/>
        <v/>
      </c>
      <c r="H41" s="33" t="str">
        <f t="shared" si="5"/>
        <v/>
      </c>
      <c r="I41" s="34"/>
    </row>
    <row r="42" spans="1:9">
      <c r="A42" s="27"/>
      <c r="B42" s="27"/>
      <c r="C42" s="27"/>
      <c r="D42" s="28"/>
      <c r="E42" s="32"/>
      <c r="F42" s="30" t="str">
        <f t="shared" si="3"/>
        <v/>
      </c>
      <c r="G42" s="30" t="str">
        <f t="shared" si="4"/>
        <v/>
      </c>
      <c r="H42" s="33" t="str">
        <f t="shared" si="5"/>
        <v/>
      </c>
      <c r="I42" s="34"/>
    </row>
    <row r="43" spans="1:9">
      <c r="A43" s="27"/>
      <c r="B43" s="27"/>
      <c r="C43" s="27"/>
      <c r="D43" s="28"/>
      <c r="E43" s="32"/>
      <c r="F43" s="30" t="str">
        <f t="shared" si="3"/>
        <v/>
      </c>
      <c r="G43" s="30" t="str">
        <f t="shared" si="4"/>
        <v/>
      </c>
      <c r="H43" s="33" t="str">
        <f t="shared" si="5"/>
        <v/>
      </c>
      <c r="I43" s="34"/>
    </row>
    <row r="44" spans="1:9">
      <c r="A44" s="27"/>
      <c r="B44" s="27"/>
      <c r="C44" s="27"/>
      <c r="D44" s="28"/>
      <c r="E44" s="32"/>
      <c r="F44" s="30" t="str">
        <f t="shared" si="3"/>
        <v/>
      </c>
      <c r="G44" s="30" t="str">
        <f t="shared" si="4"/>
        <v/>
      </c>
      <c r="H44" s="33" t="str">
        <f t="shared" si="5"/>
        <v/>
      </c>
      <c r="I44" s="34"/>
    </row>
    <row r="45" spans="1:9">
      <c r="A45" s="27"/>
      <c r="B45" s="27"/>
      <c r="C45" s="27"/>
      <c r="D45" s="28"/>
      <c r="E45" s="32"/>
      <c r="F45" s="30" t="str">
        <f t="shared" si="3"/>
        <v/>
      </c>
      <c r="G45" s="30" t="str">
        <f t="shared" si="4"/>
        <v/>
      </c>
      <c r="H45" s="33" t="str">
        <f t="shared" si="5"/>
        <v/>
      </c>
      <c r="I45" s="34"/>
    </row>
    <row r="46" spans="1:9">
      <c r="A46" s="27"/>
      <c r="B46" s="27"/>
      <c r="C46" s="27"/>
      <c r="D46" s="28"/>
      <c r="E46" s="32"/>
      <c r="F46" s="30" t="str">
        <f t="shared" si="3"/>
        <v/>
      </c>
      <c r="G46" s="30" t="str">
        <f t="shared" si="4"/>
        <v/>
      </c>
      <c r="H46" s="33" t="str">
        <f t="shared" si="5"/>
        <v/>
      </c>
      <c r="I46" s="34"/>
    </row>
    <row r="47" spans="1:9">
      <c r="A47" s="27"/>
      <c r="B47" s="27"/>
      <c r="C47" s="27"/>
      <c r="D47" s="28"/>
      <c r="E47" s="32"/>
      <c r="F47" s="30" t="str">
        <f t="shared" si="3"/>
        <v/>
      </c>
      <c r="G47" s="30" t="str">
        <f t="shared" si="4"/>
        <v/>
      </c>
      <c r="H47" s="33" t="str">
        <f t="shared" si="5"/>
        <v/>
      </c>
      <c r="I47" s="34"/>
    </row>
    <row r="48" spans="1:9">
      <c r="A48" s="27"/>
      <c r="B48" s="27"/>
      <c r="C48" s="27"/>
      <c r="D48" s="28"/>
      <c r="E48" s="32"/>
      <c r="F48" s="30" t="str">
        <f t="shared" si="3"/>
        <v/>
      </c>
      <c r="G48" s="30" t="str">
        <f t="shared" si="4"/>
        <v/>
      </c>
      <c r="H48" s="33" t="str">
        <f t="shared" si="5"/>
        <v/>
      </c>
      <c r="I48" s="34"/>
    </row>
    <row r="49" spans="1:9">
      <c r="A49" s="27"/>
      <c r="B49" s="27"/>
      <c r="C49" s="27"/>
      <c r="D49" s="28"/>
      <c r="E49" s="32"/>
      <c r="F49" s="30" t="str">
        <f t="shared" si="3"/>
        <v/>
      </c>
      <c r="G49" s="30" t="str">
        <f t="shared" si="4"/>
        <v/>
      </c>
      <c r="H49" s="33" t="str">
        <f t="shared" si="5"/>
        <v/>
      </c>
      <c r="I49" s="34"/>
    </row>
    <row r="50" spans="1:9">
      <c r="A50" s="27"/>
      <c r="B50" s="27"/>
      <c r="C50" s="27"/>
      <c r="D50" s="28"/>
      <c r="E50" s="32"/>
      <c r="F50" s="30" t="str">
        <f t="shared" si="3"/>
        <v/>
      </c>
      <c r="G50" s="30" t="str">
        <f t="shared" si="4"/>
        <v/>
      </c>
      <c r="H50" s="33" t="str">
        <f t="shared" si="5"/>
        <v/>
      </c>
      <c r="I50" s="34"/>
    </row>
    <row r="51" spans="1:9">
      <c r="A51" s="27"/>
      <c r="B51" s="27"/>
      <c r="C51" s="27"/>
      <c r="D51" s="28"/>
      <c r="E51" s="32"/>
      <c r="F51" s="30" t="str">
        <f t="shared" si="3"/>
        <v/>
      </c>
      <c r="G51" s="30" t="str">
        <f t="shared" si="4"/>
        <v/>
      </c>
      <c r="H51" s="33" t="str">
        <f t="shared" si="5"/>
        <v/>
      </c>
      <c r="I51" s="34"/>
    </row>
    <row r="52" spans="1:9">
      <c r="A52" s="27"/>
      <c r="B52" s="27"/>
      <c r="C52" s="27"/>
      <c r="D52" s="28"/>
      <c r="E52" s="32"/>
      <c r="F52" s="30" t="str">
        <f t="shared" si="3"/>
        <v/>
      </c>
      <c r="G52" s="30" t="str">
        <f t="shared" si="4"/>
        <v/>
      </c>
      <c r="H52" s="33" t="str">
        <f t="shared" si="5"/>
        <v/>
      </c>
      <c r="I52" s="34"/>
    </row>
    <row r="53" spans="1:9">
      <c r="A53" s="27"/>
      <c r="B53" s="27"/>
      <c r="C53" s="27"/>
      <c r="D53" s="28"/>
      <c r="E53" s="32"/>
      <c r="F53" s="30" t="str">
        <f t="shared" si="3"/>
        <v/>
      </c>
      <c r="G53" s="30" t="str">
        <f t="shared" si="4"/>
        <v/>
      </c>
      <c r="H53" s="33" t="str">
        <f t="shared" si="5"/>
        <v/>
      </c>
      <c r="I53" s="34"/>
    </row>
    <row r="54" spans="1:9">
      <c r="A54" s="27"/>
      <c r="B54" s="27"/>
      <c r="C54" s="27"/>
      <c r="D54" s="28"/>
      <c r="E54" s="32"/>
      <c r="F54" s="30" t="str">
        <f t="shared" si="3"/>
        <v/>
      </c>
      <c r="G54" s="30" t="str">
        <f t="shared" si="4"/>
        <v/>
      </c>
      <c r="H54" s="33" t="str">
        <f t="shared" si="5"/>
        <v/>
      </c>
      <c r="I54" s="34"/>
    </row>
    <row r="55" spans="1:9">
      <c r="A55" s="27"/>
      <c r="B55" s="27"/>
      <c r="C55" s="27"/>
      <c r="D55" s="28"/>
      <c r="E55" s="32"/>
      <c r="F55" s="30" t="str">
        <f t="shared" si="3"/>
        <v/>
      </c>
      <c r="G55" s="30" t="str">
        <f t="shared" si="4"/>
        <v/>
      </c>
      <c r="H55" s="33" t="str">
        <f t="shared" si="5"/>
        <v/>
      </c>
      <c r="I55" s="34"/>
    </row>
    <row r="56" spans="1:9">
      <c r="A56" s="27"/>
      <c r="B56" s="27"/>
      <c r="C56" s="27"/>
      <c r="D56" s="28"/>
      <c r="E56" s="32"/>
      <c r="F56" s="30" t="str">
        <f t="shared" si="3"/>
        <v/>
      </c>
      <c r="G56" s="30" t="str">
        <f t="shared" si="4"/>
        <v/>
      </c>
      <c r="H56" s="33" t="str">
        <f t="shared" si="5"/>
        <v/>
      </c>
      <c r="I56" s="34"/>
    </row>
    <row r="57" spans="1:9">
      <c r="A57" s="27"/>
      <c r="B57" s="27"/>
      <c r="C57" s="27"/>
      <c r="D57" s="28"/>
      <c r="E57" s="32"/>
      <c r="F57" s="30" t="str">
        <f t="shared" si="3"/>
        <v/>
      </c>
      <c r="G57" s="30" t="str">
        <f t="shared" si="4"/>
        <v/>
      </c>
      <c r="H57" s="33" t="str">
        <f t="shared" si="5"/>
        <v/>
      </c>
      <c r="I57" s="34"/>
    </row>
    <row r="58" spans="1:9">
      <c r="A58" s="27"/>
      <c r="B58" s="27"/>
      <c r="C58" s="27"/>
      <c r="D58" s="28"/>
      <c r="E58" s="32"/>
      <c r="F58" s="30" t="str">
        <f t="shared" si="3"/>
        <v/>
      </c>
      <c r="G58" s="30" t="str">
        <f t="shared" si="4"/>
        <v/>
      </c>
      <c r="H58" s="33" t="str">
        <f t="shared" si="5"/>
        <v/>
      </c>
      <c r="I58" s="34"/>
    </row>
    <row r="59" spans="1:9">
      <c r="A59" s="27"/>
      <c r="B59" s="27"/>
      <c r="C59" s="27"/>
      <c r="D59" s="28"/>
      <c r="E59" s="32"/>
      <c r="F59" s="30" t="str">
        <f t="shared" si="3"/>
        <v/>
      </c>
      <c r="G59" s="30" t="str">
        <f t="shared" si="4"/>
        <v/>
      </c>
      <c r="H59" s="33" t="str">
        <f t="shared" si="5"/>
        <v/>
      </c>
      <c r="I59" s="34"/>
    </row>
    <row r="60" spans="1:9">
      <c r="A60" s="27"/>
      <c r="B60" s="27"/>
      <c r="C60" s="27"/>
      <c r="D60" s="28"/>
      <c r="E60" s="32"/>
      <c r="F60" s="30" t="str">
        <f t="shared" si="3"/>
        <v/>
      </c>
      <c r="G60" s="30" t="str">
        <f t="shared" si="4"/>
        <v/>
      </c>
      <c r="H60" s="33" t="str">
        <f t="shared" si="5"/>
        <v/>
      </c>
      <c r="I60" s="34"/>
    </row>
    <row r="61" spans="1:9">
      <c r="A61" s="27"/>
      <c r="B61" s="27"/>
      <c r="C61" s="27"/>
      <c r="D61" s="28"/>
      <c r="E61" s="32"/>
      <c r="F61" s="30" t="str">
        <f t="shared" si="3"/>
        <v/>
      </c>
      <c r="G61" s="30" t="str">
        <f t="shared" si="4"/>
        <v/>
      </c>
      <c r="H61" s="33" t="str">
        <f t="shared" si="5"/>
        <v/>
      </c>
      <c r="I61" s="34"/>
    </row>
    <row r="62" spans="1:9">
      <c r="A62" s="27"/>
      <c r="B62" s="27"/>
      <c r="C62" s="27"/>
      <c r="D62" s="28"/>
      <c r="E62" s="32"/>
      <c r="F62" s="30" t="str">
        <f t="shared" si="3"/>
        <v/>
      </c>
      <c r="G62" s="30" t="str">
        <f t="shared" si="4"/>
        <v/>
      </c>
      <c r="H62" s="33" t="str">
        <f t="shared" si="5"/>
        <v/>
      </c>
      <c r="I62" s="34"/>
    </row>
    <row r="63" spans="1:9">
      <c r="A63" s="27"/>
      <c r="B63" s="27"/>
      <c r="C63" s="27"/>
      <c r="D63" s="28"/>
      <c r="E63" s="32"/>
      <c r="F63" s="30" t="str">
        <f t="shared" si="3"/>
        <v/>
      </c>
      <c r="G63" s="30" t="str">
        <f t="shared" si="4"/>
        <v/>
      </c>
      <c r="H63" s="33" t="str">
        <f t="shared" si="5"/>
        <v/>
      </c>
      <c r="I63" s="34"/>
    </row>
    <row r="64" spans="1:9">
      <c r="A64" s="27"/>
      <c r="B64" s="27"/>
      <c r="C64" s="27"/>
      <c r="D64" s="28"/>
      <c r="E64" s="32"/>
      <c r="F64" s="30" t="str">
        <f t="shared" si="3"/>
        <v/>
      </c>
      <c r="G64" s="30" t="str">
        <f t="shared" si="4"/>
        <v/>
      </c>
      <c r="H64" s="33" t="str">
        <f t="shared" si="5"/>
        <v/>
      </c>
      <c r="I64" s="34"/>
    </row>
    <row r="65" spans="1:9">
      <c r="A65" s="27"/>
      <c r="B65" s="27"/>
      <c r="C65" s="27"/>
      <c r="D65" s="28"/>
      <c r="E65" s="32"/>
      <c r="F65" s="30" t="str">
        <f t="shared" si="3"/>
        <v/>
      </c>
      <c r="G65" s="30" t="str">
        <f t="shared" si="4"/>
        <v/>
      </c>
      <c r="H65" s="33" t="str">
        <f t="shared" si="5"/>
        <v/>
      </c>
      <c r="I65" s="34"/>
    </row>
    <row r="66" spans="1:9">
      <c r="A66" s="27"/>
      <c r="B66" s="27"/>
      <c r="C66" s="27"/>
      <c r="D66" s="28"/>
      <c r="E66" s="32"/>
      <c r="F66" s="30" t="str">
        <f t="shared" ref="F66:F97" si="6">IF(ISNUMBER(D66),E66*(D66/workingWeek),"")</f>
        <v/>
      </c>
      <c r="G66" s="30" t="str">
        <f t="shared" ref="G66:G97" si="7">IF(ISNUMBER(D66),F66*onCost,"")</f>
        <v/>
      </c>
      <c r="H66" s="33" t="str">
        <f t="shared" ref="H66:H97" si="8">IF(ISNUMBER(G66),G66+F66,"")</f>
        <v/>
      </c>
      <c r="I66" s="34"/>
    </row>
    <row r="67" spans="1:9">
      <c r="A67" s="27"/>
      <c r="B67" s="27"/>
      <c r="C67" s="27"/>
      <c r="D67" s="28"/>
      <c r="E67" s="32"/>
      <c r="F67" s="30" t="str">
        <f t="shared" si="6"/>
        <v/>
      </c>
      <c r="G67" s="30" t="str">
        <f t="shared" si="7"/>
        <v/>
      </c>
      <c r="H67" s="33" t="str">
        <f t="shared" si="8"/>
        <v/>
      </c>
      <c r="I67" s="34"/>
    </row>
    <row r="68" spans="1:9">
      <c r="A68" s="27"/>
      <c r="B68" s="27"/>
      <c r="C68" s="27"/>
      <c r="D68" s="28"/>
      <c r="E68" s="32"/>
      <c r="F68" s="30" t="str">
        <f t="shared" si="6"/>
        <v/>
      </c>
      <c r="G68" s="30" t="str">
        <f t="shared" si="7"/>
        <v/>
      </c>
      <c r="H68" s="33" t="str">
        <f t="shared" si="8"/>
        <v/>
      </c>
      <c r="I68" s="34"/>
    </row>
    <row r="69" spans="1:9">
      <c r="A69" s="27"/>
      <c r="B69" s="27"/>
      <c r="C69" s="27"/>
      <c r="D69" s="28"/>
      <c r="E69" s="32"/>
      <c r="F69" s="30" t="str">
        <f t="shared" si="6"/>
        <v/>
      </c>
      <c r="G69" s="30" t="str">
        <f t="shared" si="7"/>
        <v/>
      </c>
      <c r="H69" s="33" t="str">
        <f t="shared" si="8"/>
        <v/>
      </c>
      <c r="I69" s="34"/>
    </row>
    <row r="70" spans="1:9">
      <c r="A70" s="27"/>
      <c r="B70" s="27"/>
      <c r="C70" s="27"/>
      <c r="D70" s="28"/>
      <c r="E70" s="32"/>
      <c r="F70" s="30" t="str">
        <f t="shared" si="6"/>
        <v/>
      </c>
      <c r="G70" s="30" t="str">
        <f t="shared" si="7"/>
        <v/>
      </c>
      <c r="H70" s="33" t="str">
        <f t="shared" si="8"/>
        <v/>
      </c>
      <c r="I70" s="34"/>
    </row>
    <row r="71" spans="1:9">
      <c r="A71" s="27"/>
      <c r="B71" s="27"/>
      <c r="C71" s="27"/>
      <c r="D71" s="28"/>
      <c r="E71" s="32"/>
      <c r="F71" s="30" t="str">
        <f t="shared" si="6"/>
        <v/>
      </c>
      <c r="G71" s="30" t="str">
        <f t="shared" si="7"/>
        <v/>
      </c>
      <c r="H71" s="33" t="str">
        <f t="shared" si="8"/>
        <v/>
      </c>
      <c r="I71" s="34"/>
    </row>
    <row r="72" spans="1:9">
      <c r="A72" s="27"/>
      <c r="B72" s="27"/>
      <c r="C72" s="27"/>
      <c r="D72" s="28"/>
      <c r="E72" s="32"/>
      <c r="F72" s="30" t="str">
        <f t="shared" si="6"/>
        <v/>
      </c>
      <c r="G72" s="30" t="str">
        <f t="shared" si="7"/>
        <v/>
      </c>
      <c r="H72" s="33" t="str">
        <f t="shared" si="8"/>
        <v/>
      </c>
      <c r="I72" s="34"/>
    </row>
    <row r="73" spans="1:9">
      <c r="A73" s="27"/>
      <c r="B73" s="27"/>
      <c r="C73" s="27"/>
      <c r="D73" s="28"/>
      <c r="E73" s="32"/>
      <c r="F73" s="30" t="str">
        <f t="shared" si="6"/>
        <v/>
      </c>
      <c r="G73" s="30" t="str">
        <f t="shared" si="7"/>
        <v/>
      </c>
      <c r="H73" s="33" t="str">
        <f t="shared" si="8"/>
        <v/>
      </c>
      <c r="I73" s="34"/>
    </row>
    <row r="74" spans="1:9">
      <c r="A74" s="27"/>
      <c r="B74" s="27"/>
      <c r="C74" s="27"/>
      <c r="D74" s="28"/>
      <c r="E74" s="32"/>
      <c r="F74" s="30" t="str">
        <f t="shared" si="6"/>
        <v/>
      </c>
      <c r="G74" s="30" t="str">
        <f t="shared" si="7"/>
        <v/>
      </c>
      <c r="H74" s="33" t="str">
        <f t="shared" si="8"/>
        <v/>
      </c>
      <c r="I74" s="34"/>
    </row>
    <row r="75" spans="1:9">
      <c r="A75" s="27"/>
      <c r="B75" s="27"/>
      <c r="C75" s="27"/>
      <c r="D75" s="28"/>
      <c r="E75" s="32"/>
      <c r="F75" s="30" t="str">
        <f t="shared" si="6"/>
        <v/>
      </c>
      <c r="G75" s="30" t="str">
        <f t="shared" si="7"/>
        <v/>
      </c>
      <c r="H75" s="33" t="str">
        <f t="shared" si="8"/>
        <v/>
      </c>
      <c r="I75" s="34"/>
    </row>
    <row r="76" spans="1:9">
      <c r="A76" s="27"/>
      <c r="B76" s="27"/>
      <c r="C76" s="27"/>
      <c r="D76" s="28"/>
      <c r="E76" s="32"/>
      <c r="F76" s="30" t="str">
        <f t="shared" si="6"/>
        <v/>
      </c>
      <c r="G76" s="30" t="str">
        <f t="shared" si="7"/>
        <v/>
      </c>
      <c r="H76" s="33" t="str">
        <f t="shared" si="8"/>
        <v/>
      </c>
      <c r="I76" s="34"/>
    </row>
    <row r="77" spans="1:9">
      <c r="A77" s="27"/>
      <c r="B77" s="27"/>
      <c r="C77" s="27"/>
      <c r="D77" s="28"/>
      <c r="E77" s="32"/>
      <c r="F77" s="30" t="str">
        <f t="shared" si="6"/>
        <v/>
      </c>
      <c r="G77" s="30" t="str">
        <f t="shared" si="7"/>
        <v/>
      </c>
      <c r="H77" s="33" t="str">
        <f t="shared" si="8"/>
        <v/>
      </c>
      <c r="I77" s="34"/>
    </row>
    <row r="78" spans="1:9">
      <c r="A78" s="27"/>
      <c r="B78" s="27"/>
      <c r="C78" s="27"/>
      <c r="D78" s="28"/>
      <c r="E78" s="32"/>
      <c r="F78" s="30" t="str">
        <f t="shared" si="6"/>
        <v/>
      </c>
      <c r="G78" s="30" t="str">
        <f t="shared" si="7"/>
        <v/>
      </c>
      <c r="H78" s="33" t="str">
        <f t="shared" si="8"/>
        <v/>
      </c>
      <c r="I78" s="34"/>
    </row>
    <row r="79" spans="1:9">
      <c r="A79" s="27"/>
      <c r="B79" s="27"/>
      <c r="C79" s="27"/>
      <c r="D79" s="28"/>
      <c r="E79" s="32"/>
      <c r="F79" s="30" t="str">
        <f t="shared" si="6"/>
        <v/>
      </c>
      <c r="G79" s="30" t="str">
        <f t="shared" si="7"/>
        <v/>
      </c>
      <c r="H79" s="33" t="str">
        <f t="shared" si="8"/>
        <v/>
      </c>
      <c r="I79" s="34"/>
    </row>
    <row r="80" spans="1:9">
      <c r="A80" s="27"/>
      <c r="B80" s="27"/>
      <c r="C80" s="27"/>
      <c r="D80" s="28"/>
      <c r="E80" s="32"/>
      <c r="F80" s="30" t="str">
        <f t="shared" si="6"/>
        <v/>
      </c>
      <c r="G80" s="30" t="str">
        <f t="shared" si="7"/>
        <v/>
      </c>
      <c r="H80" s="33" t="str">
        <f t="shared" si="8"/>
        <v/>
      </c>
      <c r="I80" s="34"/>
    </row>
    <row r="81" spans="1:9">
      <c r="A81" s="27"/>
      <c r="B81" s="27"/>
      <c r="C81" s="27"/>
      <c r="D81" s="28"/>
      <c r="E81" s="32"/>
      <c r="F81" s="30" t="str">
        <f t="shared" si="6"/>
        <v/>
      </c>
      <c r="G81" s="30" t="str">
        <f t="shared" si="7"/>
        <v/>
      </c>
      <c r="H81" s="33" t="str">
        <f t="shared" si="8"/>
        <v/>
      </c>
      <c r="I81" s="34"/>
    </row>
    <row r="82" spans="1:9">
      <c r="A82" s="27"/>
      <c r="B82" s="27"/>
      <c r="C82" s="27"/>
      <c r="D82" s="28"/>
      <c r="E82" s="32"/>
      <c r="F82" s="30" t="str">
        <f t="shared" si="6"/>
        <v/>
      </c>
      <c r="G82" s="30" t="str">
        <f t="shared" si="7"/>
        <v/>
      </c>
      <c r="H82" s="33" t="str">
        <f t="shared" si="8"/>
        <v/>
      </c>
      <c r="I82" s="34"/>
    </row>
    <row r="83" spans="1:9">
      <c r="A83" s="27"/>
      <c r="B83" s="27"/>
      <c r="C83" s="27"/>
      <c r="D83" s="28"/>
      <c r="E83" s="32"/>
      <c r="F83" s="30" t="str">
        <f t="shared" si="6"/>
        <v/>
      </c>
      <c r="G83" s="30" t="str">
        <f t="shared" si="7"/>
        <v/>
      </c>
      <c r="H83" s="33" t="str">
        <f t="shared" si="8"/>
        <v/>
      </c>
      <c r="I83" s="34"/>
    </row>
    <row r="84" spans="1:9">
      <c r="A84" s="27"/>
      <c r="B84" s="27"/>
      <c r="C84" s="27"/>
      <c r="D84" s="28"/>
      <c r="E84" s="32"/>
      <c r="F84" s="30" t="str">
        <f t="shared" si="6"/>
        <v/>
      </c>
      <c r="G84" s="30" t="str">
        <f t="shared" si="7"/>
        <v/>
      </c>
      <c r="H84" s="33" t="str">
        <f t="shared" si="8"/>
        <v/>
      </c>
      <c r="I84" s="34"/>
    </row>
    <row r="85" spans="1:9">
      <c r="A85" s="27"/>
      <c r="B85" s="27"/>
      <c r="C85" s="27"/>
      <c r="D85" s="28"/>
      <c r="E85" s="32"/>
      <c r="F85" s="30" t="str">
        <f t="shared" si="6"/>
        <v/>
      </c>
      <c r="G85" s="30" t="str">
        <f t="shared" si="7"/>
        <v/>
      </c>
      <c r="H85" s="33" t="str">
        <f t="shared" si="8"/>
        <v/>
      </c>
      <c r="I85" s="34"/>
    </row>
    <row r="86" spans="1:9">
      <c r="A86" s="27"/>
      <c r="B86" s="27"/>
      <c r="C86" s="27"/>
      <c r="D86" s="28"/>
      <c r="E86" s="32"/>
      <c r="F86" s="30" t="str">
        <f t="shared" si="6"/>
        <v/>
      </c>
      <c r="G86" s="30" t="str">
        <f t="shared" si="7"/>
        <v/>
      </c>
      <c r="H86" s="33" t="str">
        <f t="shared" si="8"/>
        <v/>
      </c>
      <c r="I86" s="34"/>
    </row>
    <row r="87" spans="1:9">
      <c r="A87" s="27"/>
      <c r="B87" s="27"/>
      <c r="C87" s="27"/>
      <c r="D87" s="28"/>
      <c r="E87" s="32"/>
      <c r="F87" s="30" t="str">
        <f t="shared" si="6"/>
        <v/>
      </c>
      <c r="G87" s="30" t="str">
        <f t="shared" si="7"/>
        <v/>
      </c>
      <c r="H87" s="33" t="str">
        <f t="shared" si="8"/>
        <v/>
      </c>
      <c r="I87" s="34"/>
    </row>
    <row r="88" spans="1:9">
      <c r="A88" s="27"/>
      <c r="B88" s="27"/>
      <c r="C88" s="27"/>
      <c r="D88" s="28"/>
      <c r="E88" s="32"/>
      <c r="F88" s="30" t="str">
        <f t="shared" si="6"/>
        <v/>
      </c>
      <c r="G88" s="30" t="str">
        <f t="shared" si="7"/>
        <v/>
      </c>
      <c r="H88" s="33" t="str">
        <f t="shared" si="8"/>
        <v/>
      </c>
      <c r="I88" s="34"/>
    </row>
    <row r="89" spans="1:9">
      <c r="A89" s="27"/>
      <c r="B89" s="27"/>
      <c r="C89" s="27"/>
      <c r="D89" s="28"/>
      <c r="E89" s="32"/>
      <c r="F89" s="30" t="str">
        <f t="shared" si="6"/>
        <v/>
      </c>
      <c r="G89" s="30" t="str">
        <f t="shared" si="7"/>
        <v/>
      </c>
      <c r="H89" s="33" t="str">
        <f t="shared" si="8"/>
        <v/>
      </c>
      <c r="I89" s="34"/>
    </row>
    <row r="90" spans="1:9">
      <c r="A90" s="27"/>
      <c r="B90" s="27"/>
      <c r="C90" s="27"/>
      <c r="D90" s="28"/>
      <c r="E90" s="32"/>
      <c r="F90" s="30" t="str">
        <f t="shared" si="6"/>
        <v/>
      </c>
      <c r="G90" s="30" t="str">
        <f t="shared" si="7"/>
        <v/>
      </c>
      <c r="H90" s="33" t="str">
        <f t="shared" si="8"/>
        <v/>
      </c>
      <c r="I90" s="34"/>
    </row>
    <row r="91" spans="1:9">
      <c r="A91" s="27"/>
      <c r="B91" s="27"/>
      <c r="C91" s="27"/>
      <c r="D91" s="28"/>
      <c r="E91" s="32"/>
      <c r="F91" s="30" t="str">
        <f t="shared" si="6"/>
        <v/>
      </c>
      <c r="G91" s="30" t="str">
        <f t="shared" si="7"/>
        <v/>
      </c>
      <c r="H91" s="33" t="str">
        <f t="shared" si="8"/>
        <v/>
      </c>
      <c r="I91" s="34"/>
    </row>
    <row r="92" spans="1:9">
      <c r="A92" s="27"/>
      <c r="B92" s="27"/>
      <c r="C92" s="27"/>
      <c r="D92" s="28"/>
      <c r="E92" s="32"/>
      <c r="F92" s="30" t="str">
        <f t="shared" si="6"/>
        <v/>
      </c>
      <c r="G92" s="30" t="str">
        <f t="shared" si="7"/>
        <v/>
      </c>
      <c r="H92" s="33" t="str">
        <f t="shared" si="8"/>
        <v/>
      </c>
      <c r="I92" s="34"/>
    </row>
    <row r="93" spans="1:9">
      <c r="A93" s="27"/>
      <c r="B93" s="27"/>
      <c r="C93" s="27"/>
      <c r="D93" s="28"/>
      <c r="E93" s="32"/>
      <c r="F93" s="30" t="str">
        <f t="shared" si="6"/>
        <v/>
      </c>
      <c r="G93" s="30" t="str">
        <f t="shared" si="7"/>
        <v/>
      </c>
      <c r="H93" s="33" t="str">
        <f t="shared" si="8"/>
        <v/>
      </c>
      <c r="I93" s="34"/>
    </row>
    <row r="94" spans="1:9">
      <c r="A94" s="27"/>
      <c r="B94" s="27"/>
      <c r="C94" s="27"/>
      <c r="D94" s="28"/>
      <c r="E94" s="32"/>
      <c r="F94" s="30" t="str">
        <f t="shared" si="6"/>
        <v/>
      </c>
      <c r="G94" s="30" t="str">
        <f t="shared" si="7"/>
        <v/>
      </c>
      <c r="H94" s="33" t="str">
        <f t="shared" si="8"/>
        <v/>
      </c>
      <c r="I94" s="34"/>
    </row>
    <row r="95" spans="1:9">
      <c r="A95" s="27"/>
      <c r="B95" s="27"/>
      <c r="C95" s="27"/>
      <c r="D95" s="28"/>
      <c r="E95" s="32"/>
      <c r="F95" s="30" t="str">
        <f t="shared" si="6"/>
        <v/>
      </c>
      <c r="G95" s="30" t="str">
        <f t="shared" si="7"/>
        <v/>
      </c>
      <c r="H95" s="33" t="str">
        <f t="shared" si="8"/>
        <v/>
      </c>
      <c r="I95" s="34"/>
    </row>
    <row r="96" spans="1:9">
      <c r="A96" s="27"/>
      <c r="B96" s="27"/>
      <c r="C96" s="27"/>
      <c r="D96" s="28"/>
      <c r="E96" s="32"/>
      <c r="F96" s="30" t="str">
        <f t="shared" si="6"/>
        <v/>
      </c>
      <c r="G96" s="30" t="str">
        <f t="shared" si="7"/>
        <v/>
      </c>
      <c r="H96" s="33" t="str">
        <f t="shared" si="8"/>
        <v/>
      </c>
      <c r="I96" s="34"/>
    </row>
    <row r="97" spans="1:9">
      <c r="A97" s="27"/>
      <c r="B97" s="27"/>
      <c r="C97" s="27"/>
      <c r="D97" s="28"/>
      <c r="E97" s="32"/>
      <c r="F97" s="30" t="str">
        <f t="shared" si="6"/>
        <v/>
      </c>
      <c r="G97" s="30" t="str">
        <f t="shared" si="7"/>
        <v/>
      </c>
      <c r="H97" s="33" t="str">
        <f t="shared" si="8"/>
        <v/>
      </c>
      <c r="I97" s="34"/>
    </row>
    <row r="98" spans="1:9">
      <c r="A98" s="27"/>
      <c r="B98" s="27"/>
      <c r="C98" s="27"/>
      <c r="D98" s="28"/>
      <c r="E98" s="32"/>
      <c r="F98" s="30" t="str">
        <f>IF(ISNUMBER(D98),E98*(D98/workingWeek),"")</f>
        <v/>
      </c>
      <c r="G98" s="30" t="str">
        <f>IF(ISNUMBER(D98),F98*onCost,"")</f>
        <v/>
      </c>
      <c r="H98" s="33" t="str">
        <f>IF(ISNUMBER(G98),G98+F98,"")</f>
        <v/>
      </c>
      <c r="I98" s="34"/>
    </row>
    <row r="99" spans="1:9">
      <c r="A99" s="27"/>
      <c r="B99" s="27"/>
      <c r="C99" s="27"/>
      <c r="D99" s="28"/>
      <c r="E99" s="32"/>
      <c r="F99" s="30" t="str">
        <f>IF(ISNUMBER(D99),E99*(D99/workingWeek),"")</f>
        <v/>
      </c>
      <c r="G99" s="30" t="str">
        <f>IF(ISNUMBER(D99),F99*onCost,"")</f>
        <v/>
      </c>
      <c r="H99" s="33" t="str">
        <f>IF(ISNUMBER(G99),G99+F99,"")</f>
        <v/>
      </c>
      <c r="I99" s="34"/>
    </row>
    <row r="100" spans="1:9">
      <c r="A100" s="27"/>
      <c r="B100" s="27"/>
      <c r="C100" s="27"/>
      <c r="D100" s="28"/>
      <c r="E100" s="32"/>
      <c r="F100" s="35">
        <f>SUM(F2:F99)</f>
        <v>54571.428571428572</v>
      </c>
      <c r="G100" s="35">
        <f>SUM(G2:G99)</f>
        <v>6821.4285714285716</v>
      </c>
      <c r="H100" s="35">
        <f>IF(ISNUMBER(G100),G100+F100,"")</f>
        <v>61392.857142857145</v>
      </c>
      <c r="I100" s="34"/>
    </row>
  </sheetData>
  <sheetProtection selectLockedCells="1" sort="0"/>
  <mergeCells count="1">
    <mergeCell ref="J7:K13"/>
  </mergeCells>
  <conditionalFormatting sqref="E6:E100 F2:F99">
    <cfRule type="cellIs" priority="1" stopIfTrue="1" operator="greaterThan">
      <formula>0</formula>
    </cfRule>
    <cfRule type="cellIs" dxfId="6" priority="2" stopIfTrue="1" operator="equal">
      <formula>0</formula>
    </cfRule>
  </conditionalFormatting>
  <conditionalFormatting sqref="E2:E5">
    <cfRule type="cellIs" priority="3" stopIfTrue="1" operator="greaterThan">
      <formula>0</formula>
    </cfRule>
    <cfRule type="cellIs" dxfId="5" priority="4" stopIfTrue="1" operator="equal">
      <formula>0</formula>
    </cfRule>
  </conditionalFormatting>
  <pageMargins left="0.78749999999999998" right="0.78749999999999998" top="1.0249999999999999" bottom="1.0249999999999999" header="0.78749999999999998" footer="0.78749999999999998"/>
  <pageSetup paperSize="9" firstPageNumber="0" orientation="portrait" horizontalDpi="300" verticalDpi="300"/>
  <headerFooter alignWithMargins="0">
    <oddHeader>&amp;C&amp;A</oddHeader>
    <oddFooter>&amp;CPage &amp;P</oddFooter>
  </headerFooter>
  <drawing r:id="rId1"/>
  <legacyDrawing r:id="rId2"/>
</worksheet>
</file>

<file path=xl/worksheets/sheet4.xml><?xml version="1.0" encoding="utf-8"?>
<worksheet xmlns="http://schemas.openxmlformats.org/spreadsheetml/2006/main" xmlns:r="http://schemas.openxmlformats.org/officeDocument/2006/relationships">
  <sheetPr codeName="Sheet4"/>
  <dimension ref="A1:K100"/>
  <sheetViews>
    <sheetView showGridLines="0" workbookViewId="0">
      <pane ySplit="1" topLeftCell="A59" activePane="bottomLeft" state="frozen"/>
      <selection pane="bottomLeft" activeCell="B2" sqref="B2"/>
    </sheetView>
  </sheetViews>
  <sheetFormatPr defaultColWidth="11.5546875" defaultRowHeight="13.2"/>
  <cols>
    <col min="2" max="3" width="24.6640625" customWidth="1"/>
    <col min="4" max="8" width="12.6640625" customWidth="1"/>
    <col min="9" max="9" width="24.6640625" customWidth="1"/>
  </cols>
  <sheetData>
    <row r="1" spans="1:11" ht="39.6">
      <c r="A1" s="36" t="s">
        <v>42</v>
      </c>
      <c r="B1" s="36" t="s">
        <v>43</v>
      </c>
      <c r="C1" s="36" t="s">
        <v>30</v>
      </c>
      <c r="D1" s="37" t="s">
        <v>44</v>
      </c>
      <c r="E1" s="37" t="s">
        <v>45</v>
      </c>
      <c r="F1" s="37" t="s">
        <v>33</v>
      </c>
      <c r="G1" s="37" t="s">
        <v>46</v>
      </c>
      <c r="H1" s="36" t="s">
        <v>35</v>
      </c>
      <c r="I1" s="38" t="s">
        <v>47</v>
      </c>
      <c r="J1" s="39">
        <f>volTotal</f>
        <v>44212.5</v>
      </c>
    </row>
    <row r="2" spans="1:11" ht="15" customHeight="1">
      <c r="A2" s="40"/>
      <c r="B2" s="40" t="s">
        <v>48</v>
      </c>
      <c r="C2" s="40">
        <v>3.5</v>
      </c>
      <c r="D2" s="40">
        <v>35000</v>
      </c>
      <c r="E2" s="41">
        <f t="shared" ref="E2:E33" si="0">IF(ISNUMBER(C2),D2*(C2/workingWeek),"")</f>
        <v>3500</v>
      </c>
      <c r="F2" s="41">
        <f t="shared" ref="F2:F33" si="1">IF(ISNUMBER(C2),E2*onCost,"")</f>
        <v>437.5</v>
      </c>
      <c r="G2" s="41">
        <f t="shared" ref="G2:G16" si="2">IF(ISNUMBER(F2),F2+E2,"")</f>
        <v>3937.5</v>
      </c>
      <c r="H2" s="40"/>
      <c r="I2" s="40"/>
    </row>
    <row r="3" spans="1:11" ht="15" customHeight="1">
      <c r="A3" s="40"/>
      <c r="B3" s="40" t="s">
        <v>49</v>
      </c>
      <c r="C3" s="40">
        <v>3.5</v>
      </c>
      <c r="D3" s="40">
        <v>35000</v>
      </c>
      <c r="E3" s="41">
        <f t="shared" si="0"/>
        <v>3500</v>
      </c>
      <c r="F3" s="41">
        <f t="shared" si="1"/>
        <v>437.5</v>
      </c>
      <c r="G3" s="41">
        <f t="shared" si="2"/>
        <v>3937.5</v>
      </c>
      <c r="H3" s="40"/>
      <c r="I3" s="40"/>
    </row>
    <row r="4" spans="1:11" ht="15" customHeight="1">
      <c r="A4" s="40"/>
      <c r="B4" s="40" t="s">
        <v>50</v>
      </c>
      <c r="C4" s="40">
        <v>3.5</v>
      </c>
      <c r="D4" s="40">
        <v>35000</v>
      </c>
      <c r="E4" s="41">
        <f t="shared" si="0"/>
        <v>3500</v>
      </c>
      <c r="F4" s="41">
        <f t="shared" si="1"/>
        <v>437.5</v>
      </c>
      <c r="G4" s="41">
        <f t="shared" si="2"/>
        <v>3937.5</v>
      </c>
      <c r="H4" s="40"/>
      <c r="I4" s="40"/>
    </row>
    <row r="5" spans="1:11" ht="15" customHeight="1">
      <c r="A5" s="40"/>
      <c r="B5" s="40" t="s">
        <v>51</v>
      </c>
      <c r="C5" s="40">
        <v>3.5</v>
      </c>
      <c r="D5" s="40">
        <v>24000</v>
      </c>
      <c r="E5" s="41">
        <f t="shared" si="0"/>
        <v>2400</v>
      </c>
      <c r="F5" s="41">
        <f t="shared" si="1"/>
        <v>300</v>
      </c>
      <c r="G5" s="41">
        <f t="shared" si="2"/>
        <v>2700</v>
      </c>
      <c r="H5" s="40"/>
      <c r="I5" s="40"/>
    </row>
    <row r="6" spans="1:11" ht="15" customHeight="1">
      <c r="A6" s="40"/>
      <c r="B6" s="40" t="s">
        <v>52</v>
      </c>
      <c r="C6" s="40">
        <v>3.5</v>
      </c>
      <c r="D6" s="40">
        <v>24000</v>
      </c>
      <c r="E6" s="41">
        <f t="shared" si="0"/>
        <v>2400</v>
      </c>
      <c r="F6" s="41">
        <f t="shared" si="1"/>
        <v>300</v>
      </c>
      <c r="G6" s="41">
        <f t="shared" si="2"/>
        <v>2700</v>
      </c>
      <c r="H6" s="40"/>
      <c r="I6" s="40"/>
      <c r="J6" s="112" t="s">
        <v>53</v>
      </c>
      <c r="K6" s="112"/>
    </row>
    <row r="7" spans="1:11" ht="15" customHeight="1">
      <c r="A7" s="40"/>
      <c r="B7" s="40" t="s">
        <v>54</v>
      </c>
      <c r="C7" s="40">
        <v>3.5</v>
      </c>
      <c r="D7" s="40">
        <v>24000</v>
      </c>
      <c r="E7" s="41">
        <f t="shared" si="0"/>
        <v>2400</v>
      </c>
      <c r="F7" s="41">
        <f t="shared" si="1"/>
        <v>300</v>
      </c>
      <c r="G7" s="41">
        <f t="shared" si="2"/>
        <v>2700</v>
      </c>
      <c r="H7" s="40"/>
      <c r="I7" s="40"/>
      <c r="J7" s="112"/>
      <c r="K7" s="112"/>
    </row>
    <row r="8" spans="1:11" ht="15" customHeight="1">
      <c r="A8" s="40"/>
      <c r="B8" s="40" t="s">
        <v>55</v>
      </c>
      <c r="C8" s="40">
        <v>3.5</v>
      </c>
      <c r="D8" s="40">
        <v>24000</v>
      </c>
      <c r="E8" s="41">
        <f t="shared" si="0"/>
        <v>2400</v>
      </c>
      <c r="F8" s="41">
        <f t="shared" si="1"/>
        <v>300</v>
      </c>
      <c r="G8" s="41">
        <f t="shared" si="2"/>
        <v>2700</v>
      </c>
      <c r="H8" s="40"/>
      <c r="I8" s="40"/>
      <c r="J8" s="112"/>
      <c r="K8" s="112"/>
    </row>
    <row r="9" spans="1:11" ht="15" customHeight="1">
      <c r="A9" s="40"/>
      <c r="B9" s="40" t="s">
        <v>56</v>
      </c>
      <c r="C9" s="40">
        <v>3.5</v>
      </c>
      <c r="D9" s="40">
        <v>24000</v>
      </c>
      <c r="E9" s="41">
        <f t="shared" si="0"/>
        <v>2400</v>
      </c>
      <c r="F9" s="41">
        <f t="shared" si="1"/>
        <v>300</v>
      </c>
      <c r="G9" s="41">
        <f t="shared" si="2"/>
        <v>2700</v>
      </c>
      <c r="H9" s="40"/>
      <c r="I9" s="40"/>
      <c r="J9" s="112"/>
      <c r="K9" s="112"/>
    </row>
    <row r="10" spans="1:11" ht="15" customHeight="1">
      <c r="A10" s="40"/>
      <c r="B10" s="40" t="s">
        <v>57</v>
      </c>
      <c r="C10" s="40">
        <v>3.5</v>
      </c>
      <c r="D10" s="40">
        <v>24000</v>
      </c>
      <c r="E10" s="41">
        <f t="shared" si="0"/>
        <v>2400</v>
      </c>
      <c r="F10" s="41">
        <f t="shared" si="1"/>
        <v>300</v>
      </c>
      <c r="G10" s="41">
        <f t="shared" si="2"/>
        <v>2700</v>
      </c>
      <c r="H10" s="40"/>
      <c r="I10" s="40"/>
      <c r="J10" s="112"/>
      <c r="K10" s="112"/>
    </row>
    <row r="11" spans="1:11" ht="15" customHeight="1">
      <c r="A11" s="40"/>
      <c r="B11" s="40" t="s">
        <v>58</v>
      </c>
      <c r="C11" s="40">
        <v>3.5</v>
      </c>
      <c r="D11" s="40">
        <v>24000</v>
      </c>
      <c r="E11" s="41">
        <f t="shared" si="0"/>
        <v>2400</v>
      </c>
      <c r="F11" s="41">
        <f t="shared" si="1"/>
        <v>300</v>
      </c>
      <c r="G11" s="41">
        <f t="shared" si="2"/>
        <v>2700</v>
      </c>
      <c r="H11" s="40"/>
      <c r="I11" s="40"/>
      <c r="J11" s="112"/>
      <c r="K11" s="112"/>
    </row>
    <row r="12" spans="1:11" ht="15" customHeight="1">
      <c r="A12" s="40"/>
      <c r="B12" s="40" t="s">
        <v>59</v>
      </c>
      <c r="C12" s="40">
        <v>3.5</v>
      </c>
      <c r="D12" s="40">
        <v>24000</v>
      </c>
      <c r="E12" s="41">
        <f t="shared" si="0"/>
        <v>2400</v>
      </c>
      <c r="F12" s="41">
        <f t="shared" si="1"/>
        <v>300</v>
      </c>
      <c r="G12" s="41">
        <f t="shared" si="2"/>
        <v>2700</v>
      </c>
      <c r="H12" s="40"/>
      <c r="I12" s="40"/>
      <c r="J12" s="112"/>
      <c r="K12" s="112"/>
    </row>
    <row r="13" spans="1:11" ht="15" customHeight="1">
      <c r="A13" s="40"/>
      <c r="B13" s="40" t="s">
        <v>60</v>
      </c>
      <c r="C13" s="40">
        <v>3.5</v>
      </c>
      <c r="D13" s="40">
        <v>24000</v>
      </c>
      <c r="E13" s="41">
        <f t="shared" si="0"/>
        <v>2400</v>
      </c>
      <c r="F13" s="41">
        <f t="shared" si="1"/>
        <v>300</v>
      </c>
      <c r="G13" s="41">
        <f t="shared" si="2"/>
        <v>2700</v>
      </c>
      <c r="H13" s="40"/>
      <c r="I13" s="40"/>
      <c r="J13" s="112"/>
      <c r="K13" s="112"/>
    </row>
    <row r="14" spans="1:11" ht="15" customHeight="1">
      <c r="A14" s="40"/>
      <c r="B14" s="40" t="s">
        <v>61</v>
      </c>
      <c r="C14" s="40">
        <v>3.5</v>
      </c>
      <c r="D14" s="40">
        <v>24000</v>
      </c>
      <c r="E14" s="41">
        <f t="shared" si="0"/>
        <v>2400</v>
      </c>
      <c r="F14" s="41">
        <f t="shared" si="1"/>
        <v>300</v>
      </c>
      <c r="G14" s="41">
        <f t="shared" si="2"/>
        <v>2700</v>
      </c>
      <c r="H14" s="40"/>
      <c r="I14" s="40"/>
    </row>
    <row r="15" spans="1:11" ht="15" customHeight="1">
      <c r="A15" s="40"/>
      <c r="B15" s="40" t="s">
        <v>62</v>
      </c>
      <c r="C15" s="40">
        <v>3.5</v>
      </c>
      <c r="D15" s="40">
        <v>24000</v>
      </c>
      <c r="E15" s="41">
        <f t="shared" si="0"/>
        <v>2400</v>
      </c>
      <c r="F15" s="41">
        <f t="shared" si="1"/>
        <v>300</v>
      </c>
      <c r="G15" s="41">
        <f t="shared" si="2"/>
        <v>2700</v>
      </c>
      <c r="H15" s="40"/>
      <c r="I15" s="40"/>
    </row>
    <row r="16" spans="1:11" ht="15" customHeight="1">
      <c r="A16" s="40"/>
      <c r="B16" s="40" t="s">
        <v>63</v>
      </c>
      <c r="C16" s="40">
        <v>3.5</v>
      </c>
      <c r="D16" s="40">
        <v>24000</v>
      </c>
      <c r="E16" s="41">
        <f t="shared" si="0"/>
        <v>2400</v>
      </c>
      <c r="F16" s="41">
        <f t="shared" si="1"/>
        <v>300</v>
      </c>
      <c r="G16" s="41">
        <f t="shared" si="2"/>
        <v>2700</v>
      </c>
      <c r="H16" s="40"/>
      <c r="I16" s="40"/>
    </row>
    <row r="17" spans="1:9" ht="15" customHeight="1">
      <c r="A17" s="40"/>
      <c r="B17" s="40"/>
      <c r="C17" s="40"/>
      <c r="D17" s="40"/>
      <c r="E17" s="41" t="str">
        <f t="shared" si="0"/>
        <v/>
      </c>
      <c r="F17" s="41" t="str">
        <f t="shared" si="1"/>
        <v/>
      </c>
      <c r="G17" s="42"/>
      <c r="H17" s="40"/>
      <c r="I17" s="40"/>
    </row>
    <row r="18" spans="1:9" ht="15" customHeight="1">
      <c r="A18" s="40"/>
      <c r="B18" s="40"/>
      <c r="C18" s="40"/>
      <c r="D18" s="40"/>
      <c r="E18" s="41" t="str">
        <f t="shared" si="0"/>
        <v/>
      </c>
      <c r="F18" s="41" t="str">
        <f t="shared" si="1"/>
        <v/>
      </c>
      <c r="G18" s="42"/>
      <c r="H18" s="40"/>
      <c r="I18" s="40"/>
    </row>
    <row r="19" spans="1:9" ht="15" customHeight="1">
      <c r="A19" s="40"/>
      <c r="B19" s="40"/>
      <c r="C19" s="40"/>
      <c r="D19" s="40"/>
      <c r="E19" s="41" t="str">
        <f t="shared" si="0"/>
        <v/>
      </c>
      <c r="F19" s="41" t="str">
        <f t="shared" si="1"/>
        <v/>
      </c>
      <c r="G19" s="42"/>
      <c r="H19" s="40"/>
      <c r="I19" s="40"/>
    </row>
    <row r="20" spans="1:9" ht="15" customHeight="1">
      <c r="A20" s="40"/>
      <c r="B20" s="40"/>
      <c r="C20" s="40"/>
      <c r="D20" s="40"/>
      <c r="E20" s="41" t="str">
        <f t="shared" si="0"/>
        <v/>
      </c>
      <c r="F20" s="41" t="str">
        <f t="shared" si="1"/>
        <v/>
      </c>
      <c r="G20" s="42"/>
      <c r="H20" s="40"/>
      <c r="I20" s="40"/>
    </row>
    <row r="21" spans="1:9" ht="15" customHeight="1">
      <c r="A21" s="40"/>
      <c r="B21" s="40"/>
      <c r="C21" s="40"/>
      <c r="D21" s="40"/>
      <c r="E21" s="41" t="str">
        <f t="shared" si="0"/>
        <v/>
      </c>
      <c r="F21" s="41" t="str">
        <f t="shared" si="1"/>
        <v/>
      </c>
      <c r="G21" s="42"/>
      <c r="H21" s="40"/>
      <c r="I21" s="40"/>
    </row>
    <row r="22" spans="1:9" ht="15" customHeight="1">
      <c r="A22" s="40"/>
      <c r="B22" s="40"/>
      <c r="C22" s="40"/>
      <c r="D22" s="40"/>
      <c r="E22" s="41" t="str">
        <f t="shared" si="0"/>
        <v/>
      </c>
      <c r="F22" s="41" t="str">
        <f t="shared" si="1"/>
        <v/>
      </c>
      <c r="G22" s="42"/>
      <c r="H22" s="40"/>
      <c r="I22" s="40"/>
    </row>
    <row r="23" spans="1:9" ht="15" customHeight="1">
      <c r="A23" s="40"/>
      <c r="B23" s="40"/>
      <c r="C23" s="40"/>
      <c r="D23" s="40"/>
      <c r="E23" s="41" t="str">
        <f t="shared" si="0"/>
        <v/>
      </c>
      <c r="F23" s="41" t="str">
        <f t="shared" si="1"/>
        <v/>
      </c>
      <c r="G23" s="42"/>
      <c r="H23" s="40"/>
      <c r="I23" s="40"/>
    </row>
    <row r="24" spans="1:9" ht="15" customHeight="1">
      <c r="A24" s="40"/>
      <c r="B24" s="40"/>
      <c r="C24" s="40"/>
      <c r="D24" s="40"/>
      <c r="E24" s="41" t="str">
        <f t="shared" si="0"/>
        <v/>
      </c>
      <c r="F24" s="41" t="str">
        <f t="shared" si="1"/>
        <v/>
      </c>
      <c r="G24" s="42"/>
      <c r="H24" s="40"/>
      <c r="I24" s="40"/>
    </row>
    <row r="25" spans="1:9" ht="15" customHeight="1">
      <c r="A25" s="40"/>
      <c r="B25" s="40"/>
      <c r="C25" s="40"/>
      <c r="D25" s="40"/>
      <c r="E25" s="41" t="str">
        <f t="shared" si="0"/>
        <v/>
      </c>
      <c r="F25" s="41" t="str">
        <f t="shared" si="1"/>
        <v/>
      </c>
      <c r="G25" s="42"/>
      <c r="H25" s="40"/>
      <c r="I25" s="40"/>
    </row>
    <row r="26" spans="1:9" ht="15" customHeight="1">
      <c r="A26" s="40"/>
      <c r="B26" s="40"/>
      <c r="C26" s="40"/>
      <c r="D26" s="40"/>
      <c r="E26" s="41" t="str">
        <f t="shared" si="0"/>
        <v/>
      </c>
      <c r="F26" s="41" t="str">
        <f t="shared" si="1"/>
        <v/>
      </c>
      <c r="G26" s="42"/>
      <c r="H26" s="40"/>
      <c r="I26" s="40"/>
    </row>
    <row r="27" spans="1:9" ht="15" customHeight="1">
      <c r="A27" s="40"/>
      <c r="B27" s="40"/>
      <c r="C27" s="40"/>
      <c r="D27" s="40"/>
      <c r="E27" s="41" t="str">
        <f t="shared" si="0"/>
        <v/>
      </c>
      <c r="F27" s="41" t="str">
        <f t="shared" si="1"/>
        <v/>
      </c>
      <c r="G27" s="42"/>
      <c r="H27" s="40"/>
      <c r="I27" s="40"/>
    </row>
    <row r="28" spans="1:9" ht="15" customHeight="1">
      <c r="A28" s="40"/>
      <c r="B28" s="40"/>
      <c r="C28" s="40"/>
      <c r="D28" s="40"/>
      <c r="E28" s="41" t="str">
        <f t="shared" si="0"/>
        <v/>
      </c>
      <c r="F28" s="41" t="str">
        <f t="shared" si="1"/>
        <v/>
      </c>
      <c r="G28" s="42"/>
      <c r="H28" s="40"/>
      <c r="I28" s="40"/>
    </row>
    <row r="29" spans="1:9" ht="15" customHeight="1">
      <c r="A29" s="40"/>
      <c r="B29" s="40"/>
      <c r="C29" s="40"/>
      <c r="D29" s="40"/>
      <c r="E29" s="41" t="str">
        <f t="shared" si="0"/>
        <v/>
      </c>
      <c r="F29" s="41" t="str">
        <f t="shared" si="1"/>
        <v/>
      </c>
      <c r="G29" s="42"/>
      <c r="H29" s="40"/>
      <c r="I29" s="40"/>
    </row>
    <row r="30" spans="1:9" ht="15" customHeight="1">
      <c r="A30" s="40"/>
      <c r="B30" s="40"/>
      <c r="C30" s="40"/>
      <c r="D30" s="40"/>
      <c r="E30" s="41" t="str">
        <f t="shared" si="0"/>
        <v/>
      </c>
      <c r="F30" s="41" t="str">
        <f t="shared" si="1"/>
        <v/>
      </c>
      <c r="G30" s="42"/>
      <c r="H30" s="40"/>
      <c r="I30" s="40"/>
    </row>
    <row r="31" spans="1:9" ht="15" customHeight="1">
      <c r="A31" s="40"/>
      <c r="B31" s="40"/>
      <c r="C31" s="40"/>
      <c r="D31" s="40"/>
      <c r="E31" s="41" t="str">
        <f t="shared" si="0"/>
        <v/>
      </c>
      <c r="F31" s="41" t="str">
        <f t="shared" si="1"/>
        <v/>
      </c>
      <c r="G31" s="42"/>
      <c r="H31" s="40"/>
      <c r="I31" s="40"/>
    </row>
    <row r="32" spans="1:9" ht="15" customHeight="1">
      <c r="A32" s="40"/>
      <c r="B32" s="40"/>
      <c r="C32" s="40"/>
      <c r="D32" s="40"/>
      <c r="E32" s="41" t="str">
        <f t="shared" si="0"/>
        <v/>
      </c>
      <c r="F32" s="41" t="str">
        <f t="shared" si="1"/>
        <v/>
      </c>
      <c r="G32" s="42"/>
      <c r="H32" s="40"/>
      <c r="I32" s="40"/>
    </row>
    <row r="33" spans="1:9" ht="15" customHeight="1">
      <c r="A33" s="40"/>
      <c r="B33" s="40"/>
      <c r="C33" s="40"/>
      <c r="D33" s="40"/>
      <c r="E33" s="41" t="str">
        <f t="shared" si="0"/>
        <v/>
      </c>
      <c r="F33" s="41" t="str">
        <f t="shared" si="1"/>
        <v/>
      </c>
      <c r="G33" s="42"/>
      <c r="H33" s="40"/>
      <c r="I33" s="40"/>
    </row>
    <row r="34" spans="1:9" ht="15" customHeight="1">
      <c r="A34" s="40"/>
      <c r="B34" s="40"/>
      <c r="C34" s="40"/>
      <c r="D34" s="40"/>
      <c r="E34" s="41" t="str">
        <f t="shared" ref="E34:E65" si="3">IF(ISNUMBER(C34),D34*(C34/workingWeek),"")</f>
        <v/>
      </c>
      <c r="F34" s="41" t="str">
        <f t="shared" ref="F34:F65" si="4">IF(ISNUMBER(C34),E34*onCost,"")</f>
        <v/>
      </c>
      <c r="G34" s="42"/>
      <c r="H34" s="40"/>
      <c r="I34" s="40"/>
    </row>
    <row r="35" spans="1:9" ht="15" customHeight="1">
      <c r="A35" s="40"/>
      <c r="B35" s="40"/>
      <c r="C35" s="40"/>
      <c r="D35" s="40"/>
      <c r="E35" s="41" t="str">
        <f t="shared" si="3"/>
        <v/>
      </c>
      <c r="F35" s="41" t="str">
        <f t="shared" si="4"/>
        <v/>
      </c>
      <c r="G35" s="42"/>
      <c r="H35" s="40"/>
      <c r="I35" s="40"/>
    </row>
    <row r="36" spans="1:9" ht="15" customHeight="1">
      <c r="A36" s="40"/>
      <c r="B36" s="40"/>
      <c r="C36" s="40"/>
      <c r="D36" s="40"/>
      <c r="E36" s="41" t="str">
        <f t="shared" si="3"/>
        <v/>
      </c>
      <c r="F36" s="41" t="str">
        <f t="shared" si="4"/>
        <v/>
      </c>
      <c r="G36" s="42"/>
      <c r="H36" s="40"/>
      <c r="I36" s="40"/>
    </row>
    <row r="37" spans="1:9" ht="15" customHeight="1">
      <c r="A37" s="40"/>
      <c r="B37" s="40"/>
      <c r="C37" s="40"/>
      <c r="D37" s="40"/>
      <c r="E37" s="41" t="str">
        <f t="shared" si="3"/>
        <v/>
      </c>
      <c r="F37" s="41" t="str">
        <f t="shared" si="4"/>
        <v/>
      </c>
      <c r="G37" s="42"/>
      <c r="H37" s="40"/>
      <c r="I37" s="40"/>
    </row>
    <row r="38" spans="1:9" ht="15" customHeight="1">
      <c r="A38" s="40"/>
      <c r="B38" s="40"/>
      <c r="C38" s="40"/>
      <c r="D38" s="40"/>
      <c r="E38" s="41" t="str">
        <f t="shared" si="3"/>
        <v/>
      </c>
      <c r="F38" s="41" t="str">
        <f t="shared" si="4"/>
        <v/>
      </c>
      <c r="G38" s="42"/>
      <c r="H38" s="40"/>
      <c r="I38" s="40"/>
    </row>
    <row r="39" spans="1:9" ht="15" customHeight="1">
      <c r="A39" s="40"/>
      <c r="B39" s="40"/>
      <c r="C39" s="40"/>
      <c r="D39" s="40"/>
      <c r="E39" s="41" t="str">
        <f t="shared" si="3"/>
        <v/>
      </c>
      <c r="F39" s="41" t="str">
        <f t="shared" si="4"/>
        <v/>
      </c>
      <c r="G39" s="42"/>
      <c r="H39" s="40"/>
      <c r="I39" s="40"/>
    </row>
    <row r="40" spans="1:9" ht="15" customHeight="1">
      <c r="A40" s="40"/>
      <c r="B40" s="40"/>
      <c r="C40" s="40"/>
      <c r="D40" s="40"/>
      <c r="E40" s="41" t="str">
        <f t="shared" si="3"/>
        <v/>
      </c>
      <c r="F40" s="41" t="str">
        <f t="shared" si="4"/>
        <v/>
      </c>
      <c r="G40" s="42"/>
      <c r="H40" s="40"/>
      <c r="I40" s="40"/>
    </row>
    <row r="41" spans="1:9" ht="15" customHeight="1">
      <c r="A41" s="40"/>
      <c r="B41" s="40"/>
      <c r="C41" s="40"/>
      <c r="D41" s="40"/>
      <c r="E41" s="41" t="str">
        <f t="shared" si="3"/>
        <v/>
      </c>
      <c r="F41" s="41" t="str">
        <f t="shared" si="4"/>
        <v/>
      </c>
      <c r="G41" s="42"/>
      <c r="H41" s="40"/>
      <c r="I41" s="40"/>
    </row>
    <row r="42" spans="1:9">
      <c r="A42" s="40"/>
      <c r="B42" s="40"/>
      <c r="C42" s="40"/>
      <c r="D42" s="40"/>
      <c r="E42" s="41" t="str">
        <f t="shared" si="3"/>
        <v/>
      </c>
      <c r="F42" s="41" t="str">
        <f t="shared" si="4"/>
        <v/>
      </c>
      <c r="G42" s="42"/>
      <c r="H42" s="40"/>
      <c r="I42" s="40"/>
    </row>
    <row r="43" spans="1:9">
      <c r="A43" s="40"/>
      <c r="B43" s="40"/>
      <c r="C43" s="40"/>
      <c r="D43" s="40"/>
      <c r="E43" s="41" t="str">
        <f t="shared" si="3"/>
        <v/>
      </c>
      <c r="F43" s="41" t="str">
        <f t="shared" si="4"/>
        <v/>
      </c>
      <c r="G43" s="42"/>
      <c r="H43" s="40"/>
      <c r="I43" s="40"/>
    </row>
    <row r="44" spans="1:9">
      <c r="A44" s="40"/>
      <c r="B44" s="40"/>
      <c r="C44" s="40"/>
      <c r="D44" s="40"/>
      <c r="E44" s="41" t="str">
        <f t="shared" si="3"/>
        <v/>
      </c>
      <c r="F44" s="41" t="str">
        <f t="shared" si="4"/>
        <v/>
      </c>
      <c r="G44" s="42"/>
      <c r="H44" s="40"/>
      <c r="I44" s="40"/>
    </row>
    <row r="45" spans="1:9">
      <c r="A45" s="40"/>
      <c r="B45" s="40"/>
      <c r="C45" s="40"/>
      <c r="D45" s="40"/>
      <c r="E45" s="41" t="str">
        <f t="shared" si="3"/>
        <v/>
      </c>
      <c r="F45" s="41" t="str">
        <f t="shared" si="4"/>
        <v/>
      </c>
      <c r="G45" s="42"/>
      <c r="H45" s="40"/>
      <c r="I45" s="40"/>
    </row>
    <row r="46" spans="1:9">
      <c r="A46" s="40"/>
      <c r="B46" s="40"/>
      <c r="C46" s="40"/>
      <c r="D46" s="40"/>
      <c r="E46" s="41" t="str">
        <f t="shared" si="3"/>
        <v/>
      </c>
      <c r="F46" s="41" t="str">
        <f t="shared" si="4"/>
        <v/>
      </c>
      <c r="G46" s="42"/>
      <c r="H46" s="40"/>
      <c r="I46" s="40"/>
    </row>
    <row r="47" spans="1:9">
      <c r="A47" s="40"/>
      <c r="B47" s="40"/>
      <c r="C47" s="40"/>
      <c r="D47" s="40"/>
      <c r="E47" s="41" t="str">
        <f t="shared" si="3"/>
        <v/>
      </c>
      <c r="F47" s="41" t="str">
        <f t="shared" si="4"/>
        <v/>
      </c>
      <c r="G47" s="42"/>
      <c r="H47" s="40"/>
      <c r="I47" s="40"/>
    </row>
    <row r="48" spans="1:9">
      <c r="A48" s="40"/>
      <c r="B48" s="40"/>
      <c r="C48" s="40"/>
      <c r="D48" s="40"/>
      <c r="E48" s="41" t="str">
        <f t="shared" si="3"/>
        <v/>
      </c>
      <c r="F48" s="41" t="str">
        <f t="shared" si="4"/>
        <v/>
      </c>
      <c r="G48" s="42"/>
      <c r="H48" s="40"/>
      <c r="I48" s="40"/>
    </row>
    <row r="49" spans="1:9">
      <c r="A49" s="40"/>
      <c r="B49" s="40"/>
      <c r="C49" s="40"/>
      <c r="D49" s="40"/>
      <c r="E49" s="41" t="str">
        <f t="shared" si="3"/>
        <v/>
      </c>
      <c r="F49" s="41" t="str">
        <f t="shared" si="4"/>
        <v/>
      </c>
      <c r="G49" s="42"/>
      <c r="H49" s="40"/>
      <c r="I49" s="40"/>
    </row>
    <row r="50" spans="1:9">
      <c r="A50" s="40"/>
      <c r="B50" s="40"/>
      <c r="C50" s="40"/>
      <c r="D50" s="40"/>
      <c r="E50" s="41" t="str">
        <f t="shared" si="3"/>
        <v/>
      </c>
      <c r="F50" s="41" t="str">
        <f t="shared" si="4"/>
        <v/>
      </c>
      <c r="G50" s="42"/>
      <c r="H50" s="40"/>
      <c r="I50" s="40"/>
    </row>
    <row r="51" spans="1:9">
      <c r="A51" s="40"/>
      <c r="B51" s="40"/>
      <c r="C51" s="40"/>
      <c r="D51" s="40"/>
      <c r="E51" s="41" t="str">
        <f t="shared" si="3"/>
        <v/>
      </c>
      <c r="F51" s="41" t="str">
        <f t="shared" si="4"/>
        <v/>
      </c>
      <c r="G51" s="42"/>
      <c r="H51" s="40"/>
      <c r="I51" s="40"/>
    </row>
    <row r="52" spans="1:9">
      <c r="A52" s="40"/>
      <c r="B52" s="40"/>
      <c r="C52" s="40"/>
      <c r="D52" s="40"/>
      <c r="E52" s="41" t="str">
        <f t="shared" si="3"/>
        <v/>
      </c>
      <c r="F52" s="41" t="str">
        <f t="shared" si="4"/>
        <v/>
      </c>
      <c r="G52" s="42"/>
      <c r="H52" s="40"/>
      <c r="I52" s="40"/>
    </row>
    <row r="53" spans="1:9">
      <c r="A53" s="40"/>
      <c r="B53" s="40"/>
      <c r="C53" s="40"/>
      <c r="D53" s="40"/>
      <c r="E53" s="41" t="str">
        <f t="shared" si="3"/>
        <v/>
      </c>
      <c r="F53" s="41" t="str">
        <f t="shared" si="4"/>
        <v/>
      </c>
      <c r="G53" s="42"/>
      <c r="H53" s="40"/>
      <c r="I53" s="40"/>
    </row>
    <row r="54" spans="1:9">
      <c r="A54" s="40"/>
      <c r="B54" s="40"/>
      <c r="C54" s="40"/>
      <c r="D54" s="40"/>
      <c r="E54" s="41" t="str">
        <f t="shared" si="3"/>
        <v/>
      </c>
      <c r="F54" s="41" t="str">
        <f t="shared" si="4"/>
        <v/>
      </c>
      <c r="G54" s="42"/>
      <c r="H54" s="40"/>
      <c r="I54" s="40"/>
    </row>
    <row r="55" spans="1:9">
      <c r="A55" s="40"/>
      <c r="B55" s="40"/>
      <c r="C55" s="40"/>
      <c r="D55" s="40"/>
      <c r="E55" s="41" t="str">
        <f t="shared" si="3"/>
        <v/>
      </c>
      <c r="F55" s="41" t="str">
        <f t="shared" si="4"/>
        <v/>
      </c>
      <c r="G55" s="42"/>
      <c r="H55" s="40"/>
      <c r="I55" s="40"/>
    </row>
    <row r="56" spans="1:9">
      <c r="A56" s="40"/>
      <c r="B56" s="40"/>
      <c r="C56" s="40"/>
      <c r="D56" s="40"/>
      <c r="E56" s="41" t="str">
        <f t="shared" si="3"/>
        <v/>
      </c>
      <c r="F56" s="41" t="str">
        <f t="shared" si="4"/>
        <v/>
      </c>
      <c r="G56" s="42"/>
      <c r="H56" s="40"/>
      <c r="I56" s="40"/>
    </row>
    <row r="57" spans="1:9">
      <c r="A57" s="40"/>
      <c r="B57" s="40"/>
      <c r="C57" s="40"/>
      <c r="D57" s="40"/>
      <c r="E57" s="41" t="str">
        <f t="shared" si="3"/>
        <v/>
      </c>
      <c r="F57" s="41" t="str">
        <f t="shared" si="4"/>
        <v/>
      </c>
      <c r="G57" s="42"/>
      <c r="H57" s="40"/>
      <c r="I57" s="40"/>
    </row>
    <row r="58" spans="1:9">
      <c r="A58" s="40"/>
      <c r="B58" s="40"/>
      <c r="C58" s="40"/>
      <c r="D58" s="40"/>
      <c r="E58" s="41" t="str">
        <f t="shared" si="3"/>
        <v/>
      </c>
      <c r="F58" s="41" t="str">
        <f t="shared" si="4"/>
        <v/>
      </c>
      <c r="G58" s="42"/>
      <c r="H58" s="40"/>
      <c r="I58" s="40"/>
    </row>
    <row r="59" spans="1:9">
      <c r="A59" s="40"/>
      <c r="B59" s="40"/>
      <c r="C59" s="40"/>
      <c r="D59" s="40"/>
      <c r="E59" s="41" t="str">
        <f t="shared" si="3"/>
        <v/>
      </c>
      <c r="F59" s="41" t="str">
        <f t="shared" si="4"/>
        <v/>
      </c>
      <c r="G59" s="42"/>
      <c r="H59" s="40"/>
      <c r="I59" s="40"/>
    </row>
    <row r="60" spans="1:9">
      <c r="A60" s="40"/>
      <c r="B60" s="40"/>
      <c r="C60" s="40"/>
      <c r="D60" s="40"/>
      <c r="E60" s="41" t="str">
        <f t="shared" si="3"/>
        <v/>
      </c>
      <c r="F60" s="41" t="str">
        <f t="shared" si="4"/>
        <v/>
      </c>
      <c r="G60" s="42"/>
      <c r="H60" s="40"/>
      <c r="I60" s="40"/>
    </row>
    <row r="61" spans="1:9">
      <c r="A61" s="40"/>
      <c r="B61" s="40"/>
      <c r="C61" s="40"/>
      <c r="D61" s="40"/>
      <c r="E61" s="41" t="str">
        <f t="shared" si="3"/>
        <v/>
      </c>
      <c r="F61" s="41" t="str">
        <f t="shared" si="4"/>
        <v/>
      </c>
      <c r="G61" s="42"/>
      <c r="H61" s="40"/>
      <c r="I61" s="40"/>
    </row>
    <row r="62" spans="1:9">
      <c r="A62" s="40"/>
      <c r="B62" s="40"/>
      <c r="C62" s="40"/>
      <c r="D62" s="40"/>
      <c r="E62" s="41" t="str">
        <f t="shared" si="3"/>
        <v/>
      </c>
      <c r="F62" s="41" t="str">
        <f t="shared" si="4"/>
        <v/>
      </c>
      <c r="G62" s="42"/>
      <c r="H62" s="40"/>
      <c r="I62" s="40"/>
    </row>
    <row r="63" spans="1:9">
      <c r="A63" s="40"/>
      <c r="B63" s="40"/>
      <c r="C63" s="40"/>
      <c r="D63" s="40"/>
      <c r="E63" s="41" t="str">
        <f t="shared" si="3"/>
        <v/>
      </c>
      <c r="F63" s="41" t="str">
        <f t="shared" si="4"/>
        <v/>
      </c>
      <c r="G63" s="42"/>
      <c r="H63" s="40"/>
      <c r="I63" s="40"/>
    </row>
    <row r="64" spans="1:9">
      <c r="A64" s="40"/>
      <c r="B64" s="40"/>
      <c r="C64" s="40"/>
      <c r="D64" s="40"/>
      <c r="E64" s="41" t="str">
        <f t="shared" si="3"/>
        <v/>
      </c>
      <c r="F64" s="41" t="str">
        <f t="shared" si="4"/>
        <v/>
      </c>
      <c r="G64" s="42"/>
      <c r="H64" s="40"/>
      <c r="I64" s="40"/>
    </row>
    <row r="65" spans="1:9">
      <c r="A65" s="40"/>
      <c r="B65" s="40"/>
      <c r="C65" s="40"/>
      <c r="D65" s="40"/>
      <c r="E65" s="41" t="str">
        <f t="shared" si="3"/>
        <v/>
      </c>
      <c r="F65" s="41" t="str">
        <f t="shared" si="4"/>
        <v/>
      </c>
      <c r="G65" s="42"/>
      <c r="H65" s="40"/>
      <c r="I65" s="40"/>
    </row>
    <row r="66" spans="1:9">
      <c r="A66" s="40"/>
      <c r="B66" s="40"/>
      <c r="C66" s="40"/>
      <c r="D66" s="40"/>
      <c r="E66" s="41" t="str">
        <f t="shared" ref="E66:E97" si="5">IF(ISNUMBER(C66),D66*(C66/workingWeek),"")</f>
        <v/>
      </c>
      <c r="F66" s="41" t="str">
        <f t="shared" ref="F66:F97" si="6">IF(ISNUMBER(C66),E66*onCost,"")</f>
        <v/>
      </c>
      <c r="G66" s="42"/>
      <c r="H66" s="40"/>
      <c r="I66" s="40"/>
    </row>
    <row r="67" spans="1:9">
      <c r="A67" s="40"/>
      <c r="B67" s="40"/>
      <c r="C67" s="40"/>
      <c r="D67" s="40"/>
      <c r="E67" s="41" t="str">
        <f t="shared" si="5"/>
        <v/>
      </c>
      <c r="F67" s="41" t="str">
        <f t="shared" si="6"/>
        <v/>
      </c>
      <c r="G67" s="42"/>
      <c r="H67" s="40"/>
      <c r="I67" s="40"/>
    </row>
    <row r="68" spans="1:9">
      <c r="A68" s="40"/>
      <c r="B68" s="40"/>
      <c r="C68" s="40"/>
      <c r="D68" s="40"/>
      <c r="E68" s="41" t="str">
        <f t="shared" si="5"/>
        <v/>
      </c>
      <c r="F68" s="41" t="str">
        <f t="shared" si="6"/>
        <v/>
      </c>
      <c r="G68" s="42"/>
      <c r="H68" s="40"/>
      <c r="I68" s="40"/>
    </row>
    <row r="69" spans="1:9">
      <c r="A69" s="40"/>
      <c r="B69" s="40"/>
      <c r="C69" s="40"/>
      <c r="D69" s="40"/>
      <c r="E69" s="41" t="str">
        <f t="shared" si="5"/>
        <v/>
      </c>
      <c r="F69" s="41" t="str">
        <f t="shared" si="6"/>
        <v/>
      </c>
      <c r="G69" s="42"/>
      <c r="H69" s="40"/>
      <c r="I69" s="40"/>
    </row>
    <row r="70" spans="1:9">
      <c r="A70" s="40"/>
      <c r="B70" s="40"/>
      <c r="C70" s="40"/>
      <c r="D70" s="40"/>
      <c r="E70" s="41" t="str">
        <f t="shared" si="5"/>
        <v/>
      </c>
      <c r="F70" s="41" t="str">
        <f t="shared" si="6"/>
        <v/>
      </c>
      <c r="G70" s="42"/>
      <c r="H70" s="40"/>
      <c r="I70" s="40"/>
    </row>
    <row r="71" spans="1:9">
      <c r="A71" s="40"/>
      <c r="B71" s="40"/>
      <c r="C71" s="40"/>
      <c r="D71" s="40"/>
      <c r="E71" s="41" t="str">
        <f t="shared" si="5"/>
        <v/>
      </c>
      <c r="F71" s="41" t="str">
        <f t="shared" si="6"/>
        <v/>
      </c>
      <c r="G71" s="42"/>
      <c r="H71" s="40"/>
      <c r="I71" s="40"/>
    </row>
    <row r="72" spans="1:9">
      <c r="A72" s="40"/>
      <c r="B72" s="40"/>
      <c r="C72" s="40"/>
      <c r="D72" s="40"/>
      <c r="E72" s="41" t="str">
        <f t="shared" si="5"/>
        <v/>
      </c>
      <c r="F72" s="41" t="str">
        <f t="shared" si="6"/>
        <v/>
      </c>
      <c r="G72" s="42"/>
      <c r="H72" s="40"/>
      <c r="I72" s="40"/>
    </row>
    <row r="73" spans="1:9">
      <c r="A73" s="40"/>
      <c r="B73" s="40"/>
      <c r="C73" s="40"/>
      <c r="D73" s="40"/>
      <c r="E73" s="41" t="str">
        <f t="shared" si="5"/>
        <v/>
      </c>
      <c r="F73" s="41" t="str">
        <f t="shared" si="6"/>
        <v/>
      </c>
      <c r="G73" s="42"/>
      <c r="H73" s="40"/>
      <c r="I73" s="40"/>
    </row>
    <row r="74" spans="1:9">
      <c r="A74" s="40"/>
      <c r="B74" s="40"/>
      <c r="C74" s="40"/>
      <c r="D74" s="40"/>
      <c r="E74" s="41" t="str">
        <f t="shared" si="5"/>
        <v/>
      </c>
      <c r="F74" s="41" t="str">
        <f t="shared" si="6"/>
        <v/>
      </c>
      <c r="G74" s="42"/>
      <c r="H74" s="40"/>
      <c r="I74" s="40"/>
    </row>
    <row r="75" spans="1:9">
      <c r="A75" s="40"/>
      <c r="B75" s="40"/>
      <c r="C75" s="40"/>
      <c r="D75" s="40"/>
      <c r="E75" s="41" t="str">
        <f t="shared" si="5"/>
        <v/>
      </c>
      <c r="F75" s="41" t="str">
        <f t="shared" si="6"/>
        <v/>
      </c>
      <c r="G75" s="42"/>
      <c r="H75" s="40"/>
      <c r="I75" s="40"/>
    </row>
    <row r="76" spans="1:9">
      <c r="A76" s="40"/>
      <c r="B76" s="40"/>
      <c r="C76" s="40"/>
      <c r="D76" s="40"/>
      <c r="E76" s="41" t="str">
        <f t="shared" si="5"/>
        <v/>
      </c>
      <c r="F76" s="41" t="str">
        <f t="shared" si="6"/>
        <v/>
      </c>
      <c r="G76" s="42"/>
      <c r="H76" s="40"/>
      <c r="I76" s="40"/>
    </row>
    <row r="77" spans="1:9">
      <c r="A77" s="40"/>
      <c r="B77" s="40"/>
      <c r="C77" s="40"/>
      <c r="D77" s="40"/>
      <c r="E77" s="41" t="str">
        <f t="shared" si="5"/>
        <v/>
      </c>
      <c r="F77" s="41" t="str">
        <f t="shared" si="6"/>
        <v/>
      </c>
      <c r="G77" s="42"/>
      <c r="H77" s="40"/>
      <c r="I77" s="40"/>
    </row>
    <row r="78" spans="1:9">
      <c r="A78" s="40"/>
      <c r="B78" s="40"/>
      <c r="C78" s="40"/>
      <c r="D78" s="40"/>
      <c r="E78" s="41" t="str">
        <f t="shared" si="5"/>
        <v/>
      </c>
      <c r="F78" s="41" t="str">
        <f t="shared" si="6"/>
        <v/>
      </c>
      <c r="G78" s="42"/>
      <c r="H78" s="40"/>
      <c r="I78" s="40"/>
    </row>
    <row r="79" spans="1:9">
      <c r="A79" s="40"/>
      <c r="B79" s="40"/>
      <c r="C79" s="40"/>
      <c r="D79" s="40"/>
      <c r="E79" s="41" t="str">
        <f t="shared" si="5"/>
        <v/>
      </c>
      <c r="F79" s="41" t="str">
        <f t="shared" si="6"/>
        <v/>
      </c>
      <c r="G79" s="42"/>
      <c r="H79" s="40"/>
      <c r="I79" s="40"/>
    </row>
    <row r="80" spans="1:9">
      <c r="A80" s="40"/>
      <c r="B80" s="40"/>
      <c r="C80" s="40"/>
      <c r="D80" s="40"/>
      <c r="E80" s="41" t="str">
        <f t="shared" si="5"/>
        <v/>
      </c>
      <c r="F80" s="41" t="str">
        <f t="shared" si="6"/>
        <v/>
      </c>
      <c r="G80" s="42"/>
      <c r="H80" s="40"/>
      <c r="I80" s="40"/>
    </row>
    <row r="81" spans="1:9">
      <c r="A81" s="40"/>
      <c r="B81" s="40"/>
      <c r="C81" s="40"/>
      <c r="D81" s="40"/>
      <c r="E81" s="41" t="str">
        <f t="shared" si="5"/>
        <v/>
      </c>
      <c r="F81" s="41" t="str">
        <f t="shared" si="6"/>
        <v/>
      </c>
      <c r="G81" s="42"/>
      <c r="H81" s="40"/>
      <c r="I81" s="40"/>
    </row>
    <row r="82" spans="1:9">
      <c r="A82" s="40"/>
      <c r="B82" s="40"/>
      <c r="C82" s="40"/>
      <c r="D82" s="40"/>
      <c r="E82" s="41" t="str">
        <f t="shared" si="5"/>
        <v/>
      </c>
      <c r="F82" s="41" t="str">
        <f t="shared" si="6"/>
        <v/>
      </c>
      <c r="G82" s="42"/>
      <c r="H82" s="40"/>
      <c r="I82" s="40"/>
    </row>
    <row r="83" spans="1:9">
      <c r="A83" s="40"/>
      <c r="B83" s="40"/>
      <c r="C83" s="40"/>
      <c r="D83" s="40"/>
      <c r="E83" s="41" t="str">
        <f t="shared" si="5"/>
        <v/>
      </c>
      <c r="F83" s="41" t="str">
        <f t="shared" si="6"/>
        <v/>
      </c>
      <c r="G83" s="42"/>
      <c r="H83" s="40"/>
      <c r="I83" s="40"/>
    </row>
    <row r="84" spans="1:9">
      <c r="A84" s="40"/>
      <c r="B84" s="40"/>
      <c r="C84" s="40"/>
      <c r="D84" s="40"/>
      <c r="E84" s="41" t="str">
        <f t="shared" si="5"/>
        <v/>
      </c>
      <c r="F84" s="41" t="str">
        <f t="shared" si="6"/>
        <v/>
      </c>
      <c r="G84" s="42"/>
      <c r="H84" s="40"/>
      <c r="I84" s="40"/>
    </row>
    <row r="85" spans="1:9">
      <c r="A85" s="40"/>
      <c r="B85" s="40"/>
      <c r="C85" s="40"/>
      <c r="D85" s="40"/>
      <c r="E85" s="41" t="str">
        <f t="shared" si="5"/>
        <v/>
      </c>
      <c r="F85" s="41" t="str">
        <f t="shared" si="6"/>
        <v/>
      </c>
      <c r="G85" s="42"/>
      <c r="H85" s="40"/>
      <c r="I85" s="40"/>
    </row>
    <row r="86" spans="1:9">
      <c r="A86" s="40"/>
      <c r="B86" s="40"/>
      <c r="C86" s="40"/>
      <c r="D86" s="40"/>
      <c r="E86" s="41" t="str">
        <f t="shared" si="5"/>
        <v/>
      </c>
      <c r="F86" s="41" t="str">
        <f t="shared" si="6"/>
        <v/>
      </c>
      <c r="G86" s="42"/>
      <c r="H86" s="40"/>
      <c r="I86" s="40"/>
    </row>
    <row r="87" spans="1:9">
      <c r="A87" s="40"/>
      <c r="B87" s="40"/>
      <c r="C87" s="40"/>
      <c r="D87" s="40"/>
      <c r="E87" s="41" t="str">
        <f t="shared" si="5"/>
        <v/>
      </c>
      <c r="F87" s="41" t="str">
        <f t="shared" si="6"/>
        <v/>
      </c>
      <c r="G87" s="42"/>
      <c r="H87" s="40"/>
      <c r="I87" s="40"/>
    </row>
    <row r="88" spans="1:9">
      <c r="A88" s="40"/>
      <c r="B88" s="40"/>
      <c r="C88" s="40"/>
      <c r="D88" s="40"/>
      <c r="E88" s="41" t="str">
        <f t="shared" si="5"/>
        <v/>
      </c>
      <c r="F88" s="41" t="str">
        <f t="shared" si="6"/>
        <v/>
      </c>
      <c r="G88" s="42"/>
      <c r="H88" s="40"/>
      <c r="I88" s="40"/>
    </row>
    <row r="89" spans="1:9">
      <c r="A89" s="40"/>
      <c r="B89" s="40"/>
      <c r="C89" s="40"/>
      <c r="D89" s="40"/>
      <c r="E89" s="41" t="str">
        <f t="shared" si="5"/>
        <v/>
      </c>
      <c r="F89" s="41" t="str">
        <f t="shared" si="6"/>
        <v/>
      </c>
      <c r="G89" s="42"/>
      <c r="H89" s="40"/>
      <c r="I89" s="40"/>
    </row>
    <row r="90" spans="1:9">
      <c r="A90" s="40"/>
      <c r="B90" s="40"/>
      <c r="C90" s="40"/>
      <c r="D90" s="40"/>
      <c r="E90" s="41" t="str">
        <f t="shared" si="5"/>
        <v/>
      </c>
      <c r="F90" s="41" t="str">
        <f t="shared" si="6"/>
        <v/>
      </c>
      <c r="G90" s="42"/>
      <c r="H90" s="40"/>
      <c r="I90" s="40"/>
    </row>
    <row r="91" spans="1:9">
      <c r="A91" s="40"/>
      <c r="B91" s="40"/>
      <c r="C91" s="40"/>
      <c r="D91" s="40"/>
      <c r="E91" s="41" t="str">
        <f t="shared" si="5"/>
        <v/>
      </c>
      <c r="F91" s="41" t="str">
        <f t="shared" si="6"/>
        <v/>
      </c>
      <c r="G91" s="42"/>
      <c r="H91" s="40"/>
      <c r="I91" s="40"/>
    </row>
    <row r="92" spans="1:9">
      <c r="A92" s="40"/>
      <c r="B92" s="40"/>
      <c r="C92" s="40"/>
      <c r="D92" s="40"/>
      <c r="E92" s="41" t="str">
        <f t="shared" si="5"/>
        <v/>
      </c>
      <c r="F92" s="41" t="str">
        <f t="shared" si="6"/>
        <v/>
      </c>
      <c r="G92" s="42"/>
      <c r="H92" s="40"/>
      <c r="I92" s="40"/>
    </row>
    <row r="93" spans="1:9">
      <c r="A93" s="40"/>
      <c r="B93" s="40"/>
      <c r="C93" s="40"/>
      <c r="D93" s="40"/>
      <c r="E93" s="41" t="str">
        <f t="shared" si="5"/>
        <v/>
      </c>
      <c r="F93" s="41" t="str">
        <f t="shared" si="6"/>
        <v/>
      </c>
      <c r="G93" s="42"/>
      <c r="H93" s="40"/>
      <c r="I93" s="40"/>
    </row>
    <row r="94" spans="1:9">
      <c r="A94" s="40"/>
      <c r="B94" s="40"/>
      <c r="C94" s="40"/>
      <c r="D94" s="40"/>
      <c r="E94" s="41" t="str">
        <f t="shared" si="5"/>
        <v/>
      </c>
      <c r="F94" s="41" t="str">
        <f t="shared" si="6"/>
        <v/>
      </c>
      <c r="G94" s="42"/>
      <c r="H94" s="40"/>
      <c r="I94" s="40"/>
    </row>
    <row r="95" spans="1:9">
      <c r="A95" s="40"/>
      <c r="B95" s="40"/>
      <c r="C95" s="40"/>
      <c r="D95" s="40"/>
      <c r="E95" s="41" t="str">
        <f t="shared" si="5"/>
        <v/>
      </c>
      <c r="F95" s="41" t="str">
        <f t="shared" si="6"/>
        <v/>
      </c>
      <c r="G95" s="42"/>
      <c r="H95" s="40"/>
      <c r="I95" s="40"/>
    </row>
    <row r="96" spans="1:9">
      <c r="A96" s="40"/>
      <c r="B96" s="40"/>
      <c r="C96" s="40"/>
      <c r="D96" s="40"/>
      <c r="E96" s="41" t="str">
        <f t="shared" si="5"/>
        <v/>
      </c>
      <c r="F96" s="41" t="str">
        <f t="shared" si="6"/>
        <v/>
      </c>
      <c r="G96" s="42"/>
      <c r="H96" s="40"/>
      <c r="I96" s="40"/>
    </row>
    <row r="97" spans="1:9">
      <c r="A97" s="40"/>
      <c r="B97" s="40"/>
      <c r="C97" s="40"/>
      <c r="D97" s="40"/>
      <c r="E97" s="41" t="str">
        <f t="shared" si="5"/>
        <v/>
      </c>
      <c r="F97" s="41" t="str">
        <f t="shared" si="6"/>
        <v/>
      </c>
      <c r="G97" s="42"/>
      <c r="H97" s="40"/>
      <c r="I97" s="40"/>
    </row>
    <row r="98" spans="1:9">
      <c r="A98" s="40"/>
      <c r="B98" s="40"/>
      <c r="C98" s="40"/>
      <c r="D98" s="40"/>
      <c r="E98" s="41" t="str">
        <f>IF(ISNUMBER(C98),D98*(C98/workingWeek),"")</f>
        <v/>
      </c>
      <c r="F98" s="41" t="str">
        <f>IF(ISNUMBER(C98),E98*onCost,"")</f>
        <v/>
      </c>
      <c r="G98" s="42"/>
      <c r="H98" s="40"/>
      <c r="I98" s="40"/>
    </row>
    <row r="99" spans="1:9">
      <c r="A99" s="40"/>
      <c r="B99" s="40"/>
      <c r="C99" s="40"/>
      <c r="D99" s="40"/>
      <c r="E99" s="41" t="str">
        <f>IF(ISNUMBER(C99),D99*(C99/workingWeek),"")</f>
        <v/>
      </c>
      <c r="F99" s="41" t="str">
        <f>IF(ISNUMBER(C99),E99*onCost,"")</f>
        <v/>
      </c>
      <c r="G99" s="42"/>
      <c r="H99" s="40"/>
      <c r="I99" s="40"/>
    </row>
    <row r="100" spans="1:9">
      <c r="I100" s="1">
        <f>SUM(G2:G99)</f>
        <v>44212.5</v>
      </c>
    </row>
  </sheetData>
  <sheetProtection selectLockedCells="1" sort="0"/>
  <mergeCells count="1">
    <mergeCell ref="J6:K13"/>
  </mergeCells>
  <conditionalFormatting sqref="F2:F99">
    <cfRule type="cellIs" priority="1" stopIfTrue="1" operator="greaterThan">
      <formula>0</formula>
    </cfRule>
    <cfRule type="cellIs" dxfId="4" priority="2" stopIfTrue="1" operator="equal">
      <formula>0</formula>
    </cfRule>
  </conditionalFormatting>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&amp;CPage &amp;P</oddFooter>
  </headerFooter>
  <drawing r:id="rId2"/>
  <legacyDrawing r:id="rId3"/>
</worksheet>
</file>

<file path=xl/worksheets/sheet5.xml><?xml version="1.0" encoding="utf-8"?>
<worksheet xmlns="http://schemas.openxmlformats.org/spreadsheetml/2006/main" xmlns:r="http://schemas.openxmlformats.org/officeDocument/2006/relationships">
  <sheetPr codeName="Sheet5"/>
  <dimension ref="A1:L100"/>
  <sheetViews>
    <sheetView showGridLines="0" topLeftCell="D49" workbookViewId="0">
      <selection activeCell="B2" sqref="B2"/>
    </sheetView>
  </sheetViews>
  <sheetFormatPr defaultColWidth="11.5546875" defaultRowHeight="13.2"/>
  <cols>
    <col min="2" max="3" width="24.6640625" customWidth="1"/>
    <col min="4" max="4" width="12.6640625" customWidth="1"/>
    <col min="5" max="8" width="12.6640625" style="1" customWidth="1"/>
    <col min="9" max="9" width="24.6640625" customWidth="1"/>
    <col min="11" max="11" width="12.33203125" customWidth="1"/>
  </cols>
  <sheetData>
    <row r="1" spans="1:12" ht="39.6">
      <c r="A1" s="43" t="s">
        <v>27</v>
      </c>
      <c r="B1" s="43" t="s">
        <v>28</v>
      </c>
      <c r="C1" s="43" t="s">
        <v>29</v>
      </c>
      <c r="D1" s="43" t="s">
        <v>30</v>
      </c>
      <c r="E1" s="44" t="s">
        <v>31</v>
      </c>
      <c r="F1" s="44" t="s">
        <v>32</v>
      </c>
      <c r="G1" s="44" t="s">
        <v>33</v>
      </c>
      <c r="H1" s="44" t="s">
        <v>34</v>
      </c>
      <c r="I1" s="43" t="s">
        <v>35</v>
      </c>
      <c r="J1" s="25" t="s">
        <v>64</v>
      </c>
      <c r="K1" s="26">
        <f>indirectStaff</f>
        <v>12857.142857142855</v>
      </c>
    </row>
    <row r="2" spans="1:12" ht="15" customHeight="1">
      <c r="A2" s="40"/>
      <c r="B2" s="40" t="s">
        <v>65</v>
      </c>
      <c r="C2" s="40"/>
      <c r="D2" s="45">
        <v>3.5</v>
      </c>
      <c r="E2" s="46">
        <v>20000</v>
      </c>
      <c r="F2" s="47">
        <f t="shared" ref="F2:F33" si="0">IF(ISNUMBER(D2),E2*(D2/workingWeek),"")</f>
        <v>2000</v>
      </c>
      <c r="G2" s="47">
        <f t="shared" ref="G2:G33" si="1">IF(ISNUMBER(D2),F2*onCost,"")</f>
        <v>250</v>
      </c>
      <c r="H2" s="47">
        <f t="shared" ref="H2:H33" si="2">IF(ISNUMBER(G2),G2+F2,"")</f>
        <v>2250</v>
      </c>
      <c r="I2" s="40"/>
    </row>
    <row r="3" spans="1:12" ht="15" customHeight="1">
      <c r="A3" s="40"/>
      <c r="B3" s="40" t="s">
        <v>40</v>
      </c>
      <c r="C3" s="40"/>
      <c r="D3" s="45">
        <v>15</v>
      </c>
      <c r="E3" s="46">
        <v>22000</v>
      </c>
      <c r="F3" s="47">
        <f t="shared" si="0"/>
        <v>9428.5714285714275</v>
      </c>
      <c r="G3" s="47">
        <f t="shared" si="1"/>
        <v>1178.5714285714284</v>
      </c>
      <c r="H3" s="47">
        <f t="shared" si="2"/>
        <v>10607.142857142855</v>
      </c>
      <c r="I3" s="40"/>
    </row>
    <row r="4" spans="1:12" ht="15" customHeight="1">
      <c r="A4" s="40"/>
      <c r="B4" s="40"/>
      <c r="C4" s="40"/>
      <c r="D4" s="45"/>
      <c r="E4" s="46"/>
      <c r="F4" s="47" t="str">
        <f t="shared" si="0"/>
        <v/>
      </c>
      <c r="G4" s="47" t="str">
        <f t="shared" si="1"/>
        <v/>
      </c>
      <c r="H4" s="47" t="str">
        <f t="shared" si="2"/>
        <v/>
      </c>
      <c r="I4" s="40"/>
    </row>
    <row r="5" spans="1:12" ht="15" customHeight="1">
      <c r="A5" s="40"/>
      <c r="B5" s="40"/>
      <c r="C5" s="40"/>
      <c r="D5" s="45"/>
      <c r="E5" s="46"/>
      <c r="F5" s="47" t="str">
        <f t="shared" si="0"/>
        <v/>
      </c>
      <c r="G5" s="47" t="str">
        <f t="shared" si="1"/>
        <v/>
      </c>
      <c r="H5" s="47" t="str">
        <f t="shared" si="2"/>
        <v/>
      </c>
      <c r="I5" s="40"/>
    </row>
    <row r="6" spans="1:12" ht="15" customHeight="1">
      <c r="A6" s="40"/>
      <c r="B6" s="40"/>
      <c r="C6" s="40"/>
      <c r="D6" s="45"/>
      <c r="E6" s="46"/>
      <c r="F6" s="47" t="str">
        <f t="shared" si="0"/>
        <v/>
      </c>
      <c r="G6" s="47" t="str">
        <f t="shared" si="1"/>
        <v/>
      </c>
      <c r="H6" s="47" t="str">
        <f t="shared" si="2"/>
        <v/>
      </c>
      <c r="I6" s="40"/>
    </row>
    <row r="7" spans="1:12" ht="15" customHeight="1">
      <c r="A7" s="40"/>
      <c r="B7" s="40"/>
      <c r="C7" s="40"/>
      <c r="D7" s="45"/>
      <c r="E7" s="46"/>
      <c r="F7" s="47" t="str">
        <f t="shared" si="0"/>
        <v/>
      </c>
      <c r="G7" s="47" t="str">
        <f t="shared" si="1"/>
        <v/>
      </c>
      <c r="H7" s="47" t="str">
        <f t="shared" si="2"/>
        <v/>
      </c>
      <c r="I7" s="40"/>
      <c r="J7" s="112" t="s">
        <v>66</v>
      </c>
      <c r="K7" s="112"/>
      <c r="L7" s="112"/>
    </row>
    <row r="8" spans="1:12" ht="15" customHeight="1">
      <c r="A8" s="40"/>
      <c r="B8" s="40"/>
      <c r="C8" s="40"/>
      <c r="D8" s="45"/>
      <c r="E8" s="46"/>
      <c r="F8" s="47" t="str">
        <f t="shared" si="0"/>
        <v/>
      </c>
      <c r="G8" s="47" t="str">
        <f t="shared" si="1"/>
        <v/>
      </c>
      <c r="H8" s="47" t="str">
        <f t="shared" si="2"/>
        <v/>
      </c>
      <c r="I8" s="40"/>
      <c r="J8" s="112"/>
      <c r="K8" s="112"/>
      <c r="L8" s="112"/>
    </row>
    <row r="9" spans="1:12" ht="15" customHeight="1">
      <c r="A9" s="40"/>
      <c r="B9" s="40"/>
      <c r="C9" s="40"/>
      <c r="D9" s="45"/>
      <c r="E9" s="46"/>
      <c r="F9" s="47" t="str">
        <f t="shared" si="0"/>
        <v/>
      </c>
      <c r="G9" s="47" t="str">
        <f t="shared" si="1"/>
        <v/>
      </c>
      <c r="H9" s="47" t="str">
        <f t="shared" si="2"/>
        <v/>
      </c>
      <c r="I9" s="40"/>
      <c r="J9" s="112"/>
      <c r="K9" s="112"/>
      <c r="L9" s="112"/>
    </row>
    <row r="10" spans="1:12" ht="15" customHeight="1">
      <c r="A10" s="40"/>
      <c r="B10" s="40"/>
      <c r="C10" s="40"/>
      <c r="D10" s="45"/>
      <c r="E10" s="46"/>
      <c r="F10" s="47" t="str">
        <f t="shared" si="0"/>
        <v/>
      </c>
      <c r="G10" s="47" t="str">
        <f t="shared" si="1"/>
        <v/>
      </c>
      <c r="H10" s="47" t="str">
        <f t="shared" si="2"/>
        <v/>
      </c>
      <c r="I10" s="40"/>
      <c r="J10" s="112"/>
      <c r="K10" s="112"/>
      <c r="L10" s="112"/>
    </row>
    <row r="11" spans="1:12" ht="15" customHeight="1">
      <c r="A11" s="40"/>
      <c r="B11" s="40"/>
      <c r="C11" s="40"/>
      <c r="D11" s="45"/>
      <c r="E11" s="46"/>
      <c r="F11" s="47" t="str">
        <f t="shared" si="0"/>
        <v/>
      </c>
      <c r="G11" s="47" t="str">
        <f t="shared" si="1"/>
        <v/>
      </c>
      <c r="H11" s="47" t="str">
        <f t="shared" si="2"/>
        <v/>
      </c>
      <c r="I11" s="40"/>
      <c r="J11" s="112"/>
      <c r="K11" s="112"/>
      <c r="L11" s="112"/>
    </row>
    <row r="12" spans="1:12" ht="15" customHeight="1">
      <c r="A12" s="40"/>
      <c r="B12" s="40"/>
      <c r="C12" s="40"/>
      <c r="D12" s="45"/>
      <c r="E12" s="46"/>
      <c r="F12" s="47" t="str">
        <f t="shared" si="0"/>
        <v/>
      </c>
      <c r="G12" s="47" t="str">
        <f t="shared" si="1"/>
        <v/>
      </c>
      <c r="H12" s="47" t="str">
        <f t="shared" si="2"/>
        <v/>
      </c>
      <c r="I12" s="40"/>
      <c r="J12" s="112"/>
      <c r="K12" s="112"/>
      <c r="L12" s="112"/>
    </row>
    <row r="13" spans="1:12" ht="15" customHeight="1">
      <c r="A13" s="40"/>
      <c r="B13" s="40"/>
      <c r="C13" s="40"/>
      <c r="D13" s="45"/>
      <c r="E13" s="46"/>
      <c r="F13" s="47" t="str">
        <f t="shared" si="0"/>
        <v/>
      </c>
      <c r="G13" s="47" t="str">
        <f t="shared" si="1"/>
        <v/>
      </c>
      <c r="H13" s="47" t="str">
        <f t="shared" si="2"/>
        <v/>
      </c>
      <c r="I13" s="40"/>
    </row>
    <row r="14" spans="1:12" ht="15" customHeight="1">
      <c r="A14" s="40"/>
      <c r="B14" s="40"/>
      <c r="C14" s="40"/>
      <c r="D14" s="45"/>
      <c r="E14" s="46"/>
      <c r="F14" s="47" t="str">
        <f t="shared" si="0"/>
        <v/>
      </c>
      <c r="G14" s="47" t="str">
        <f t="shared" si="1"/>
        <v/>
      </c>
      <c r="H14" s="47" t="str">
        <f t="shared" si="2"/>
        <v/>
      </c>
      <c r="I14" s="40"/>
    </row>
    <row r="15" spans="1:12" ht="15" customHeight="1">
      <c r="A15" s="40"/>
      <c r="B15" s="40"/>
      <c r="C15" s="40"/>
      <c r="D15" s="45"/>
      <c r="E15" s="46"/>
      <c r="F15" s="47" t="str">
        <f t="shared" si="0"/>
        <v/>
      </c>
      <c r="G15" s="47" t="str">
        <f t="shared" si="1"/>
        <v/>
      </c>
      <c r="H15" s="47" t="str">
        <f t="shared" si="2"/>
        <v/>
      </c>
      <c r="I15" s="40"/>
    </row>
    <row r="16" spans="1:12" ht="15" customHeight="1">
      <c r="A16" s="40"/>
      <c r="B16" s="40"/>
      <c r="C16" s="40"/>
      <c r="D16" s="45"/>
      <c r="E16" s="46"/>
      <c r="F16" s="47" t="str">
        <f t="shared" si="0"/>
        <v/>
      </c>
      <c r="G16" s="47" t="str">
        <f t="shared" si="1"/>
        <v/>
      </c>
      <c r="H16" s="47" t="str">
        <f t="shared" si="2"/>
        <v/>
      </c>
      <c r="I16" s="40"/>
    </row>
    <row r="17" spans="1:9" ht="15" customHeight="1">
      <c r="A17" s="40"/>
      <c r="B17" s="40"/>
      <c r="C17" s="40"/>
      <c r="D17" s="45"/>
      <c r="E17" s="46"/>
      <c r="F17" s="47" t="str">
        <f t="shared" si="0"/>
        <v/>
      </c>
      <c r="G17" s="47" t="str">
        <f t="shared" si="1"/>
        <v/>
      </c>
      <c r="H17" s="47" t="str">
        <f t="shared" si="2"/>
        <v/>
      </c>
      <c r="I17" s="40"/>
    </row>
    <row r="18" spans="1:9" ht="15" customHeight="1">
      <c r="A18" s="40"/>
      <c r="B18" s="40"/>
      <c r="C18" s="40"/>
      <c r="D18" s="45"/>
      <c r="E18" s="46"/>
      <c r="F18" s="47" t="str">
        <f t="shared" si="0"/>
        <v/>
      </c>
      <c r="G18" s="47" t="str">
        <f t="shared" si="1"/>
        <v/>
      </c>
      <c r="H18" s="47" t="str">
        <f t="shared" si="2"/>
        <v/>
      </c>
      <c r="I18" s="40"/>
    </row>
    <row r="19" spans="1:9" ht="15" customHeight="1">
      <c r="A19" s="40"/>
      <c r="B19" s="40"/>
      <c r="C19" s="40"/>
      <c r="D19" s="45"/>
      <c r="E19" s="46"/>
      <c r="F19" s="47" t="str">
        <f t="shared" si="0"/>
        <v/>
      </c>
      <c r="G19" s="47" t="str">
        <f t="shared" si="1"/>
        <v/>
      </c>
      <c r="H19" s="47" t="str">
        <f t="shared" si="2"/>
        <v/>
      </c>
      <c r="I19" s="40"/>
    </row>
    <row r="20" spans="1:9" ht="15" customHeight="1">
      <c r="A20" s="40"/>
      <c r="B20" s="40"/>
      <c r="C20" s="40"/>
      <c r="D20" s="45"/>
      <c r="E20" s="46"/>
      <c r="F20" s="47" t="str">
        <f t="shared" si="0"/>
        <v/>
      </c>
      <c r="G20" s="47" t="str">
        <f t="shared" si="1"/>
        <v/>
      </c>
      <c r="H20" s="47" t="str">
        <f t="shared" si="2"/>
        <v/>
      </c>
      <c r="I20" s="40"/>
    </row>
    <row r="21" spans="1:9" ht="15" customHeight="1">
      <c r="A21" s="40"/>
      <c r="B21" s="40"/>
      <c r="C21" s="40"/>
      <c r="D21" s="45"/>
      <c r="E21" s="46"/>
      <c r="F21" s="47" t="str">
        <f t="shared" si="0"/>
        <v/>
      </c>
      <c r="G21" s="47" t="str">
        <f t="shared" si="1"/>
        <v/>
      </c>
      <c r="H21" s="47" t="str">
        <f t="shared" si="2"/>
        <v/>
      </c>
      <c r="I21" s="40"/>
    </row>
    <row r="22" spans="1:9" ht="15" customHeight="1">
      <c r="A22" s="40"/>
      <c r="B22" s="40"/>
      <c r="C22" s="40"/>
      <c r="D22" s="45"/>
      <c r="E22" s="46"/>
      <c r="F22" s="47" t="str">
        <f t="shared" si="0"/>
        <v/>
      </c>
      <c r="G22" s="47" t="str">
        <f t="shared" si="1"/>
        <v/>
      </c>
      <c r="H22" s="47" t="str">
        <f t="shared" si="2"/>
        <v/>
      </c>
      <c r="I22" s="40"/>
    </row>
    <row r="23" spans="1:9" ht="15" customHeight="1">
      <c r="A23" s="40"/>
      <c r="B23" s="40"/>
      <c r="C23" s="40"/>
      <c r="D23" s="45"/>
      <c r="E23" s="46"/>
      <c r="F23" s="47" t="str">
        <f t="shared" si="0"/>
        <v/>
      </c>
      <c r="G23" s="47" t="str">
        <f t="shared" si="1"/>
        <v/>
      </c>
      <c r="H23" s="47" t="str">
        <f t="shared" si="2"/>
        <v/>
      </c>
      <c r="I23" s="40"/>
    </row>
    <row r="24" spans="1:9" ht="15" customHeight="1">
      <c r="A24" s="40"/>
      <c r="B24" s="40"/>
      <c r="C24" s="40"/>
      <c r="D24" s="45"/>
      <c r="E24" s="46"/>
      <c r="F24" s="47" t="str">
        <f t="shared" si="0"/>
        <v/>
      </c>
      <c r="G24" s="47" t="str">
        <f t="shared" si="1"/>
        <v/>
      </c>
      <c r="H24" s="47" t="str">
        <f t="shared" si="2"/>
        <v/>
      </c>
      <c r="I24" s="40"/>
    </row>
    <row r="25" spans="1:9" ht="15" customHeight="1">
      <c r="A25" s="40"/>
      <c r="B25" s="40"/>
      <c r="C25" s="40"/>
      <c r="D25" s="45"/>
      <c r="E25" s="46"/>
      <c r="F25" s="47" t="str">
        <f t="shared" si="0"/>
        <v/>
      </c>
      <c r="G25" s="47" t="str">
        <f t="shared" si="1"/>
        <v/>
      </c>
      <c r="H25" s="47" t="str">
        <f t="shared" si="2"/>
        <v/>
      </c>
      <c r="I25" s="40"/>
    </row>
    <row r="26" spans="1:9" ht="15" customHeight="1">
      <c r="A26" s="40"/>
      <c r="B26" s="40"/>
      <c r="C26" s="40"/>
      <c r="D26" s="45"/>
      <c r="E26" s="46"/>
      <c r="F26" s="47" t="str">
        <f t="shared" si="0"/>
        <v/>
      </c>
      <c r="G26" s="47" t="str">
        <f t="shared" si="1"/>
        <v/>
      </c>
      <c r="H26" s="47" t="str">
        <f t="shared" si="2"/>
        <v/>
      </c>
      <c r="I26" s="40"/>
    </row>
    <row r="27" spans="1:9" ht="15" customHeight="1">
      <c r="A27" s="40"/>
      <c r="B27" s="40"/>
      <c r="C27" s="40"/>
      <c r="D27" s="45"/>
      <c r="E27" s="46"/>
      <c r="F27" s="47" t="str">
        <f t="shared" si="0"/>
        <v/>
      </c>
      <c r="G27" s="47" t="str">
        <f t="shared" si="1"/>
        <v/>
      </c>
      <c r="H27" s="47" t="str">
        <f t="shared" si="2"/>
        <v/>
      </c>
      <c r="I27" s="40"/>
    </row>
    <row r="28" spans="1:9" ht="15" customHeight="1">
      <c r="A28" s="40"/>
      <c r="B28" s="40"/>
      <c r="C28" s="40"/>
      <c r="D28" s="45"/>
      <c r="E28" s="46"/>
      <c r="F28" s="47" t="str">
        <f t="shared" si="0"/>
        <v/>
      </c>
      <c r="G28" s="47" t="str">
        <f t="shared" si="1"/>
        <v/>
      </c>
      <c r="H28" s="47" t="str">
        <f t="shared" si="2"/>
        <v/>
      </c>
      <c r="I28" s="40"/>
    </row>
    <row r="29" spans="1:9" ht="15" customHeight="1">
      <c r="A29" s="40"/>
      <c r="B29" s="40"/>
      <c r="C29" s="40"/>
      <c r="D29" s="45"/>
      <c r="E29" s="46"/>
      <c r="F29" s="47" t="str">
        <f t="shared" si="0"/>
        <v/>
      </c>
      <c r="G29" s="47" t="str">
        <f t="shared" si="1"/>
        <v/>
      </c>
      <c r="H29" s="47" t="str">
        <f t="shared" si="2"/>
        <v/>
      </c>
      <c r="I29" s="40"/>
    </row>
    <row r="30" spans="1:9" ht="15" customHeight="1">
      <c r="A30" s="40"/>
      <c r="B30" s="40"/>
      <c r="C30" s="40"/>
      <c r="D30" s="45"/>
      <c r="E30" s="46"/>
      <c r="F30" s="47" t="str">
        <f t="shared" si="0"/>
        <v/>
      </c>
      <c r="G30" s="47" t="str">
        <f t="shared" si="1"/>
        <v/>
      </c>
      <c r="H30" s="47" t="str">
        <f t="shared" si="2"/>
        <v/>
      </c>
      <c r="I30" s="40"/>
    </row>
    <row r="31" spans="1:9">
      <c r="A31" s="40"/>
      <c r="B31" s="40"/>
      <c r="C31" s="40"/>
      <c r="D31" s="45"/>
      <c r="E31" s="46"/>
      <c r="F31" s="47" t="str">
        <f t="shared" si="0"/>
        <v/>
      </c>
      <c r="G31" s="47" t="str">
        <f t="shared" si="1"/>
        <v/>
      </c>
      <c r="H31" s="47" t="str">
        <f t="shared" si="2"/>
        <v/>
      </c>
      <c r="I31" s="40"/>
    </row>
    <row r="32" spans="1:9">
      <c r="A32" s="40"/>
      <c r="B32" s="40"/>
      <c r="C32" s="40"/>
      <c r="D32" s="45"/>
      <c r="E32" s="46"/>
      <c r="F32" s="47" t="str">
        <f t="shared" si="0"/>
        <v/>
      </c>
      <c r="G32" s="47" t="str">
        <f t="shared" si="1"/>
        <v/>
      </c>
      <c r="H32" s="47" t="str">
        <f t="shared" si="2"/>
        <v/>
      </c>
      <c r="I32" s="40"/>
    </row>
    <row r="33" spans="1:9">
      <c r="A33" s="40"/>
      <c r="B33" s="40"/>
      <c r="C33" s="40"/>
      <c r="D33" s="45"/>
      <c r="E33" s="46"/>
      <c r="F33" s="47" t="str">
        <f t="shared" si="0"/>
        <v/>
      </c>
      <c r="G33" s="47" t="str">
        <f t="shared" si="1"/>
        <v/>
      </c>
      <c r="H33" s="47" t="str">
        <f t="shared" si="2"/>
        <v/>
      </c>
      <c r="I33" s="40"/>
    </row>
    <row r="34" spans="1:9">
      <c r="A34" s="40"/>
      <c r="B34" s="40"/>
      <c r="C34" s="40"/>
      <c r="D34" s="45"/>
      <c r="E34" s="46"/>
      <c r="F34" s="47" t="str">
        <f t="shared" ref="F34:F65" si="3">IF(ISNUMBER(D34),E34*(D34/workingWeek),"")</f>
        <v/>
      </c>
      <c r="G34" s="47" t="str">
        <f t="shared" ref="G34:G65" si="4">IF(ISNUMBER(D34),F34*onCost,"")</f>
        <v/>
      </c>
      <c r="H34" s="47" t="str">
        <f t="shared" ref="H34:H65" si="5">IF(ISNUMBER(G34),G34+F34,"")</f>
        <v/>
      </c>
      <c r="I34" s="40"/>
    </row>
    <row r="35" spans="1:9">
      <c r="A35" s="40"/>
      <c r="B35" s="40"/>
      <c r="C35" s="40"/>
      <c r="D35" s="45"/>
      <c r="E35" s="46"/>
      <c r="F35" s="47" t="str">
        <f t="shared" si="3"/>
        <v/>
      </c>
      <c r="G35" s="47" t="str">
        <f t="shared" si="4"/>
        <v/>
      </c>
      <c r="H35" s="47" t="str">
        <f t="shared" si="5"/>
        <v/>
      </c>
      <c r="I35" s="40"/>
    </row>
    <row r="36" spans="1:9">
      <c r="A36" s="40"/>
      <c r="B36" s="40"/>
      <c r="C36" s="40"/>
      <c r="D36" s="45"/>
      <c r="E36" s="46"/>
      <c r="F36" s="47" t="str">
        <f t="shared" si="3"/>
        <v/>
      </c>
      <c r="G36" s="47" t="str">
        <f t="shared" si="4"/>
        <v/>
      </c>
      <c r="H36" s="47" t="str">
        <f t="shared" si="5"/>
        <v/>
      </c>
      <c r="I36" s="40"/>
    </row>
    <row r="37" spans="1:9">
      <c r="A37" s="40"/>
      <c r="B37" s="40"/>
      <c r="C37" s="40"/>
      <c r="D37" s="45"/>
      <c r="E37" s="46"/>
      <c r="F37" s="47" t="str">
        <f t="shared" si="3"/>
        <v/>
      </c>
      <c r="G37" s="47" t="str">
        <f t="shared" si="4"/>
        <v/>
      </c>
      <c r="H37" s="47" t="str">
        <f t="shared" si="5"/>
        <v/>
      </c>
      <c r="I37" s="40"/>
    </row>
    <row r="38" spans="1:9">
      <c r="A38" s="40"/>
      <c r="B38" s="40"/>
      <c r="C38" s="40"/>
      <c r="D38" s="45"/>
      <c r="E38" s="46"/>
      <c r="F38" s="47" t="str">
        <f t="shared" si="3"/>
        <v/>
      </c>
      <c r="G38" s="47" t="str">
        <f t="shared" si="4"/>
        <v/>
      </c>
      <c r="H38" s="47" t="str">
        <f t="shared" si="5"/>
        <v/>
      </c>
      <c r="I38" s="40"/>
    </row>
    <row r="39" spans="1:9">
      <c r="A39" s="40"/>
      <c r="B39" s="40"/>
      <c r="C39" s="40"/>
      <c r="D39" s="45"/>
      <c r="E39" s="46"/>
      <c r="F39" s="47" t="str">
        <f t="shared" si="3"/>
        <v/>
      </c>
      <c r="G39" s="47" t="str">
        <f t="shared" si="4"/>
        <v/>
      </c>
      <c r="H39" s="47" t="str">
        <f t="shared" si="5"/>
        <v/>
      </c>
      <c r="I39" s="40"/>
    </row>
    <row r="40" spans="1:9">
      <c r="A40" s="40"/>
      <c r="B40" s="40"/>
      <c r="C40" s="40"/>
      <c r="D40" s="45"/>
      <c r="E40" s="46"/>
      <c r="F40" s="47" t="str">
        <f t="shared" si="3"/>
        <v/>
      </c>
      <c r="G40" s="47" t="str">
        <f t="shared" si="4"/>
        <v/>
      </c>
      <c r="H40" s="47" t="str">
        <f t="shared" si="5"/>
        <v/>
      </c>
      <c r="I40" s="40"/>
    </row>
    <row r="41" spans="1:9">
      <c r="A41" s="40"/>
      <c r="B41" s="40"/>
      <c r="C41" s="40"/>
      <c r="D41" s="45"/>
      <c r="E41" s="46"/>
      <c r="F41" s="47" t="str">
        <f t="shared" si="3"/>
        <v/>
      </c>
      <c r="G41" s="47" t="str">
        <f t="shared" si="4"/>
        <v/>
      </c>
      <c r="H41" s="47" t="str">
        <f t="shared" si="5"/>
        <v/>
      </c>
      <c r="I41" s="40"/>
    </row>
    <row r="42" spans="1:9">
      <c r="A42" s="40"/>
      <c r="B42" s="40"/>
      <c r="C42" s="40"/>
      <c r="D42" s="45"/>
      <c r="E42" s="46"/>
      <c r="F42" s="47" t="str">
        <f t="shared" si="3"/>
        <v/>
      </c>
      <c r="G42" s="47" t="str">
        <f t="shared" si="4"/>
        <v/>
      </c>
      <c r="H42" s="47" t="str">
        <f t="shared" si="5"/>
        <v/>
      </c>
      <c r="I42" s="40"/>
    </row>
    <row r="43" spans="1:9">
      <c r="A43" s="40"/>
      <c r="B43" s="40"/>
      <c r="C43" s="40"/>
      <c r="D43" s="45"/>
      <c r="E43" s="46"/>
      <c r="F43" s="47" t="str">
        <f t="shared" si="3"/>
        <v/>
      </c>
      <c r="G43" s="47" t="str">
        <f t="shared" si="4"/>
        <v/>
      </c>
      <c r="H43" s="47" t="str">
        <f t="shared" si="5"/>
        <v/>
      </c>
      <c r="I43" s="40"/>
    </row>
    <row r="44" spans="1:9">
      <c r="A44" s="40"/>
      <c r="B44" s="40"/>
      <c r="C44" s="40"/>
      <c r="D44" s="45"/>
      <c r="E44" s="46"/>
      <c r="F44" s="47" t="str">
        <f t="shared" si="3"/>
        <v/>
      </c>
      <c r="G44" s="47" t="str">
        <f t="shared" si="4"/>
        <v/>
      </c>
      <c r="H44" s="47" t="str">
        <f t="shared" si="5"/>
        <v/>
      </c>
      <c r="I44" s="40"/>
    </row>
    <row r="45" spans="1:9">
      <c r="A45" s="40"/>
      <c r="B45" s="40"/>
      <c r="C45" s="40"/>
      <c r="D45" s="45"/>
      <c r="E45" s="46"/>
      <c r="F45" s="47" t="str">
        <f t="shared" si="3"/>
        <v/>
      </c>
      <c r="G45" s="47" t="str">
        <f t="shared" si="4"/>
        <v/>
      </c>
      <c r="H45" s="47" t="str">
        <f t="shared" si="5"/>
        <v/>
      </c>
      <c r="I45" s="40"/>
    </row>
    <row r="46" spans="1:9">
      <c r="A46" s="40"/>
      <c r="B46" s="40"/>
      <c r="C46" s="40"/>
      <c r="D46" s="45"/>
      <c r="E46" s="46"/>
      <c r="F46" s="47" t="str">
        <f t="shared" si="3"/>
        <v/>
      </c>
      <c r="G46" s="47" t="str">
        <f t="shared" si="4"/>
        <v/>
      </c>
      <c r="H46" s="47" t="str">
        <f t="shared" si="5"/>
        <v/>
      </c>
      <c r="I46" s="40"/>
    </row>
    <row r="47" spans="1:9">
      <c r="A47" s="40"/>
      <c r="B47" s="40"/>
      <c r="C47" s="40"/>
      <c r="D47" s="45"/>
      <c r="E47" s="46"/>
      <c r="F47" s="47" t="str">
        <f t="shared" si="3"/>
        <v/>
      </c>
      <c r="G47" s="47" t="str">
        <f t="shared" si="4"/>
        <v/>
      </c>
      <c r="H47" s="47" t="str">
        <f t="shared" si="5"/>
        <v/>
      </c>
      <c r="I47" s="40"/>
    </row>
    <row r="48" spans="1:9">
      <c r="A48" s="40"/>
      <c r="B48" s="40"/>
      <c r="C48" s="40"/>
      <c r="D48" s="45"/>
      <c r="E48" s="46"/>
      <c r="F48" s="47" t="str">
        <f t="shared" si="3"/>
        <v/>
      </c>
      <c r="G48" s="47" t="str">
        <f t="shared" si="4"/>
        <v/>
      </c>
      <c r="H48" s="47" t="str">
        <f t="shared" si="5"/>
        <v/>
      </c>
      <c r="I48" s="40"/>
    </row>
    <row r="49" spans="1:9">
      <c r="A49" s="40"/>
      <c r="B49" s="40"/>
      <c r="C49" s="40"/>
      <c r="D49" s="45"/>
      <c r="E49" s="46"/>
      <c r="F49" s="47" t="str">
        <f t="shared" si="3"/>
        <v/>
      </c>
      <c r="G49" s="47" t="str">
        <f t="shared" si="4"/>
        <v/>
      </c>
      <c r="H49" s="47" t="str">
        <f t="shared" si="5"/>
        <v/>
      </c>
      <c r="I49" s="40"/>
    </row>
    <row r="50" spans="1:9">
      <c r="A50" s="40"/>
      <c r="B50" s="40"/>
      <c r="C50" s="40"/>
      <c r="D50" s="45"/>
      <c r="E50" s="46"/>
      <c r="F50" s="47" t="str">
        <f t="shared" si="3"/>
        <v/>
      </c>
      <c r="G50" s="47" t="str">
        <f t="shared" si="4"/>
        <v/>
      </c>
      <c r="H50" s="47" t="str">
        <f t="shared" si="5"/>
        <v/>
      </c>
      <c r="I50" s="40"/>
    </row>
    <row r="51" spans="1:9">
      <c r="A51" s="40"/>
      <c r="B51" s="40"/>
      <c r="C51" s="40"/>
      <c r="D51" s="45"/>
      <c r="E51" s="46"/>
      <c r="F51" s="47" t="str">
        <f t="shared" si="3"/>
        <v/>
      </c>
      <c r="G51" s="47" t="str">
        <f t="shared" si="4"/>
        <v/>
      </c>
      <c r="H51" s="47" t="str">
        <f t="shared" si="5"/>
        <v/>
      </c>
      <c r="I51" s="40"/>
    </row>
    <row r="52" spans="1:9">
      <c r="A52" s="40"/>
      <c r="B52" s="40"/>
      <c r="C52" s="40"/>
      <c r="D52" s="45"/>
      <c r="E52" s="46"/>
      <c r="F52" s="47" t="str">
        <f t="shared" si="3"/>
        <v/>
      </c>
      <c r="G52" s="47" t="str">
        <f t="shared" si="4"/>
        <v/>
      </c>
      <c r="H52" s="47" t="str">
        <f t="shared" si="5"/>
        <v/>
      </c>
      <c r="I52" s="40"/>
    </row>
    <row r="53" spans="1:9">
      <c r="A53" s="40"/>
      <c r="B53" s="40"/>
      <c r="C53" s="40"/>
      <c r="D53" s="45"/>
      <c r="E53" s="46"/>
      <c r="F53" s="47" t="str">
        <f t="shared" si="3"/>
        <v/>
      </c>
      <c r="G53" s="47" t="str">
        <f t="shared" si="4"/>
        <v/>
      </c>
      <c r="H53" s="47" t="str">
        <f t="shared" si="5"/>
        <v/>
      </c>
      <c r="I53" s="40"/>
    </row>
    <row r="54" spans="1:9">
      <c r="A54" s="40"/>
      <c r="B54" s="40"/>
      <c r="C54" s="40"/>
      <c r="D54" s="45"/>
      <c r="E54" s="46"/>
      <c r="F54" s="47" t="str">
        <f t="shared" si="3"/>
        <v/>
      </c>
      <c r="G54" s="47" t="str">
        <f t="shared" si="4"/>
        <v/>
      </c>
      <c r="H54" s="47" t="str">
        <f t="shared" si="5"/>
        <v/>
      </c>
      <c r="I54" s="40"/>
    </row>
    <row r="55" spans="1:9">
      <c r="A55" s="40"/>
      <c r="B55" s="40"/>
      <c r="C55" s="40"/>
      <c r="D55" s="45"/>
      <c r="E55" s="46"/>
      <c r="F55" s="47" t="str">
        <f t="shared" si="3"/>
        <v/>
      </c>
      <c r="G55" s="47" t="str">
        <f t="shared" si="4"/>
        <v/>
      </c>
      <c r="H55" s="47" t="str">
        <f t="shared" si="5"/>
        <v/>
      </c>
      <c r="I55" s="40"/>
    </row>
    <row r="56" spans="1:9">
      <c r="A56" s="40"/>
      <c r="B56" s="40"/>
      <c r="C56" s="40"/>
      <c r="D56" s="45"/>
      <c r="E56" s="46"/>
      <c r="F56" s="47" t="str">
        <f t="shared" si="3"/>
        <v/>
      </c>
      <c r="G56" s="47" t="str">
        <f t="shared" si="4"/>
        <v/>
      </c>
      <c r="H56" s="47" t="str">
        <f t="shared" si="5"/>
        <v/>
      </c>
      <c r="I56" s="40"/>
    </row>
    <row r="57" spans="1:9">
      <c r="A57" s="40"/>
      <c r="B57" s="40"/>
      <c r="C57" s="40"/>
      <c r="D57" s="45"/>
      <c r="E57" s="46"/>
      <c r="F57" s="47" t="str">
        <f t="shared" si="3"/>
        <v/>
      </c>
      <c r="G57" s="47" t="str">
        <f t="shared" si="4"/>
        <v/>
      </c>
      <c r="H57" s="47" t="str">
        <f t="shared" si="5"/>
        <v/>
      </c>
      <c r="I57" s="40"/>
    </row>
    <row r="58" spans="1:9">
      <c r="A58" s="40"/>
      <c r="B58" s="40"/>
      <c r="C58" s="40"/>
      <c r="D58" s="45"/>
      <c r="E58" s="46"/>
      <c r="F58" s="47" t="str">
        <f t="shared" si="3"/>
        <v/>
      </c>
      <c r="G58" s="47" t="str">
        <f t="shared" si="4"/>
        <v/>
      </c>
      <c r="H58" s="47" t="str">
        <f t="shared" si="5"/>
        <v/>
      </c>
      <c r="I58" s="40"/>
    </row>
    <row r="59" spans="1:9">
      <c r="A59" s="40"/>
      <c r="B59" s="40"/>
      <c r="C59" s="40"/>
      <c r="D59" s="45"/>
      <c r="E59" s="46"/>
      <c r="F59" s="47" t="str">
        <f t="shared" si="3"/>
        <v/>
      </c>
      <c r="G59" s="47" t="str">
        <f t="shared" si="4"/>
        <v/>
      </c>
      <c r="H59" s="47" t="str">
        <f t="shared" si="5"/>
        <v/>
      </c>
      <c r="I59" s="40"/>
    </row>
    <row r="60" spans="1:9">
      <c r="A60" s="40"/>
      <c r="B60" s="40"/>
      <c r="C60" s="40"/>
      <c r="D60" s="45"/>
      <c r="E60" s="46"/>
      <c r="F60" s="47" t="str">
        <f t="shared" si="3"/>
        <v/>
      </c>
      <c r="G60" s="47" t="str">
        <f t="shared" si="4"/>
        <v/>
      </c>
      <c r="H60" s="47" t="str">
        <f t="shared" si="5"/>
        <v/>
      </c>
      <c r="I60" s="40"/>
    </row>
    <row r="61" spans="1:9">
      <c r="A61" s="40"/>
      <c r="B61" s="40"/>
      <c r="C61" s="40"/>
      <c r="D61" s="45"/>
      <c r="E61" s="46"/>
      <c r="F61" s="47" t="str">
        <f t="shared" si="3"/>
        <v/>
      </c>
      <c r="G61" s="47" t="str">
        <f t="shared" si="4"/>
        <v/>
      </c>
      <c r="H61" s="47" t="str">
        <f t="shared" si="5"/>
        <v/>
      </c>
      <c r="I61" s="40"/>
    </row>
    <row r="62" spans="1:9">
      <c r="A62" s="40"/>
      <c r="B62" s="40"/>
      <c r="C62" s="40"/>
      <c r="D62" s="45"/>
      <c r="E62" s="46"/>
      <c r="F62" s="47" t="str">
        <f t="shared" si="3"/>
        <v/>
      </c>
      <c r="G62" s="47" t="str">
        <f t="shared" si="4"/>
        <v/>
      </c>
      <c r="H62" s="47" t="str">
        <f t="shared" si="5"/>
        <v/>
      </c>
      <c r="I62" s="40"/>
    </row>
    <row r="63" spans="1:9">
      <c r="A63" s="40"/>
      <c r="B63" s="40"/>
      <c r="C63" s="40"/>
      <c r="D63" s="45"/>
      <c r="E63" s="46"/>
      <c r="F63" s="47" t="str">
        <f t="shared" si="3"/>
        <v/>
      </c>
      <c r="G63" s="47" t="str">
        <f t="shared" si="4"/>
        <v/>
      </c>
      <c r="H63" s="47" t="str">
        <f t="shared" si="5"/>
        <v/>
      </c>
      <c r="I63" s="40"/>
    </row>
    <row r="64" spans="1:9">
      <c r="A64" s="40"/>
      <c r="B64" s="40"/>
      <c r="C64" s="40"/>
      <c r="D64" s="45"/>
      <c r="E64" s="46"/>
      <c r="F64" s="47" t="str">
        <f t="shared" si="3"/>
        <v/>
      </c>
      <c r="G64" s="47" t="str">
        <f t="shared" si="4"/>
        <v/>
      </c>
      <c r="H64" s="47" t="str">
        <f t="shared" si="5"/>
        <v/>
      </c>
      <c r="I64" s="40"/>
    </row>
    <row r="65" spans="1:9">
      <c r="A65" s="40"/>
      <c r="B65" s="40"/>
      <c r="C65" s="40"/>
      <c r="D65" s="45"/>
      <c r="E65" s="46"/>
      <c r="F65" s="47" t="str">
        <f t="shared" si="3"/>
        <v/>
      </c>
      <c r="G65" s="47" t="str">
        <f t="shared" si="4"/>
        <v/>
      </c>
      <c r="H65" s="47" t="str">
        <f t="shared" si="5"/>
        <v/>
      </c>
      <c r="I65" s="40"/>
    </row>
    <row r="66" spans="1:9">
      <c r="A66" s="40"/>
      <c r="B66" s="40"/>
      <c r="C66" s="40"/>
      <c r="D66" s="45"/>
      <c r="E66" s="46"/>
      <c r="F66" s="47" t="str">
        <f t="shared" ref="F66:F97" si="6">IF(ISNUMBER(D66),E66*(D66/workingWeek),"")</f>
        <v/>
      </c>
      <c r="G66" s="47" t="str">
        <f t="shared" ref="G66:G97" si="7">IF(ISNUMBER(D66),F66*onCost,"")</f>
        <v/>
      </c>
      <c r="H66" s="47" t="str">
        <f t="shared" ref="H66:H97" si="8">IF(ISNUMBER(G66),G66+F66,"")</f>
        <v/>
      </c>
      <c r="I66" s="40"/>
    </row>
    <row r="67" spans="1:9">
      <c r="A67" s="40"/>
      <c r="B67" s="40"/>
      <c r="C67" s="40"/>
      <c r="D67" s="45"/>
      <c r="E67" s="46"/>
      <c r="F67" s="47" t="str">
        <f t="shared" si="6"/>
        <v/>
      </c>
      <c r="G67" s="47" t="str">
        <f t="shared" si="7"/>
        <v/>
      </c>
      <c r="H67" s="47" t="str">
        <f t="shared" si="8"/>
        <v/>
      </c>
      <c r="I67" s="40"/>
    </row>
    <row r="68" spans="1:9">
      <c r="A68" s="40"/>
      <c r="B68" s="40"/>
      <c r="C68" s="40"/>
      <c r="D68" s="45"/>
      <c r="E68" s="46"/>
      <c r="F68" s="47" t="str">
        <f t="shared" si="6"/>
        <v/>
      </c>
      <c r="G68" s="47" t="str">
        <f t="shared" si="7"/>
        <v/>
      </c>
      <c r="H68" s="47" t="str">
        <f t="shared" si="8"/>
        <v/>
      </c>
      <c r="I68" s="40"/>
    </row>
    <row r="69" spans="1:9">
      <c r="A69" s="40"/>
      <c r="B69" s="40"/>
      <c r="C69" s="40"/>
      <c r="D69" s="45"/>
      <c r="E69" s="46"/>
      <c r="F69" s="47" t="str">
        <f t="shared" si="6"/>
        <v/>
      </c>
      <c r="G69" s="47" t="str">
        <f t="shared" si="7"/>
        <v/>
      </c>
      <c r="H69" s="47" t="str">
        <f t="shared" si="8"/>
        <v/>
      </c>
      <c r="I69" s="40"/>
    </row>
    <row r="70" spans="1:9">
      <c r="A70" s="40"/>
      <c r="B70" s="40"/>
      <c r="C70" s="40"/>
      <c r="D70" s="45"/>
      <c r="E70" s="46"/>
      <c r="F70" s="47" t="str">
        <f t="shared" si="6"/>
        <v/>
      </c>
      <c r="G70" s="47" t="str">
        <f t="shared" si="7"/>
        <v/>
      </c>
      <c r="H70" s="47" t="str">
        <f t="shared" si="8"/>
        <v/>
      </c>
      <c r="I70" s="40"/>
    </row>
    <row r="71" spans="1:9">
      <c r="A71" s="40"/>
      <c r="B71" s="40"/>
      <c r="C71" s="40"/>
      <c r="D71" s="45"/>
      <c r="E71" s="46"/>
      <c r="F71" s="47" t="str">
        <f t="shared" si="6"/>
        <v/>
      </c>
      <c r="G71" s="47" t="str">
        <f t="shared" si="7"/>
        <v/>
      </c>
      <c r="H71" s="47" t="str">
        <f t="shared" si="8"/>
        <v/>
      </c>
      <c r="I71" s="40"/>
    </row>
    <row r="72" spans="1:9">
      <c r="A72" s="40"/>
      <c r="B72" s="40"/>
      <c r="C72" s="40"/>
      <c r="D72" s="45"/>
      <c r="E72" s="46"/>
      <c r="F72" s="47" t="str">
        <f t="shared" si="6"/>
        <v/>
      </c>
      <c r="G72" s="47" t="str">
        <f t="shared" si="7"/>
        <v/>
      </c>
      <c r="H72" s="47" t="str">
        <f t="shared" si="8"/>
        <v/>
      </c>
      <c r="I72" s="40"/>
    </row>
    <row r="73" spans="1:9">
      <c r="A73" s="40"/>
      <c r="B73" s="40"/>
      <c r="C73" s="40"/>
      <c r="D73" s="45"/>
      <c r="E73" s="46"/>
      <c r="F73" s="47" t="str">
        <f t="shared" si="6"/>
        <v/>
      </c>
      <c r="G73" s="47" t="str">
        <f t="shared" si="7"/>
        <v/>
      </c>
      <c r="H73" s="47" t="str">
        <f t="shared" si="8"/>
        <v/>
      </c>
      <c r="I73" s="40"/>
    </row>
    <row r="74" spans="1:9">
      <c r="A74" s="40"/>
      <c r="B74" s="40"/>
      <c r="C74" s="40"/>
      <c r="D74" s="45"/>
      <c r="E74" s="46"/>
      <c r="F74" s="47" t="str">
        <f t="shared" si="6"/>
        <v/>
      </c>
      <c r="G74" s="47" t="str">
        <f t="shared" si="7"/>
        <v/>
      </c>
      <c r="H74" s="47" t="str">
        <f t="shared" si="8"/>
        <v/>
      </c>
      <c r="I74" s="40"/>
    </row>
    <row r="75" spans="1:9">
      <c r="A75" s="40"/>
      <c r="B75" s="40"/>
      <c r="C75" s="40"/>
      <c r="D75" s="45"/>
      <c r="E75" s="46"/>
      <c r="F75" s="47" t="str">
        <f t="shared" si="6"/>
        <v/>
      </c>
      <c r="G75" s="47" t="str">
        <f t="shared" si="7"/>
        <v/>
      </c>
      <c r="H75" s="47" t="str">
        <f t="shared" si="8"/>
        <v/>
      </c>
      <c r="I75" s="40"/>
    </row>
    <row r="76" spans="1:9">
      <c r="A76" s="40"/>
      <c r="B76" s="40"/>
      <c r="C76" s="40"/>
      <c r="D76" s="45"/>
      <c r="E76" s="46"/>
      <c r="F76" s="47" t="str">
        <f t="shared" si="6"/>
        <v/>
      </c>
      <c r="G76" s="47" t="str">
        <f t="shared" si="7"/>
        <v/>
      </c>
      <c r="H76" s="47" t="str">
        <f t="shared" si="8"/>
        <v/>
      </c>
      <c r="I76" s="40"/>
    </row>
    <row r="77" spans="1:9">
      <c r="A77" s="40"/>
      <c r="B77" s="40"/>
      <c r="C77" s="40"/>
      <c r="D77" s="45"/>
      <c r="E77" s="46"/>
      <c r="F77" s="47" t="str">
        <f t="shared" si="6"/>
        <v/>
      </c>
      <c r="G77" s="47" t="str">
        <f t="shared" si="7"/>
        <v/>
      </c>
      <c r="H77" s="47" t="str">
        <f t="shared" si="8"/>
        <v/>
      </c>
      <c r="I77" s="40"/>
    </row>
    <row r="78" spans="1:9">
      <c r="A78" s="40"/>
      <c r="B78" s="40"/>
      <c r="C78" s="40"/>
      <c r="D78" s="45"/>
      <c r="E78" s="46"/>
      <c r="F78" s="47" t="str">
        <f t="shared" si="6"/>
        <v/>
      </c>
      <c r="G78" s="47" t="str">
        <f t="shared" si="7"/>
        <v/>
      </c>
      <c r="H78" s="47" t="str">
        <f t="shared" si="8"/>
        <v/>
      </c>
      <c r="I78" s="40"/>
    </row>
    <row r="79" spans="1:9">
      <c r="A79" s="40"/>
      <c r="B79" s="40"/>
      <c r="C79" s="40"/>
      <c r="D79" s="45"/>
      <c r="E79" s="46"/>
      <c r="F79" s="47" t="str">
        <f t="shared" si="6"/>
        <v/>
      </c>
      <c r="G79" s="47" t="str">
        <f t="shared" si="7"/>
        <v/>
      </c>
      <c r="H79" s="47" t="str">
        <f t="shared" si="8"/>
        <v/>
      </c>
      <c r="I79" s="40"/>
    </row>
    <row r="80" spans="1:9">
      <c r="A80" s="40"/>
      <c r="B80" s="40"/>
      <c r="C80" s="40"/>
      <c r="D80" s="45"/>
      <c r="E80" s="46"/>
      <c r="F80" s="47" t="str">
        <f t="shared" si="6"/>
        <v/>
      </c>
      <c r="G80" s="47" t="str">
        <f t="shared" si="7"/>
        <v/>
      </c>
      <c r="H80" s="47" t="str">
        <f t="shared" si="8"/>
        <v/>
      </c>
      <c r="I80" s="40"/>
    </row>
    <row r="81" spans="1:9">
      <c r="A81" s="40"/>
      <c r="B81" s="40"/>
      <c r="C81" s="40"/>
      <c r="D81" s="45"/>
      <c r="E81" s="46"/>
      <c r="F81" s="47" t="str">
        <f t="shared" si="6"/>
        <v/>
      </c>
      <c r="G81" s="47" t="str">
        <f t="shared" si="7"/>
        <v/>
      </c>
      <c r="H81" s="47" t="str">
        <f t="shared" si="8"/>
        <v/>
      </c>
      <c r="I81" s="40"/>
    </row>
    <row r="82" spans="1:9">
      <c r="A82" s="40"/>
      <c r="B82" s="40"/>
      <c r="C82" s="40"/>
      <c r="D82" s="45"/>
      <c r="E82" s="46"/>
      <c r="F82" s="47" t="str">
        <f t="shared" si="6"/>
        <v/>
      </c>
      <c r="G82" s="47" t="str">
        <f t="shared" si="7"/>
        <v/>
      </c>
      <c r="H82" s="47" t="str">
        <f t="shared" si="8"/>
        <v/>
      </c>
      <c r="I82" s="40"/>
    </row>
    <row r="83" spans="1:9">
      <c r="A83" s="40"/>
      <c r="B83" s="40"/>
      <c r="C83" s="40"/>
      <c r="D83" s="45"/>
      <c r="E83" s="46"/>
      <c r="F83" s="47" t="str">
        <f t="shared" si="6"/>
        <v/>
      </c>
      <c r="G83" s="47" t="str">
        <f t="shared" si="7"/>
        <v/>
      </c>
      <c r="H83" s="47" t="str">
        <f t="shared" si="8"/>
        <v/>
      </c>
      <c r="I83" s="40"/>
    </row>
    <row r="84" spans="1:9">
      <c r="A84" s="40"/>
      <c r="B84" s="40"/>
      <c r="C84" s="40"/>
      <c r="D84" s="45"/>
      <c r="E84" s="46"/>
      <c r="F84" s="47" t="str">
        <f t="shared" si="6"/>
        <v/>
      </c>
      <c r="G84" s="47" t="str">
        <f t="shared" si="7"/>
        <v/>
      </c>
      <c r="H84" s="47" t="str">
        <f t="shared" si="8"/>
        <v/>
      </c>
      <c r="I84" s="40"/>
    </row>
    <row r="85" spans="1:9">
      <c r="A85" s="40"/>
      <c r="B85" s="40"/>
      <c r="C85" s="40"/>
      <c r="D85" s="45"/>
      <c r="E85" s="46"/>
      <c r="F85" s="47" t="str">
        <f t="shared" si="6"/>
        <v/>
      </c>
      <c r="G85" s="47" t="str">
        <f t="shared" si="7"/>
        <v/>
      </c>
      <c r="H85" s="47" t="str">
        <f t="shared" si="8"/>
        <v/>
      </c>
      <c r="I85" s="40"/>
    </row>
    <row r="86" spans="1:9">
      <c r="A86" s="40"/>
      <c r="B86" s="40"/>
      <c r="C86" s="40"/>
      <c r="D86" s="45"/>
      <c r="E86" s="46"/>
      <c r="F86" s="47" t="str">
        <f t="shared" si="6"/>
        <v/>
      </c>
      <c r="G86" s="47" t="str">
        <f t="shared" si="7"/>
        <v/>
      </c>
      <c r="H86" s="47" t="str">
        <f t="shared" si="8"/>
        <v/>
      </c>
      <c r="I86" s="40"/>
    </row>
    <row r="87" spans="1:9">
      <c r="A87" s="40"/>
      <c r="B87" s="40"/>
      <c r="C87" s="40"/>
      <c r="D87" s="45"/>
      <c r="E87" s="46"/>
      <c r="F87" s="47" t="str">
        <f t="shared" si="6"/>
        <v/>
      </c>
      <c r="G87" s="47" t="str">
        <f t="shared" si="7"/>
        <v/>
      </c>
      <c r="H87" s="47" t="str">
        <f t="shared" si="8"/>
        <v/>
      </c>
      <c r="I87" s="40"/>
    </row>
    <row r="88" spans="1:9">
      <c r="A88" s="40"/>
      <c r="B88" s="40"/>
      <c r="C88" s="40"/>
      <c r="D88" s="45"/>
      <c r="E88" s="46"/>
      <c r="F88" s="47" t="str">
        <f t="shared" si="6"/>
        <v/>
      </c>
      <c r="G88" s="47" t="str">
        <f t="shared" si="7"/>
        <v/>
      </c>
      <c r="H88" s="47" t="str">
        <f t="shared" si="8"/>
        <v/>
      </c>
      <c r="I88" s="40"/>
    </row>
    <row r="89" spans="1:9">
      <c r="A89" s="40"/>
      <c r="B89" s="40"/>
      <c r="C89" s="40"/>
      <c r="D89" s="45"/>
      <c r="E89" s="46"/>
      <c r="F89" s="47" t="str">
        <f t="shared" si="6"/>
        <v/>
      </c>
      <c r="G89" s="47" t="str">
        <f t="shared" si="7"/>
        <v/>
      </c>
      <c r="H89" s="47" t="str">
        <f t="shared" si="8"/>
        <v/>
      </c>
      <c r="I89" s="40"/>
    </row>
    <row r="90" spans="1:9">
      <c r="A90" s="40"/>
      <c r="B90" s="40"/>
      <c r="C90" s="40"/>
      <c r="D90" s="45"/>
      <c r="E90" s="46"/>
      <c r="F90" s="47" t="str">
        <f t="shared" si="6"/>
        <v/>
      </c>
      <c r="G90" s="47" t="str">
        <f t="shared" si="7"/>
        <v/>
      </c>
      <c r="H90" s="47" t="str">
        <f t="shared" si="8"/>
        <v/>
      </c>
      <c r="I90" s="40"/>
    </row>
    <row r="91" spans="1:9">
      <c r="A91" s="40"/>
      <c r="B91" s="40"/>
      <c r="C91" s="40"/>
      <c r="D91" s="45"/>
      <c r="E91" s="46"/>
      <c r="F91" s="47" t="str">
        <f t="shared" si="6"/>
        <v/>
      </c>
      <c r="G91" s="47" t="str">
        <f t="shared" si="7"/>
        <v/>
      </c>
      <c r="H91" s="47" t="str">
        <f t="shared" si="8"/>
        <v/>
      </c>
      <c r="I91" s="40"/>
    </row>
    <row r="92" spans="1:9">
      <c r="A92" s="40"/>
      <c r="B92" s="40"/>
      <c r="C92" s="40"/>
      <c r="D92" s="45"/>
      <c r="E92" s="46"/>
      <c r="F92" s="47" t="str">
        <f t="shared" si="6"/>
        <v/>
      </c>
      <c r="G92" s="47" t="str">
        <f t="shared" si="7"/>
        <v/>
      </c>
      <c r="H92" s="47" t="str">
        <f t="shared" si="8"/>
        <v/>
      </c>
      <c r="I92" s="40"/>
    </row>
    <row r="93" spans="1:9">
      <c r="A93" s="40"/>
      <c r="B93" s="40"/>
      <c r="C93" s="40"/>
      <c r="D93" s="45"/>
      <c r="E93" s="46"/>
      <c r="F93" s="47" t="str">
        <f t="shared" si="6"/>
        <v/>
      </c>
      <c r="G93" s="47" t="str">
        <f t="shared" si="7"/>
        <v/>
      </c>
      <c r="H93" s="47" t="str">
        <f t="shared" si="8"/>
        <v/>
      </c>
      <c r="I93" s="40"/>
    </row>
    <row r="94" spans="1:9">
      <c r="A94" s="40"/>
      <c r="B94" s="40"/>
      <c r="C94" s="40"/>
      <c r="D94" s="45"/>
      <c r="E94" s="46"/>
      <c r="F94" s="47" t="str">
        <f t="shared" si="6"/>
        <v/>
      </c>
      <c r="G94" s="47" t="str">
        <f t="shared" si="7"/>
        <v/>
      </c>
      <c r="H94" s="47" t="str">
        <f t="shared" si="8"/>
        <v/>
      </c>
      <c r="I94" s="40"/>
    </row>
    <row r="95" spans="1:9">
      <c r="A95" s="40"/>
      <c r="B95" s="40"/>
      <c r="C95" s="40"/>
      <c r="D95" s="45"/>
      <c r="E95" s="46"/>
      <c r="F95" s="47" t="str">
        <f t="shared" si="6"/>
        <v/>
      </c>
      <c r="G95" s="47" t="str">
        <f t="shared" si="7"/>
        <v/>
      </c>
      <c r="H95" s="47" t="str">
        <f t="shared" si="8"/>
        <v/>
      </c>
      <c r="I95" s="40"/>
    </row>
    <row r="96" spans="1:9">
      <c r="A96" s="40"/>
      <c r="B96" s="40"/>
      <c r="C96" s="40"/>
      <c r="D96" s="45"/>
      <c r="E96" s="46"/>
      <c r="F96" s="47" t="str">
        <f t="shared" si="6"/>
        <v/>
      </c>
      <c r="G96" s="47" t="str">
        <f t="shared" si="7"/>
        <v/>
      </c>
      <c r="H96" s="47" t="str">
        <f t="shared" si="8"/>
        <v/>
      </c>
      <c r="I96" s="40"/>
    </row>
    <row r="97" spans="1:9">
      <c r="A97" s="40"/>
      <c r="B97" s="40"/>
      <c r="C97" s="40"/>
      <c r="D97" s="45"/>
      <c r="E97" s="46"/>
      <c r="F97" s="47" t="str">
        <f t="shared" si="6"/>
        <v/>
      </c>
      <c r="G97" s="47" t="str">
        <f t="shared" si="7"/>
        <v/>
      </c>
      <c r="H97" s="47" t="str">
        <f t="shared" si="8"/>
        <v/>
      </c>
      <c r="I97" s="40"/>
    </row>
    <row r="98" spans="1:9">
      <c r="A98" s="40"/>
      <c r="B98" s="40"/>
      <c r="C98" s="40"/>
      <c r="D98" s="45"/>
      <c r="E98" s="46"/>
      <c r="F98" s="47" t="str">
        <f>IF(ISNUMBER(D98),E98*(D98/workingWeek),"")</f>
        <v/>
      </c>
      <c r="G98" s="47" t="str">
        <f>IF(ISNUMBER(D98),F98*onCost,"")</f>
        <v/>
      </c>
      <c r="H98" s="47" t="str">
        <f>IF(ISNUMBER(G98),G98+F98,"")</f>
        <v/>
      </c>
      <c r="I98" s="40"/>
    </row>
    <row r="99" spans="1:9">
      <c r="A99" s="40"/>
      <c r="B99" s="40"/>
      <c r="C99" s="40"/>
      <c r="D99" s="45"/>
      <c r="E99" s="46"/>
      <c r="F99" s="47" t="str">
        <f>IF(ISNUMBER(D99),E99*(D99/workingWeek),"")</f>
        <v/>
      </c>
      <c r="G99" s="47" t="str">
        <f>IF(ISNUMBER(D99),F99*onCost,"")</f>
        <v/>
      </c>
      <c r="H99" s="47" t="str">
        <f>IF(ISNUMBER(G99),G99+F99,"")</f>
        <v/>
      </c>
      <c r="I99" s="40"/>
    </row>
    <row r="100" spans="1:9">
      <c r="A100" s="48"/>
      <c r="B100" s="48"/>
      <c r="C100" s="48"/>
      <c r="D100" s="48"/>
      <c r="E100" s="47"/>
      <c r="F100" s="49">
        <f>SUM(F2:F99)</f>
        <v>11428.571428571428</v>
      </c>
      <c r="G100" s="49">
        <f>SUM(G2:G99)</f>
        <v>1428.5714285714284</v>
      </c>
      <c r="H100" s="49">
        <f>IF(ISNUMBER(G100),G100+F100,"")</f>
        <v>12857.142857142855</v>
      </c>
      <c r="I100" s="48"/>
    </row>
  </sheetData>
  <sheetProtection selectLockedCells="1" sort="0"/>
  <mergeCells count="1">
    <mergeCell ref="J7:L12"/>
  </mergeCells>
  <conditionalFormatting sqref="E6:E99">
    <cfRule type="cellIs" priority="1" stopIfTrue="1" operator="greaterThan">
      <formula>0</formula>
    </cfRule>
    <cfRule type="cellIs" dxfId="3" priority="2" stopIfTrue="1" operator="equal">
      <formula>0</formula>
    </cfRule>
  </conditionalFormatting>
  <conditionalFormatting sqref="E4:E5 E2">
    <cfRule type="cellIs" priority="3" stopIfTrue="1" operator="greaterThan">
      <formula>0</formula>
    </cfRule>
    <cfRule type="cellIs" dxfId="2" priority="4" stopIfTrue="1" operator="equal">
      <formula>0</formula>
    </cfRule>
  </conditionalFormatting>
  <conditionalFormatting sqref="E5">
    <cfRule type="cellIs" priority="5" stopIfTrue="1" operator="greaterThan">
      <formula>0</formula>
    </cfRule>
    <cfRule type="cellIs" dxfId="1" priority="6" stopIfTrue="1" operator="equal">
      <formula>0</formula>
    </cfRule>
  </conditionalFormatting>
  <conditionalFormatting sqref="F2:F99">
    <cfRule type="cellIs" priority="7" stopIfTrue="1" operator="greaterThan">
      <formula>0</formula>
    </cfRule>
    <cfRule type="cellIs" dxfId="0" priority="8" stopIfTrue="1" operator="equal">
      <formula>0</formula>
    </cfRule>
  </conditionalFormatting>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&amp;CPage &amp;P</oddFooter>
  </headerFooter>
  <drawing r:id="rId2"/>
  <legacyDrawing r:id="rId3"/>
</worksheet>
</file>

<file path=xl/worksheets/sheet6.xml><?xml version="1.0" encoding="utf-8"?>
<worksheet xmlns="http://schemas.openxmlformats.org/spreadsheetml/2006/main" xmlns:r="http://schemas.openxmlformats.org/officeDocument/2006/relationships">
  <sheetPr codeName="Sheet6">
    <pageSetUpPr fitToPage="1"/>
  </sheetPr>
  <dimension ref="B4:K65536"/>
  <sheetViews>
    <sheetView showGridLines="0" workbookViewId="0">
      <selection activeCell="B6" sqref="B6"/>
    </sheetView>
  </sheetViews>
  <sheetFormatPr defaultColWidth="11.5546875" defaultRowHeight="12.75" customHeight="1"/>
  <cols>
    <col min="1" max="1" width="11.5546875" style="50"/>
    <col min="2" max="3" width="37" style="50" customWidth="1"/>
    <col min="4" max="4" width="24.6640625" style="51" customWidth="1"/>
    <col min="5" max="9" width="12.6640625" style="50" customWidth="1"/>
    <col min="10" max="10" width="24.6640625" style="50" customWidth="1"/>
    <col min="11" max="16384" width="11.5546875" style="50"/>
  </cols>
  <sheetData>
    <row r="4" spans="2:11" ht="18" customHeight="1">
      <c r="B4" s="113" t="s">
        <v>67</v>
      </c>
      <c r="C4" s="113"/>
      <c r="D4" s="113"/>
    </row>
    <row r="5" spans="2:11" ht="18" customHeight="1">
      <c r="B5" s="52" t="s">
        <v>68</v>
      </c>
      <c r="C5" s="52" t="s">
        <v>0</v>
      </c>
      <c r="D5" s="53" t="s">
        <v>69</v>
      </c>
      <c r="E5" s="54"/>
      <c r="F5" s="55"/>
      <c r="G5" s="54"/>
      <c r="H5" s="54"/>
      <c r="I5" s="54"/>
      <c r="J5" s="54"/>
    </row>
    <row r="6" spans="2:11" ht="18" customHeight="1">
      <c r="B6" s="56"/>
      <c r="C6" s="56" t="s">
        <v>70</v>
      </c>
      <c r="D6" s="57">
        <v>273</v>
      </c>
      <c r="E6"/>
      <c r="F6" s="54"/>
      <c r="G6" s="54"/>
      <c r="H6" s="54"/>
      <c r="I6" s="54"/>
      <c r="J6" s="54"/>
      <c r="K6" s="54"/>
    </row>
    <row r="7" spans="2:11" ht="18" customHeight="1">
      <c r="B7" s="56"/>
      <c r="C7" s="56" t="s">
        <v>71</v>
      </c>
      <c r="D7" s="58">
        <v>302</v>
      </c>
      <c r="E7"/>
      <c r="F7" s="59" t="s">
        <v>72</v>
      </c>
      <c r="G7" s="60"/>
      <c r="H7" s="61">
        <f>directCosts</f>
        <v>11338</v>
      </c>
      <c r="I7" s="54"/>
      <c r="J7" s="54"/>
      <c r="K7" s="54"/>
    </row>
    <row r="8" spans="2:11" ht="18" customHeight="1">
      <c r="B8" s="56"/>
      <c r="C8" s="56" t="s">
        <v>73</v>
      </c>
      <c r="D8" s="58">
        <v>325</v>
      </c>
      <c r="E8"/>
      <c r="F8" s="54"/>
      <c r="G8" s="54"/>
      <c r="H8" s="54"/>
      <c r="I8" s="54"/>
      <c r="J8" s="54"/>
      <c r="K8" s="54"/>
    </row>
    <row r="9" spans="2:11" ht="18" customHeight="1">
      <c r="B9" s="56"/>
      <c r="C9" s="56" t="s">
        <v>74</v>
      </c>
      <c r="D9" s="58">
        <v>5072</v>
      </c>
      <c r="E9"/>
      <c r="F9" s="114" t="s">
        <v>75</v>
      </c>
      <c r="G9" s="114"/>
      <c r="H9" s="114"/>
      <c r="I9" s="54"/>
      <c r="J9" s="54"/>
      <c r="K9" s="54"/>
    </row>
    <row r="10" spans="2:11" ht="18" customHeight="1">
      <c r="B10" s="56"/>
      <c r="C10" s="56" t="s">
        <v>76</v>
      </c>
      <c r="D10" s="58">
        <v>2492</v>
      </c>
      <c r="E10"/>
      <c r="F10" s="114"/>
      <c r="G10" s="114"/>
      <c r="H10" s="114"/>
      <c r="I10" s="54"/>
      <c r="J10" s="54"/>
      <c r="K10" s="54"/>
    </row>
    <row r="11" spans="2:11" ht="18" customHeight="1">
      <c r="B11" s="56"/>
      <c r="C11" s="56" t="s">
        <v>77</v>
      </c>
      <c r="D11" s="58">
        <v>67</v>
      </c>
      <c r="E11"/>
      <c r="F11" s="114"/>
      <c r="G11" s="114"/>
      <c r="H11" s="114"/>
      <c r="I11" s="54"/>
      <c r="J11" s="54"/>
      <c r="K11" s="54"/>
    </row>
    <row r="12" spans="2:11" ht="18" customHeight="1">
      <c r="B12" s="56"/>
      <c r="C12" s="56" t="s">
        <v>78</v>
      </c>
      <c r="D12" s="58">
        <v>1800</v>
      </c>
      <c r="E12"/>
      <c r="F12" s="114"/>
      <c r="G12" s="114"/>
      <c r="H12" s="114"/>
      <c r="I12" s="54"/>
      <c r="J12" s="54"/>
      <c r="K12" s="54"/>
    </row>
    <row r="13" spans="2:11" ht="18" customHeight="1">
      <c r="B13" s="56"/>
      <c r="C13" s="56" t="s">
        <v>79</v>
      </c>
      <c r="D13" s="58">
        <v>656</v>
      </c>
      <c r="E13"/>
      <c r="F13" s="114"/>
      <c r="G13" s="114"/>
      <c r="H13" s="114"/>
      <c r="I13" s="54"/>
      <c r="J13" s="54"/>
      <c r="K13" s="54"/>
    </row>
    <row r="14" spans="2:11" ht="18" customHeight="1">
      <c r="B14" s="56"/>
      <c r="C14" s="56" t="s">
        <v>80</v>
      </c>
      <c r="D14" s="57">
        <v>0</v>
      </c>
      <c r="E14"/>
      <c r="F14" s="114"/>
      <c r="G14" s="114"/>
      <c r="H14" s="114"/>
      <c r="I14" s="54"/>
      <c r="J14" s="54"/>
      <c r="K14" s="54"/>
    </row>
    <row r="15" spans="2:11" ht="18" customHeight="1">
      <c r="B15" s="58"/>
      <c r="C15" s="56" t="s">
        <v>81</v>
      </c>
      <c r="D15" s="58">
        <v>351</v>
      </c>
      <c r="E15"/>
      <c r="F15" s="114"/>
      <c r="G15" s="114"/>
      <c r="H15" s="114"/>
      <c r="I15" s="54"/>
      <c r="J15" s="54"/>
      <c r="K15" s="54"/>
    </row>
    <row r="16" spans="2:11" ht="18" customHeight="1">
      <c r="B16" s="56"/>
      <c r="C16" s="56"/>
      <c r="D16" s="58"/>
      <c r="E16"/>
      <c r="F16" s="54"/>
      <c r="G16" s="54"/>
      <c r="H16" s="54"/>
      <c r="I16" s="54"/>
      <c r="J16" s="54"/>
      <c r="K16" s="54"/>
    </row>
    <row r="17" spans="2:11" ht="18" customHeight="1">
      <c r="B17" s="56"/>
      <c r="C17" s="56"/>
      <c r="D17" s="58"/>
      <c r="E17"/>
      <c r="F17" s="54"/>
      <c r="G17" s="54"/>
      <c r="H17" s="54"/>
      <c r="I17" s="54"/>
      <c r="J17" s="54"/>
      <c r="K17" s="54"/>
    </row>
    <row r="18" spans="2:11" ht="18" customHeight="1">
      <c r="B18" s="56"/>
      <c r="C18" s="56"/>
      <c r="D18" s="58"/>
      <c r="E18"/>
      <c r="F18" s="54"/>
      <c r="G18" s="54"/>
      <c r="H18" s="54"/>
      <c r="I18" s="54"/>
      <c r="J18" s="54"/>
      <c r="K18" s="54"/>
    </row>
    <row r="19" spans="2:11" ht="18" customHeight="1">
      <c r="B19" s="56"/>
      <c r="C19" s="56"/>
      <c r="D19" s="58"/>
      <c r="E19"/>
      <c r="F19" s="54"/>
      <c r="G19" s="54"/>
      <c r="H19" s="54"/>
      <c r="I19" s="54"/>
      <c r="J19" s="54"/>
      <c r="K19" s="54"/>
    </row>
    <row r="20" spans="2:11" ht="18" customHeight="1">
      <c r="B20" s="56"/>
      <c r="C20" s="56"/>
      <c r="D20" s="58"/>
      <c r="E20"/>
      <c r="F20" s="54"/>
      <c r="G20" s="54"/>
      <c r="H20" s="54"/>
      <c r="I20" s="54"/>
      <c r="J20" s="54"/>
      <c r="K20" s="54"/>
    </row>
    <row r="21" spans="2:11" ht="18" customHeight="1">
      <c r="B21" s="56"/>
      <c r="C21" s="56"/>
      <c r="D21" s="58"/>
      <c r="E21"/>
      <c r="F21" s="54"/>
      <c r="G21" s="54"/>
      <c r="H21" s="54"/>
      <c r="I21" s="54"/>
      <c r="J21" s="54"/>
      <c r="K21" s="54"/>
    </row>
    <row r="22" spans="2:11" ht="18" customHeight="1">
      <c r="B22" s="56"/>
      <c r="C22" s="56"/>
      <c r="D22" s="58"/>
      <c r="E22"/>
      <c r="F22" s="54"/>
      <c r="G22" s="54"/>
      <c r="H22" s="54"/>
      <c r="I22" s="54"/>
      <c r="J22" s="54"/>
      <c r="K22" s="54"/>
    </row>
    <row r="23" spans="2:11" ht="18" customHeight="1">
      <c r="B23" s="56"/>
      <c r="C23" s="56"/>
      <c r="D23" s="58"/>
      <c r="E23" s="54"/>
      <c r="F23" s="54"/>
      <c r="G23" s="54"/>
      <c r="H23" s="54"/>
      <c r="I23" s="54"/>
      <c r="J23" s="54"/>
    </row>
    <row r="24" spans="2:11" ht="18" customHeight="1">
      <c r="B24" s="56"/>
      <c r="C24" s="56"/>
      <c r="D24" s="58"/>
      <c r="E24" s="54"/>
      <c r="F24" s="54"/>
      <c r="G24" s="54"/>
      <c r="H24" s="54"/>
      <c r="I24" s="54"/>
      <c r="J24" s="54"/>
    </row>
    <row r="25" spans="2:11" ht="18" customHeight="1">
      <c r="B25" s="56"/>
      <c r="C25" s="56"/>
      <c r="D25" s="58"/>
      <c r="E25" s="54"/>
      <c r="F25" s="54"/>
      <c r="G25" s="54"/>
      <c r="H25" s="54"/>
      <c r="I25" s="54"/>
      <c r="J25" s="54"/>
    </row>
    <row r="26" spans="2:11" ht="18" customHeight="1">
      <c r="B26" s="56"/>
      <c r="C26" s="56"/>
      <c r="D26" s="58"/>
      <c r="E26" s="54"/>
      <c r="F26" s="54"/>
      <c r="G26" s="54"/>
      <c r="H26" s="54"/>
      <c r="I26" s="54"/>
      <c r="J26" s="54"/>
    </row>
    <row r="27" spans="2:11" ht="18" customHeight="1">
      <c r="B27" s="56"/>
      <c r="C27" s="56"/>
      <c r="D27" s="58"/>
      <c r="E27" s="54"/>
      <c r="F27" s="54"/>
      <c r="G27" s="54"/>
      <c r="H27" s="54"/>
      <c r="I27" s="54"/>
      <c r="J27" s="54"/>
    </row>
    <row r="28" spans="2:11" ht="18" customHeight="1">
      <c r="B28" s="56"/>
      <c r="C28" s="56"/>
      <c r="D28" s="58"/>
      <c r="E28" s="54"/>
      <c r="F28" s="54"/>
      <c r="G28" s="54"/>
      <c r="H28" s="54"/>
      <c r="I28" s="54"/>
      <c r="J28" s="54"/>
    </row>
    <row r="29" spans="2:11" ht="18" customHeight="1">
      <c r="B29" s="56"/>
      <c r="C29" s="56"/>
      <c r="D29" s="58"/>
      <c r="E29" s="54"/>
      <c r="F29" s="54"/>
      <c r="G29" s="54"/>
      <c r="H29" s="54"/>
      <c r="I29" s="54"/>
      <c r="J29" s="54"/>
    </row>
    <row r="30" spans="2:11" ht="18" customHeight="1">
      <c r="B30" s="56"/>
      <c r="C30" s="56"/>
      <c r="D30" s="58"/>
      <c r="E30" s="54"/>
      <c r="F30" s="54"/>
      <c r="G30" s="54"/>
      <c r="H30" s="54"/>
      <c r="I30" s="54"/>
      <c r="J30" s="54"/>
    </row>
    <row r="31" spans="2:11" ht="18" customHeight="1">
      <c r="B31" s="56"/>
      <c r="C31" s="56"/>
      <c r="D31" s="58"/>
      <c r="E31" s="54"/>
      <c r="F31" s="54"/>
      <c r="G31" s="54"/>
      <c r="H31" s="54"/>
      <c r="I31" s="54"/>
      <c r="J31" s="54"/>
    </row>
    <row r="32" spans="2:11" ht="18" customHeight="1">
      <c r="B32" s="56"/>
      <c r="C32" s="56"/>
      <c r="D32" s="58"/>
      <c r="E32" s="54"/>
      <c r="F32" s="54"/>
      <c r="G32" s="54"/>
      <c r="H32" s="54"/>
      <c r="I32" s="54"/>
      <c r="J32" s="54"/>
    </row>
    <row r="33" spans="2:10" ht="18" customHeight="1">
      <c r="B33" s="56"/>
      <c r="C33" s="56"/>
      <c r="D33" s="58"/>
      <c r="E33" s="54"/>
      <c r="F33" s="54"/>
      <c r="G33" s="54"/>
      <c r="H33" s="54"/>
      <c r="I33" s="54"/>
      <c r="J33" s="54"/>
    </row>
    <row r="34" spans="2:10" ht="18" customHeight="1">
      <c r="B34" s="56"/>
      <c r="C34" s="56"/>
      <c r="D34" s="58"/>
      <c r="E34" s="54"/>
      <c r="F34" s="54"/>
      <c r="G34" s="54"/>
      <c r="H34" s="54"/>
      <c r="I34" s="54"/>
      <c r="J34" s="54"/>
    </row>
    <row r="35" spans="2:10" ht="18" customHeight="1">
      <c r="B35" s="56"/>
      <c r="C35" s="56"/>
      <c r="D35" s="58"/>
      <c r="E35" s="54"/>
      <c r="F35" s="54"/>
      <c r="G35" s="54"/>
      <c r="H35" s="54"/>
      <c r="I35" s="54"/>
      <c r="J35" s="54"/>
    </row>
    <row r="36" spans="2:10" ht="18" customHeight="1">
      <c r="B36" s="56"/>
      <c r="C36" s="56"/>
      <c r="D36" s="58"/>
      <c r="E36" s="54"/>
      <c r="F36" s="54"/>
      <c r="G36" s="54"/>
      <c r="H36" s="54"/>
      <c r="I36" s="54"/>
      <c r="J36" s="54"/>
    </row>
    <row r="37" spans="2:10" ht="18" customHeight="1">
      <c r="B37" s="56"/>
      <c r="C37" s="56"/>
      <c r="D37" s="58"/>
      <c r="E37" s="54"/>
      <c r="F37" s="54"/>
      <c r="G37" s="54"/>
      <c r="H37" s="54"/>
      <c r="I37" s="54"/>
      <c r="J37" s="54"/>
    </row>
    <row r="38" spans="2:10" ht="18" customHeight="1">
      <c r="B38" s="56"/>
      <c r="C38" s="56"/>
      <c r="D38" s="58"/>
      <c r="E38" s="54"/>
      <c r="F38" s="54"/>
      <c r="G38" s="54"/>
      <c r="H38" s="54"/>
      <c r="I38" s="54"/>
      <c r="J38" s="54"/>
    </row>
    <row r="39" spans="2:10" ht="18" customHeight="1">
      <c r="B39" s="56"/>
      <c r="C39" s="56"/>
      <c r="D39" s="58"/>
      <c r="E39" s="54"/>
      <c r="F39" s="54"/>
      <c r="G39" s="54"/>
      <c r="H39" s="54"/>
      <c r="I39" s="54"/>
      <c r="J39" s="54"/>
    </row>
    <row r="40" spans="2:10" ht="18" customHeight="1">
      <c r="B40" s="56"/>
      <c r="C40" s="56"/>
      <c r="D40" s="58"/>
      <c r="E40" s="54"/>
      <c r="F40" s="54"/>
      <c r="G40" s="54"/>
      <c r="H40" s="54"/>
      <c r="I40" s="54"/>
      <c r="J40" s="54"/>
    </row>
    <row r="41" spans="2:10" ht="18" customHeight="1">
      <c r="B41" s="56"/>
      <c r="C41" s="56"/>
      <c r="D41" s="58"/>
      <c r="E41" s="54"/>
      <c r="F41" s="54"/>
      <c r="G41" s="54"/>
      <c r="H41" s="54"/>
      <c r="I41" s="54"/>
      <c r="J41" s="54"/>
    </row>
    <row r="42" spans="2:10" ht="18" customHeight="1">
      <c r="B42" s="56"/>
      <c r="C42" s="56"/>
      <c r="D42" s="58"/>
      <c r="E42" s="54"/>
      <c r="F42" s="54"/>
      <c r="G42" s="54"/>
      <c r="H42" s="54"/>
      <c r="I42" s="54"/>
      <c r="J42" s="54"/>
    </row>
    <row r="43" spans="2:10" ht="18" customHeight="1">
      <c r="B43" s="56"/>
      <c r="C43" s="56"/>
      <c r="D43" s="58"/>
      <c r="E43" s="54"/>
      <c r="F43" s="54"/>
      <c r="G43" s="54"/>
      <c r="H43" s="54"/>
      <c r="I43" s="54"/>
      <c r="J43" s="54"/>
    </row>
    <row r="44" spans="2:10" ht="18" customHeight="1">
      <c r="B44" s="56"/>
      <c r="C44" s="56"/>
      <c r="D44" s="58"/>
      <c r="E44" s="54"/>
      <c r="F44" s="54"/>
      <c r="G44" s="54"/>
      <c r="H44" s="54"/>
      <c r="I44" s="54"/>
      <c r="J44" s="54"/>
    </row>
    <row r="45" spans="2:10" ht="18" customHeight="1">
      <c r="B45" s="56"/>
      <c r="C45" s="56"/>
      <c r="D45" s="58"/>
      <c r="E45" s="54"/>
      <c r="F45" s="54"/>
      <c r="G45" s="54"/>
      <c r="H45" s="54"/>
      <c r="I45" s="54"/>
      <c r="J45" s="54"/>
    </row>
    <row r="46" spans="2:10" ht="18" customHeight="1">
      <c r="B46" s="56"/>
      <c r="C46" s="56"/>
      <c r="D46" s="58"/>
      <c r="E46" s="54"/>
      <c r="F46" s="54"/>
      <c r="G46" s="54"/>
      <c r="H46" s="54"/>
      <c r="I46" s="54"/>
      <c r="J46" s="54"/>
    </row>
    <row r="47" spans="2:10" ht="18" customHeight="1">
      <c r="B47" s="56"/>
      <c r="C47" s="56"/>
      <c r="D47" s="58"/>
      <c r="E47" s="54"/>
      <c r="F47" s="54"/>
      <c r="G47" s="54"/>
      <c r="H47" s="54"/>
      <c r="I47" s="54"/>
      <c r="J47" s="54"/>
    </row>
    <row r="48" spans="2:10" ht="18" customHeight="1">
      <c r="B48" s="56"/>
      <c r="C48" s="56"/>
      <c r="D48" s="58"/>
      <c r="E48" s="54"/>
      <c r="F48" s="54"/>
      <c r="G48" s="54"/>
      <c r="H48" s="54"/>
      <c r="I48" s="54"/>
      <c r="J48" s="54"/>
    </row>
    <row r="49" spans="2:10" ht="18" customHeight="1">
      <c r="B49" s="56"/>
      <c r="C49" s="56"/>
      <c r="D49" s="58"/>
      <c r="E49" s="54"/>
      <c r="F49" s="54"/>
      <c r="G49" s="54"/>
      <c r="H49" s="54"/>
      <c r="I49" s="54"/>
      <c r="J49" s="54"/>
    </row>
    <row r="50" spans="2:10" ht="18" customHeight="1">
      <c r="B50" s="56"/>
      <c r="C50" s="56"/>
      <c r="D50" s="58"/>
      <c r="E50" s="54"/>
      <c r="F50" s="54"/>
      <c r="G50" s="54"/>
      <c r="H50" s="54"/>
      <c r="I50" s="54"/>
      <c r="J50" s="54"/>
    </row>
    <row r="51" spans="2:10" ht="18" customHeight="1">
      <c r="B51" s="62" t="s">
        <v>82</v>
      </c>
      <c r="C51" s="62"/>
      <c r="D51" s="63">
        <f>SUM(D6:D50)</f>
        <v>11338</v>
      </c>
      <c r="E51" s="54"/>
      <c r="F51" s="54"/>
      <c r="G51" s="54"/>
      <c r="H51" s="54"/>
      <c r="I51" s="54"/>
      <c r="J51" s="54"/>
    </row>
    <row r="65536" ht="18" customHeight="1"/>
  </sheetData>
  <sheetProtection selectLockedCells="1" sort="0"/>
  <mergeCells count="2">
    <mergeCell ref="B4:D4"/>
    <mergeCell ref="F9:H15"/>
  </mergeCells>
  <pageMargins left="0.78749999999999998" right="0.78749999999999998" top="1.0249999999999999" bottom="1.0249999999999999" header="0.78749999999999998" footer="0.78749999999999998"/>
  <pageSetup paperSize="9" firstPageNumber="0" fitToHeight="3" orientation="portrait" horizontalDpi="300" verticalDpi="300"/>
  <headerFooter alignWithMargins="0">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sheetPr codeName="Sheet7">
    <pageSetUpPr fitToPage="1"/>
  </sheetPr>
  <dimension ref="B4:J65536"/>
  <sheetViews>
    <sheetView showGridLines="0" workbookViewId="0">
      <selection activeCell="B6" sqref="B6"/>
    </sheetView>
  </sheetViews>
  <sheetFormatPr defaultColWidth="11.5546875" defaultRowHeight="12.75" customHeight="1"/>
  <cols>
    <col min="2" max="2" width="37" style="4" customWidth="1"/>
    <col min="3" max="3" width="37" style="64" customWidth="1"/>
    <col min="4" max="4" width="24.6640625" style="64" customWidth="1"/>
    <col min="5" max="9" width="12.6640625" customWidth="1"/>
    <col min="10" max="10" width="24.6640625" customWidth="1"/>
  </cols>
  <sheetData>
    <row r="4" spans="2:10" ht="21" customHeight="1">
      <c r="B4" s="113" t="s">
        <v>83</v>
      </c>
      <c r="C4" s="113"/>
      <c r="D4" s="113"/>
    </row>
    <row r="5" spans="2:10" ht="21" customHeight="1">
      <c r="B5" s="65" t="s">
        <v>68</v>
      </c>
      <c r="C5" s="66" t="s">
        <v>0</v>
      </c>
      <c r="D5" s="66" t="s">
        <v>69</v>
      </c>
      <c r="E5" s="67"/>
      <c r="F5" s="68"/>
      <c r="G5" s="67"/>
      <c r="H5" s="67"/>
      <c r="I5" s="67"/>
      <c r="J5" s="67"/>
    </row>
    <row r="6" spans="2:10" ht="21" customHeight="1">
      <c r="B6" s="69"/>
      <c r="C6" s="70" t="s">
        <v>84</v>
      </c>
      <c r="D6" s="71">
        <v>1000</v>
      </c>
      <c r="E6" s="67"/>
      <c r="F6" s="67"/>
      <c r="G6" s="67"/>
      <c r="H6" s="67"/>
      <c r="I6" s="67"/>
      <c r="J6" s="67"/>
    </row>
    <row r="7" spans="2:10" ht="21" customHeight="1">
      <c r="B7" s="69"/>
      <c r="C7" s="70" t="s">
        <v>85</v>
      </c>
      <c r="D7" s="71">
        <v>300</v>
      </c>
      <c r="E7" s="67"/>
      <c r="F7" s="72" t="s">
        <v>86</v>
      </c>
      <c r="G7" s="73"/>
      <c r="H7" s="74">
        <f>orgNonStaff</f>
        <v>27673</v>
      </c>
      <c r="I7" s="67"/>
      <c r="J7" s="67"/>
    </row>
    <row r="8" spans="2:10" ht="21" customHeight="1">
      <c r="B8" s="69"/>
      <c r="C8" s="70" t="s">
        <v>87</v>
      </c>
      <c r="D8" s="71">
        <v>125</v>
      </c>
      <c r="E8" s="67"/>
      <c r="J8" s="67"/>
    </row>
    <row r="9" spans="2:10" ht="21" customHeight="1">
      <c r="B9" s="69"/>
      <c r="C9" s="70" t="s">
        <v>88</v>
      </c>
      <c r="D9" s="57">
        <v>1502</v>
      </c>
      <c r="E9" s="67"/>
      <c r="F9" s="114" t="s">
        <v>89</v>
      </c>
      <c r="G9" s="114"/>
      <c r="H9" s="114"/>
      <c r="I9" s="67"/>
      <c r="J9" s="67"/>
    </row>
    <row r="10" spans="2:10" ht="21" customHeight="1">
      <c r="B10" s="69"/>
      <c r="C10" s="70" t="s">
        <v>90</v>
      </c>
      <c r="D10" s="57">
        <v>13755</v>
      </c>
      <c r="E10" s="67"/>
      <c r="F10" s="114"/>
      <c r="G10" s="114"/>
      <c r="H10" s="114"/>
      <c r="I10" s="67"/>
      <c r="J10" s="67"/>
    </row>
    <row r="11" spans="2:10" ht="21" customHeight="1">
      <c r="B11" s="69"/>
      <c r="C11" s="70" t="s">
        <v>91</v>
      </c>
      <c r="D11" s="57">
        <v>3383</v>
      </c>
      <c r="E11" s="67"/>
      <c r="F11" s="114"/>
      <c r="G11" s="114"/>
      <c r="H11" s="114"/>
      <c r="I11" s="67"/>
      <c r="J11" s="67"/>
    </row>
    <row r="12" spans="2:10" ht="21" customHeight="1">
      <c r="B12" s="69"/>
      <c r="C12" s="70" t="s">
        <v>92</v>
      </c>
      <c r="D12" s="57">
        <v>2996</v>
      </c>
      <c r="E12" s="67"/>
      <c r="F12" s="114"/>
      <c r="G12" s="114"/>
      <c r="H12" s="114"/>
      <c r="I12" s="67"/>
      <c r="J12" s="67"/>
    </row>
    <row r="13" spans="2:10" ht="21" customHeight="1">
      <c r="B13" s="69"/>
      <c r="C13" s="70" t="s">
        <v>93</v>
      </c>
      <c r="D13" s="57">
        <v>1803</v>
      </c>
      <c r="E13" s="67"/>
      <c r="F13" s="114"/>
      <c r="G13" s="114"/>
      <c r="H13" s="114"/>
      <c r="I13" s="67"/>
      <c r="J13" s="67"/>
    </row>
    <row r="14" spans="2:10" ht="21" customHeight="1">
      <c r="B14" s="69"/>
      <c r="C14" s="70" t="s">
        <v>94</v>
      </c>
      <c r="D14" s="57">
        <v>2809</v>
      </c>
      <c r="E14" s="67"/>
      <c r="F14" s="114"/>
      <c r="G14" s="114"/>
      <c r="H14" s="114"/>
      <c r="I14" s="67"/>
      <c r="J14" s="67"/>
    </row>
    <row r="15" spans="2:10" ht="21" customHeight="1">
      <c r="B15" s="69"/>
      <c r="C15" s="71"/>
      <c r="D15" s="71"/>
      <c r="E15" s="67"/>
      <c r="F15" s="114"/>
      <c r="G15" s="114"/>
      <c r="H15" s="114"/>
      <c r="I15" s="67"/>
      <c r="J15" s="67"/>
    </row>
    <row r="16" spans="2:10" ht="21" customHeight="1">
      <c r="B16" s="69"/>
      <c r="C16" s="71"/>
      <c r="D16" s="71"/>
      <c r="E16" s="67"/>
      <c r="F16" s="67"/>
      <c r="G16" s="67"/>
      <c r="H16" s="67"/>
      <c r="I16" s="67"/>
      <c r="J16" s="67"/>
    </row>
    <row r="17" spans="2:10" ht="21" customHeight="1">
      <c r="B17" s="69"/>
      <c r="C17" s="71"/>
      <c r="D17" s="71"/>
      <c r="E17" s="67"/>
      <c r="F17" s="67"/>
      <c r="G17" s="67"/>
      <c r="H17" s="67"/>
      <c r="I17" s="67"/>
      <c r="J17" s="67"/>
    </row>
    <row r="18" spans="2:10" ht="21" customHeight="1">
      <c r="B18" s="69"/>
      <c r="C18" s="71"/>
      <c r="D18" s="71"/>
      <c r="E18" s="67"/>
      <c r="F18" s="67"/>
      <c r="G18" s="67"/>
      <c r="H18" s="67"/>
      <c r="I18" s="67"/>
      <c r="J18" s="67"/>
    </row>
    <row r="19" spans="2:10" ht="21" customHeight="1">
      <c r="B19" s="69"/>
      <c r="C19" s="71"/>
      <c r="D19" s="71"/>
      <c r="E19" s="67"/>
      <c r="F19" s="67"/>
      <c r="G19" s="67"/>
      <c r="H19" s="67"/>
      <c r="I19" s="67"/>
      <c r="J19" s="67"/>
    </row>
    <row r="20" spans="2:10" ht="21" customHeight="1">
      <c r="B20" s="69"/>
      <c r="C20" s="71"/>
      <c r="D20" s="71"/>
      <c r="E20" s="67"/>
      <c r="F20" s="67"/>
      <c r="G20" s="67"/>
      <c r="H20" s="67"/>
      <c r="I20" s="67"/>
      <c r="J20" s="67"/>
    </row>
    <row r="21" spans="2:10" ht="21" customHeight="1">
      <c r="B21" s="69"/>
      <c r="C21" s="71"/>
      <c r="D21" s="71"/>
      <c r="E21" s="67"/>
      <c r="F21" s="67"/>
      <c r="G21" s="67"/>
      <c r="H21" s="67"/>
      <c r="I21" s="67"/>
      <c r="J21" s="67"/>
    </row>
    <row r="22" spans="2:10" ht="21" customHeight="1">
      <c r="B22" s="69"/>
      <c r="C22" s="71"/>
      <c r="D22" s="71"/>
      <c r="E22" s="67"/>
      <c r="F22" s="67"/>
      <c r="G22" s="67"/>
      <c r="H22" s="67"/>
      <c r="I22" s="67"/>
      <c r="J22" s="67"/>
    </row>
    <row r="23" spans="2:10" ht="21" customHeight="1">
      <c r="B23" s="69"/>
      <c r="C23" s="71"/>
      <c r="D23" s="71"/>
      <c r="E23" s="67"/>
      <c r="F23" s="67"/>
      <c r="G23" s="67"/>
      <c r="H23" s="67"/>
      <c r="I23" s="67"/>
      <c r="J23" s="67"/>
    </row>
    <row r="24" spans="2:10" ht="21" customHeight="1">
      <c r="B24" s="69"/>
      <c r="C24" s="71"/>
      <c r="D24" s="71"/>
      <c r="E24" s="67"/>
      <c r="F24" s="67"/>
      <c r="G24" s="67"/>
      <c r="H24" s="67"/>
      <c r="I24" s="67"/>
      <c r="J24" s="67"/>
    </row>
    <row r="25" spans="2:10" ht="21" customHeight="1">
      <c r="B25" s="69"/>
      <c r="C25" s="71"/>
      <c r="D25" s="71"/>
      <c r="E25" s="67"/>
      <c r="F25" s="67"/>
      <c r="G25" s="67"/>
      <c r="H25" s="67"/>
      <c r="I25" s="67"/>
      <c r="J25" s="67"/>
    </row>
    <row r="26" spans="2:10" ht="21" customHeight="1">
      <c r="B26" s="69"/>
      <c r="C26" s="71"/>
      <c r="D26" s="71"/>
      <c r="E26" s="67"/>
      <c r="F26" s="67"/>
      <c r="G26" s="67"/>
      <c r="H26" s="67"/>
      <c r="I26" s="67"/>
      <c r="J26" s="67"/>
    </row>
    <row r="27" spans="2:10" ht="21" customHeight="1">
      <c r="B27" s="69"/>
      <c r="C27" s="71"/>
      <c r="D27" s="71"/>
      <c r="E27" s="67"/>
      <c r="F27" s="67"/>
      <c r="G27" s="67"/>
      <c r="H27" s="67"/>
      <c r="I27" s="67"/>
      <c r="J27" s="67"/>
    </row>
    <row r="28" spans="2:10" ht="21" customHeight="1">
      <c r="B28" s="69"/>
      <c r="C28" s="71"/>
      <c r="D28" s="71"/>
      <c r="E28" s="67"/>
      <c r="F28" s="67"/>
      <c r="G28" s="67"/>
      <c r="H28" s="67"/>
      <c r="I28" s="67"/>
      <c r="J28" s="67"/>
    </row>
    <row r="29" spans="2:10" ht="21" customHeight="1">
      <c r="B29" s="69"/>
      <c r="C29" s="71"/>
      <c r="D29" s="71"/>
      <c r="E29" s="67"/>
      <c r="F29" s="67"/>
      <c r="G29" s="67"/>
      <c r="H29" s="67"/>
      <c r="I29" s="67"/>
      <c r="J29" s="67"/>
    </row>
    <row r="30" spans="2:10" ht="21" customHeight="1">
      <c r="B30" s="69"/>
      <c r="C30" s="71"/>
      <c r="D30" s="71"/>
      <c r="E30" s="67"/>
      <c r="F30" s="67"/>
      <c r="G30" s="67"/>
      <c r="H30" s="67"/>
      <c r="I30" s="67"/>
      <c r="J30" s="67"/>
    </row>
    <row r="31" spans="2:10" ht="21" customHeight="1">
      <c r="B31" s="69"/>
      <c r="C31" s="71"/>
      <c r="D31" s="71"/>
      <c r="E31" s="67"/>
      <c r="F31" s="67"/>
      <c r="G31" s="67"/>
      <c r="H31" s="67"/>
      <c r="I31" s="67"/>
      <c r="J31" s="67"/>
    </row>
    <row r="32" spans="2:10" ht="21" customHeight="1">
      <c r="B32" s="69"/>
      <c r="C32" s="71"/>
      <c r="D32" s="71"/>
      <c r="E32" s="67"/>
      <c r="F32" s="67"/>
      <c r="G32" s="67"/>
      <c r="H32" s="67"/>
      <c r="I32" s="67"/>
      <c r="J32" s="67"/>
    </row>
    <row r="33" spans="2:10" ht="21" customHeight="1">
      <c r="B33" s="69"/>
      <c r="C33" s="71"/>
      <c r="D33" s="71"/>
      <c r="E33" s="67"/>
      <c r="F33" s="67"/>
      <c r="G33" s="67"/>
      <c r="H33" s="67"/>
      <c r="I33" s="67"/>
      <c r="J33" s="67"/>
    </row>
    <row r="34" spans="2:10" ht="21" customHeight="1">
      <c r="B34" s="69"/>
      <c r="C34" s="71"/>
      <c r="D34" s="71"/>
      <c r="E34" s="67"/>
      <c r="F34" s="67"/>
      <c r="G34" s="67"/>
      <c r="H34" s="67"/>
      <c r="I34" s="67"/>
      <c r="J34" s="67"/>
    </row>
    <row r="35" spans="2:10" ht="21" customHeight="1">
      <c r="B35" s="69"/>
      <c r="C35" s="71"/>
      <c r="D35" s="71"/>
      <c r="E35" s="67"/>
      <c r="F35" s="67"/>
      <c r="G35" s="67"/>
      <c r="H35" s="67"/>
      <c r="I35" s="67"/>
      <c r="J35" s="67"/>
    </row>
    <row r="36" spans="2:10" ht="21" customHeight="1">
      <c r="B36" s="69"/>
      <c r="C36" s="71"/>
      <c r="D36" s="71"/>
      <c r="E36" s="67"/>
      <c r="F36" s="67"/>
      <c r="G36" s="67"/>
      <c r="H36" s="67"/>
      <c r="I36" s="67"/>
      <c r="J36" s="67"/>
    </row>
    <row r="37" spans="2:10" ht="21" customHeight="1">
      <c r="B37" s="69"/>
      <c r="C37" s="71"/>
      <c r="D37" s="71"/>
      <c r="E37" s="67"/>
      <c r="F37" s="67"/>
      <c r="G37" s="67"/>
      <c r="H37" s="67"/>
      <c r="I37" s="67"/>
      <c r="J37" s="67"/>
    </row>
    <row r="38" spans="2:10" ht="21" customHeight="1">
      <c r="B38" s="69"/>
      <c r="C38" s="71"/>
      <c r="D38" s="71"/>
      <c r="E38" s="67"/>
      <c r="F38" s="67"/>
      <c r="G38" s="67"/>
      <c r="H38" s="67"/>
      <c r="I38" s="67"/>
      <c r="J38" s="67"/>
    </row>
    <row r="39" spans="2:10" ht="21" customHeight="1">
      <c r="B39" s="69"/>
      <c r="C39" s="71"/>
      <c r="D39" s="71"/>
      <c r="E39" s="67"/>
      <c r="F39" s="67"/>
      <c r="G39" s="67"/>
      <c r="H39" s="67"/>
      <c r="I39" s="67"/>
      <c r="J39" s="67"/>
    </row>
    <row r="40" spans="2:10" ht="21" customHeight="1">
      <c r="B40" s="69"/>
      <c r="C40" s="71"/>
      <c r="D40" s="71"/>
      <c r="E40" s="67"/>
      <c r="F40" s="67"/>
      <c r="G40" s="67"/>
      <c r="H40" s="67"/>
      <c r="I40" s="67"/>
      <c r="J40" s="67"/>
    </row>
    <row r="41" spans="2:10" ht="21" customHeight="1">
      <c r="B41" s="69"/>
      <c r="C41" s="71"/>
      <c r="D41" s="71"/>
      <c r="E41" s="67"/>
      <c r="F41" s="67"/>
      <c r="G41" s="67"/>
      <c r="H41" s="67"/>
      <c r="I41" s="67"/>
      <c r="J41" s="67"/>
    </row>
    <row r="42" spans="2:10" ht="21" customHeight="1">
      <c r="B42" s="69"/>
      <c r="C42" s="71"/>
      <c r="D42" s="71"/>
      <c r="E42" s="67"/>
      <c r="F42" s="67"/>
      <c r="G42" s="67"/>
      <c r="H42" s="67"/>
      <c r="I42" s="67"/>
      <c r="J42" s="67"/>
    </row>
    <row r="43" spans="2:10" ht="21" customHeight="1">
      <c r="B43" s="69"/>
      <c r="C43" s="71"/>
      <c r="D43" s="71"/>
      <c r="E43" s="67"/>
      <c r="F43" s="67"/>
      <c r="G43" s="67"/>
      <c r="H43" s="67"/>
      <c r="I43" s="67"/>
      <c r="J43" s="67"/>
    </row>
    <row r="44" spans="2:10" ht="21" customHeight="1">
      <c r="B44" s="69"/>
      <c r="C44" s="71"/>
      <c r="D44" s="71"/>
      <c r="E44" s="67"/>
      <c r="F44" s="67"/>
      <c r="G44" s="67"/>
      <c r="H44" s="67"/>
      <c r="I44" s="67"/>
      <c r="J44" s="67"/>
    </row>
    <row r="45" spans="2:10" ht="21" customHeight="1">
      <c r="B45" s="69"/>
      <c r="C45" s="71"/>
      <c r="D45" s="71"/>
      <c r="E45" s="67"/>
      <c r="F45" s="67"/>
      <c r="G45" s="67"/>
      <c r="H45" s="67"/>
      <c r="I45" s="67"/>
      <c r="J45" s="67"/>
    </row>
    <row r="46" spans="2:10" ht="21" customHeight="1">
      <c r="B46" s="69"/>
      <c r="C46" s="71"/>
      <c r="D46" s="71"/>
      <c r="E46" s="67"/>
      <c r="F46" s="67"/>
      <c r="G46" s="67"/>
      <c r="H46" s="67"/>
      <c r="I46" s="67"/>
      <c r="J46" s="67"/>
    </row>
    <row r="47" spans="2:10" ht="21" customHeight="1">
      <c r="B47" s="69"/>
      <c r="C47" s="71"/>
      <c r="D47" s="71"/>
      <c r="E47" s="67"/>
      <c r="F47" s="67"/>
      <c r="G47" s="67"/>
      <c r="H47" s="67"/>
      <c r="I47" s="67"/>
      <c r="J47" s="67"/>
    </row>
    <row r="48" spans="2:10" ht="21" customHeight="1">
      <c r="B48" s="69"/>
      <c r="C48" s="71"/>
      <c r="D48" s="71"/>
      <c r="E48" s="67"/>
      <c r="F48" s="67"/>
      <c r="G48" s="67"/>
      <c r="H48" s="67"/>
      <c r="I48" s="67"/>
      <c r="J48" s="67"/>
    </row>
    <row r="49" spans="2:10" ht="21" customHeight="1">
      <c r="B49" s="69"/>
      <c r="C49" s="71"/>
      <c r="D49" s="71"/>
      <c r="E49" s="67"/>
      <c r="F49" s="67"/>
      <c r="G49" s="67"/>
      <c r="H49" s="67"/>
      <c r="I49" s="67"/>
      <c r="J49" s="67"/>
    </row>
    <row r="50" spans="2:10" ht="21" customHeight="1">
      <c r="B50" s="69"/>
      <c r="C50" s="71"/>
      <c r="D50" s="71"/>
      <c r="E50" s="67"/>
      <c r="F50" s="67"/>
      <c r="G50" s="67"/>
      <c r="H50" s="67"/>
      <c r="I50" s="67"/>
      <c r="J50" s="67"/>
    </row>
    <row r="51" spans="2:10" ht="21" customHeight="1">
      <c r="B51" s="75" t="s">
        <v>82</v>
      </c>
      <c r="C51" s="76"/>
      <c r="D51" s="76">
        <f>SUM(D6:D50)</f>
        <v>27673</v>
      </c>
      <c r="E51" s="67"/>
      <c r="F51" s="67"/>
      <c r="G51" s="67"/>
      <c r="H51" s="67"/>
      <c r="I51" s="67"/>
      <c r="J51" s="67"/>
    </row>
    <row r="65536" ht="21" customHeight="1"/>
  </sheetData>
  <sheetProtection selectLockedCells="1" sort="0"/>
  <mergeCells count="2">
    <mergeCell ref="B4:D4"/>
    <mergeCell ref="F9:H15"/>
  </mergeCells>
  <pageMargins left="0.78749999999999998" right="0.78749999999999998" top="1.0249999999999999" bottom="1.0249999999999999" header="0.78749999999999998" footer="0.78749999999999998"/>
  <pageSetup paperSize="9" firstPageNumber="0" fitToHeight="5" orientation="portrait" horizontalDpi="300" verticalDpi="300"/>
  <headerFooter alignWithMargins="0">
    <oddHeader>&amp;C&amp;A</oddHeader>
    <oddFooter>&amp;CPage &amp;P</oddFooter>
  </headerFooter>
  <drawing r:id="rId1"/>
</worksheet>
</file>

<file path=xl/worksheets/sheet8.xml><?xml version="1.0" encoding="utf-8"?>
<worksheet xmlns="http://schemas.openxmlformats.org/spreadsheetml/2006/main" xmlns:r="http://schemas.openxmlformats.org/officeDocument/2006/relationships">
  <sheetPr codeName="Sheet8"/>
  <dimension ref="B2:N7"/>
  <sheetViews>
    <sheetView showGridLines="0" workbookViewId="0">
      <selection activeCell="B6" sqref="B6"/>
    </sheetView>
  </sheetViews>
  <sheetFormatPr defaultColWidth="11.5546875" defaultRowHeight="13.2"/>
  <cols>
    <col min="2" max="2" width="28" style="4" customWidth="1"/>
    <col min="3" max="3" width="24.6640625" style="77" customWidth="1"/>
    <col min="4" max="4" width="50.6640625" style="78" customWidth="1"/>
    <col min="5" max="9" width="12.6640625" customWidth="1"/>
    <col min="10" max="10" width="24.6640625" customWidth="1"/>
  </cols>
  <sheetData>
    <row r="2" spans="2:14" ht="29.25" customHeight="1">
      <c r="B2" s="79" t="s">
        <v>0</v>
      </c>
      <c r="C2" s="80" t="s">
        <v>95</v>
      </c>
      <c r="D2" s="81" t="s">
        <v>96</v>
      </c>
      <c r="E2" s="67"/>
      <c r="F2" s="67"/>
      <c r="G2" s="67"/>
      <c r="H2" s="67"/>
      <c r="I2" s="67"/>
      <c r="J2" s="67"/>
      <c r="K2" s="67"/>
      <c r="L2" s="67"/>
      <c r="M2" s="67"/>
      <c r="N2" s="68" t="s">
        <v>97</v>
      </c>
    </row>
    <row r="3" spans="2:14" ht="39.9" customHeight="1">
      <c r="B3" s="10" t="s">
        <v>98</v>
      </c>
      <c r="C3" s="82">
        <v>35</v>
      </c>
      <c r="D3" s="83" t="s">
        <v>99</v>
      </c>
      <c r="E3" s="67"/>
      <c r="F3" s="67"/>
      <c r="G3" s="67"/>
      <c r="H3" s="67"/>
      <c r="I3" s="67"/>
      <c r="J3" s="67"/>
      <c r="K3" s="67"/>
      <c r="L3" s="67"/>
      <c r="M3" s="67"/>
      <c r="N3" s="67"/>
    </row>
    <row r="4" spans="2:14" ht="39.9" customHeight="1">
      <c r="B4" s="10" t="s">
        <v>33</v>
      </c>
      <c r="C4" s="84">
        <v>0.125</v>
      </c>
      <c r="D4" s="83" t="s">
        <v>100</v>
      </c>
      <c r="E4" s="67"/>
      <c r="F4" s="67"/>
      <c r="G4" s="67"/>
      <c r="H4" s="67"/>
      <c r="I4" s="67"/>
      <c r="J4" s="67"/>
      <c r="K4" s="67"/>
      <c r="L4" s="67"/>
      <c r="M4" s="67"/>
      <c r="N4" s="67"/>
    </row>
    <row r="5" spans="2:14" ht="39.9" customHeight="1">
      <c r="B5" s="10" t="s">
        <v>101</v>
      </c>
      <c r="C5" s="84">
        <v>0.75</v>
      </c>
      <c r="D5" s="83" t="s">
        <v>102</v>
      </c>
      <c r="E5" s="67"/>
      <c r="F5" s="67"/>
      <c r="G5" s="67"/>
      <c r="H5" s="67"/>
      <c r="I5" s="67"/>
      <c r="J5" s="67"/>
      <c r="K5" s="67"/>
      <c r="L5" s="67"/>
      <c r="M5" s="67"/>
      <c r="N5" s="67"/>
    </row>
    <row r="6" spans="2:14" ht="39.9" customHeight="1">
      <c r="B6" s="10" t="s">
        <v>103</v>
      </c>
      <c r="C6" s="84">
        <v>0.25</v>
      </c>
      <c r="D6" s="83" t="s">
        <v>104</v>
      </c>
      <c r="E6" s="67"/>
      <c r="F6" s="67"/>
      <c r="G6" s="67"/>
      <c r="H6" s="67"/>
      <c r="I6" s="67"/>
      <c r="J6" s="67"/>
      <c r="K6" s="67"/>
      <c r="L6" s="67"/>
      <c r="M6" s="67"/>
      <c r="N6" s="67"/>
    </row>
    <row r="7" spans="2:14" ht="39.9" customHeight="1">
      <c r="B7" s="10" t="s">
        <v>105</v>
      </c>
      <c r="C7" s="84" t="s">
        <v>106</v>
      </c>
      <c r="D7" s="83" t="s">
        <v>107</v>
      </c>
      <c r="E7" s="67"/>
      <c r="F7" s="67"/>
      <c r="G7" s="67"/>
      <c r="H7" s="67"/>
      <c r="I7" s="67"/>
      <c r="J7" s="67"/>
      <c r="K7" s="67"/>
      <c r="L7" s="67"/>
      <c r="M7" s="67"/>
      <c r="N7" s="67"/>
    </row>
  </sheetData>
  <sheetProtection selectLockedCells="1"/>
  <hyperlinks>
    <hyperlink ref="N2" location="Summary" display="Go to summary sheet"/>
  </hyperlinks>
  <printOptions horizontalCentered="1"/>
  <pageMargins left="0.78749999999999998" right="0.78749999999999998" top="1.0249999999999999" bottom="1.0249999999999999" header="0.78749999999999998" footer="0.78749999999999998"/>
  <pageSetup paperSize="9" firstPageNumber="0" orientation="landscape" horizontalDpi="300" verticalDpi="300"/>
  <headerFooter alignWithMargins="0">
    <oddHeader>&amp;C&amp;A</oddHeader>
    <oddFooter>&amp;CPage &amp;P</oddFooter>
  </headerFooter>
  <drawing r:id="rId1"/>
</worksheet>
</file>

<file path=xl/worksheets/sheet9.xml><?xml version="1.0" encoding="utf-8"?>
<worksheet xmlns="http://schemas.openxmlformats.org/spreadsheetml/2006/main" xmlns:r="http://schemas.openxmlformats.org/officeDocument/2006/relationships">
  <sheetPr codeName="Sheet9"/>
  <dimension ref="A1:L17"/>
  <sheetViews>
    <sheetView showGridLines="0" workbookViewId="0">
      <selection activeCell="C4" sqref="C4"/>
    </sheetView>
  </sheetViews>
  <sheetFormatPr defaultColWidth="11.5546875" defaultRowHeight="13.2"/>
  <cols>
    <col min="1" max="2" width="28.33203125" customWidth="1"/>
    <col min="8" max="8" width="11.5546875" style="85"/>
  </cols>
  <sheetData>
    <row r="1" spans="1:12" ht="12.75" customHeight="1"/>
    <row r="2" spans="1:12" ht="12.75" customHeight="1"/>
    <row r="3" spans="1:12" ht="33.75" customHeight="1">
      <c r="B3" s="86" t="s">
        <v>108</v>
      </c>
      <c r="C3" s="2" t="s">
        <v>109</v>
      </c>
      <c r="D3" s="2" t="s">
        <v>110</v>
      </c>
      <c r="E3" s="2" t="s">
        <v>111</v>
      </c>
      <c r="F3" s="2" t="s">
        <v>112</v>
      </c>
      <c r="G3" s="2" t="s">
        <v>113</v>
      </c>
      <c r="H3" s="87" t="s">
        <v>82</v>
      </c>
    </row>
    <row r="4" spans="1:12" s="4" customFormat="1" ht="32.25" customHeight="1">
      <c r="B4" s="88" t="s">
        <v>114</v>
      </c>
      <c r="C4" s="89">
        <v>400</v>
      </c>
      <c r="D4" s="90">
        <v>200</v>
      </c>
      <c r="E4" s="90"/>
      <c r="F4" s="90"/>
      <c r="G4" s="90"/>
      <c r="H4" s="91">
        <f>SUM(C4:G4)</f>
        <v>600</v>
      </c>
    </row>
    <row r="5" spans="1:12" s="4" customFormat="1" ht="32.25" customHeight="1">
      <c r="B5" s="88" t="s">
        <v>115</v>
      </c>
      <c r="C5" s="89">
        <v>800</v>
      </c>
      <c r="D5" s="90">
        <v>400</v>
      </c>
      <c r="E5" s="90"/>
      <c r="F5" s="90"/>
      <c r="G5" s="90"/>
      <c r="H5" s="91">
        <f>SUM(C5:G5)</f>
        <v>1200</v>
      </c>
      <c r="J5" s="115" t="s">
        <v>116</v>
      </c>
      <c r="K5" s="115"/>
      <c r="L5" s="115"/>
    </row>
    <row r="6" spans="1:12" s="4" customFormat="1" ht="32.25" customHeight="1">
      <c r="B6" s="88" t="s">
        <v>117</v>
      </c>
      <c r="C6" s="89">
        <f>IF(ISNUMBER(C5),C5*sessDuration,"")</f>
        <v>800</v>
      </c>
      <c r="D6" s="90">
        <f>IF(ISNUMBER(D5),D5*sessDuration,"")</f>
        <v>400</v>
      </c>
      <c r="E6" s="90" t="str">
        <f>IF(ISNUMBER(E5),E5*sessDuration,"")</f>
        <v/>
      </c>
      <c r="F6" s="90" t="str">
        <f>IF(ISNUMBER(F5),F5*sessDuration,"")</f>
        <v/>
      </c>
      <c r="G6" s="90" t="str">
        <f>IF(ISNUMBER(G5),G5*sessDuration,"")</f>
        <v/>
      </c>
      <c r="H6" s="91">
        <f>SUM(C6:G6)</f>
        <v>1200</v>
      </c>
      <c r="J6" s="115"/>
      <c r="K6" s="115"/>
      <c r="L6" s="115"/>
    </row>
    <row r="7" spans="1:12" s="4" customFormat="1" ht="32.25" customHeight="1">
      <c r="B7" s="88" t="s">
        <v>118</v>
      </c>
      <c r="C7" s="92">
        <f>C5/C4</f>
        <v>2</v>
      </c>
      <c r="D7" s="92">
        <f>D5/D4</f>
        <v>2</v>
      </c>
      <c r="E7" s="92" t="str">
        <f>IF(ISNUMBER(E4),E5/E4,"")</f>
        <v/>
      </c>
      <c r="F7" s="92" t="str">
        <f>IF(ISNUMBER(F4),F5/F4,"")</f>
        <v/>
      </c>
      <c r="G7" s="92" t="str">
        <f>IF(ISNUMBER(G4),G5/G4,"")</f>
        <v/>
      </c>
      <c r="H7" s="91">
        <f>AVERAGE(C7:G7)</f>
        <v>2</v>
      </c>
      <c r="J7" s="115"/>
      <c r="K7" s="115"/>
      <c r="L7" s="115"/>
    </row>
    <row r="8" spans="1:12" ht="33.75" customHeight="1">
      <c r="B8" s="88" t="s">
        <v>119</v>
      </c>
      <c r="C8" s="89">
        <v>25</v>
      </c>
      <c r="D8" s="90"/>
      <c r="E8" s="90"/>
      <c r="F8" s="90"/>
      <c r="G8" s="90"/>
      <c r="H8" s="91">
        <f t="shared" ref="H8:H16" si="0">SUM(C8:G8)</f>
        <v>25</v>
      </c>
      <c r="J8" s="115"/>
      <c r="K8" s="115"/>
      <c r="L8" s="115"/>
    </row>
    <row r="9" spans="1:12" ht="32.25" customHeight="1">
      <c r="A9" s="4"/>
      <c r="B9" s="88" t="s">
        <v>120</v>
      </c>
      <c r="C9" s="89">
        <v>175</v>
      </c>
      <c r="D9" s="90"/>
      <c r="E9" s="90"/>
      <c r="F9" s="90"/>
      <c r="G9" s="90"/>
      <c r="H9" s="91">
        <f t="shared" si="0"/>
        <v>175</v>
      </c>
      <c r="J9" s="115"/>
      <c r="K9" s="115"/>
      <c r="L9" s="115"/>
    </row>
    <row r="10" spans="1:12" ht="32.25" customHeight="1">
      <c r="A10" s="4"/>
      <c r="B10" s="88" t="s">
        <v>121</v>
      </c>
      <c r="C10" s="89">
        <v>3000</v>
      </c>
      <c r="D10" s="90"/>
      <c r="E10" s="90"/>
      <c r="F10" s="90"/>
      <c r="G10" s="90"/>
      <c r="H10" s="91">
        <f t="shared" si="0"/>
        <v>3000</v>
      </c>
      <c r="J10" s="115"/>
      <c r="K10" s="115"/>
      <c r="L10" s="115"/>
    </row>
    <row r="11" spans="1:12" ht="32.25" customHeight="1">
      <c r="A11" s="4"/>
      <c r="B11" s="88" t="s">
        <v>122</v>
      </c>
      <c r="C11" s="89">
        <v>1500</v>
      </c>
      <c r="D11" s="90"/>
      <c r="E11" s="90"/>
      <c r="F11" s="90"/>
      <c r="G11" s="90"/>
      <c r="H11" s="91">
        <f t="shared" si="0"/>
        <v>1500</v>
      </c>
      <c r="J11" s="115"/>
      <c r="K11" s="115"/>
      <c r="L11" s="115"/>
    </row>
    <row r="12" spans="1:12" ht="32.25" customHeight="1">
      <c r="A12" s="4"/>
      <c r="B12" s="93" t="s">
        <v>123</v>
      </c>
      <c r="C12" s="89"/>
      <c r="D12" s="90"/>
      <c r="E12" s="90"/>
      <c r="F12" s="90"/>
      <c r="G12" s="90"/>
      <c r="H12" s="91">
        <f t="shared" si="0"/>
        <v>0</v>
      </c>
    </row>
    <row r="13" spans="1:12" ht="32.25" customHeight="1">
      <c r="A13" s="4"/>
      <c r="B13" s="93" t="s">
        <v>124</v>
      </c>
      <c r="C13" s="89"/>
      <c r="D13" s="90"/>
      <c r="E13" s="90"/>
      <c r="F13" s="90"/>
      <c r="G13" s="90"/>
      <c r="H13" s="91">
        <f t="shared" si="0"/>
        <v>0</v>
      </c>
    </row>
    <row r="14" spans="1:12" ht="32.25" customHeight="1">
      <c r="A14" s="4"/>
      <c r="B14" s="93" t="s">
        <v>125</v>
      </c>
      <c r="C14" s="89"/>
      <c r="D14" s="90"/>
      <c r="E14" s="90"/>
      <c r="F14" s="90"/>
      <c r="G14" s="90"/>
      <c r="H14" s="91">
        <f t="shared" si="0"/>
        <v>0</v>
      </c>
    </row>
    <row r="15" spans="1:12" ht="32.25" customHeight="1">
      <c r="A15" s="4"/>
      <c r="B15" s="93" t="s">
        <v>126</v>
      </c>
      <c r="C15" s="89"/>
      <c r="D15" s="90"/>
      <c r="E15" s="90"/>
      <c r="F15" s="90"/>
      <c r="G15" s="90"/>
      <c r="H15" s="91">
        <f t="shared" si="0"/>
        <v>0</v>
      </c>
    </row>
    <row r="16" spans="1:12" ht="32.25" customHeight="1">
      <c r="B16" s="93" t="s">
        <v>127</v>
      </c>
      <c r="C16" s="92"/>
      <c r="D16" s="94"/>
      <c r="E16" s="94"/>
      <c r="F16" s="94"/>
      <c r="G16" s="94"/>
      <c r="H16" s="91">
        <f t="shared" si="0"/>
        <v>0</v>
      </c>
    </row>
    <row r="17" spans="2:8" ht="32.25" customHeight="1">
      <c r="B17" s="88" t="s">
        <v>128</v>
      </c>
      <c r="C17" s="95">
        <f>IF(ISNUMBER(C5),SUM(C4:C16),"")</f>
        <v>6702</v>
      </c>
      <c r="D17" s="96">
        <f>IF(ISNUMBER(D5),SUM(D4:D16),"")</f>
        <v>1002</v>
      </c>
      <c r="E17" s="96" t="str">
        <f>IF(ISNUMBER(E5),SUM(E4:E16),"")</f>
        <v/>
      </c>
      <c r="F17" s="96" t="str">
        <f>IF(ISNUMBER(F5),SUM(F4:F16),"")</f>
        <v/>
      </c>
      <c r="G17" s="96" t="str">
        <f>IF(ISNUMBER(G5),SUM(G4:G16),"")</f>
        <v/>
      </c>
      <c r="H17" s="96">
        <f>H6*(sessDuration-(sessDuration*nonContactPerCent))</f>
        <v>1020</v>
      </c>
    </row>
  </sheetData>
  <sheetProtection selectLockedCells="1"/>
  <mergeCells count="1">
    <mergeCell ref="J5:L11"/>
  </mergeCells>
  <printOptions horizontalCentered="1"/>
  <pageMargins left="0.78749999999999998" right="0.78749999999999998" top="1.0527777777777778" bottom="1.0527777777777778" header="0.78749999999999998" footer="0.78749999999999998"/>
  <pageSetup paperSize="9" firstPageNumber="0" orientation="landscape" horizontalDpi="300" verticalDpi="300"/>
  <headerFooter alignWithMargins="0">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10</vt:i4>
      </vt:variant>
      <vt:variant>
        <vt:lpstr>Named Ranges</vt:lpstr>
      </vt:variant>
      <vt:variant>
        <vt:i4>26</vt:i4>
      </vt:variant>
    </vt:vector>
  </HeadingPairs>
  <TitlesOfParts>
    <vt:vector baseType="lpstr" size="36">
      <vt:lpstr>Summary</vt:lpstr>
      <vt:lpstr>Comparison</vt:lpstr>
      <vt:lpstr>Direct staff costs</vt:lpstr>
      <vt:lpstr>Volunteers</vt:lpstr>
      <vt:lpstr>Indirect staff costs</vt:lpstr>
      <vt:lpstr>Direct running costs</vt:lpstr>
      <vt:lpstr>Org running costs</vt:lpstr>
      <vt:lpstr>Constants</vt:lpstr>
      <vt:lpstr>Activity summary</vt:lpstr>
      <vt:lpstr>Activity constants</vt:lpstr>
      <vt:lpstr>conTotal</vt:lpstr>
      <vt:lpstr>dirCosts</vt:lpstr>
      <vt:lpstr>directCosts</vt:lpstr>
      <vt:lpstr>directStaff</vt:lpstr>
      <vt:lpstr>'Activity summary'!Excel_BuiltIn_Print_Area</vt:lpstr>
      <vt:lpstr>Constants!Excel_BuiltIn_Print_Area</vt:lpstr>
      <vt:lpstr>'Direct running costs'!Excel_BuiltIn_Print_Area</vt:lpstr>
      <vt:lpstr>'Org running costs'!Excel_BuiltIn_Print_Area</vt:lpstr>
      <vt:lpstr>hourProp</vt:lpstr>
      <vt:lpstr>indirectStaff</vt:lpstr>
      <vt:lpstr>nonContactPerCent</vt:lpstr>
      <vt:lpstr>onCost</vt:lpstr>
      <vt:lpstr>orgAtt</vt:lpstr>
      <vt:lpstr>orgCosts</vt:lpstr>
      <vt:lpstr>orgNonStaff</vt:lpstr>
      <vt:lpstr>'Activity constants'!Print_Area</vt:lpstr>
      <vt:lpstr>'Activity summary'!Print_Area</vt:lpstr>
      <vt:lpstr>Constants!Print_Area</vt:lpstr>
      <vt:lpstr>'Direct running costs'!Print_Area</vt:lpstr>
      <vt:lpstr>'Org running costs'!Print_Area</vt:lpstr>
      <vt:lpstr>Summary!Print_Area</vt:lpstr>
      <vt:lpstr>sessDuration</vt:lpstr>
      <vt:lpstr>sessTotal</vt:lpstr>
      <vt:lpstr>staffAtt</vt:lpstr>
      <vt:lpstr>volTotal</vt:lpstr>
      <vt:lpstr>workingWeek</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