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Alex Bejanishvili\Documents\Xampp\htdocs\spreadsheet123\files\free-templates\"/>
    </mc:Choice>
  </mc:AlternateContent>
  <bookViews>
    <workbookView xWindow="240" yWindow="15" windowWidth="15060" windowHeight="5685" tabRatio="640"/>
  </bookViews>
  <sheets>
    <sheet name="Employee Register" sheetId="1" r:id="rId1"/>
    <sheet name="Payroll Calculator" sheetId="2" r:id="rId2"/>
    <sheet name="Paystubs" sheetId="3" r:id="rId3"/>
    <sheet name="YTD" sheetId="11" r:id="rId4"/>
    <sheet name="Federal Tax Tables" sheetId="10" r:id="rId5"/>
    <sheet name="©" sheetId="4" r:id="rId6"/>
  </sheets>
  <definedNames>
    <definedName name="_xlnm._FilterDatabase" localSheetId="3" hidden="1">YTD!$A$4:$AE$185</definedName>
    <definedName name="M_annual_F">'Federal Tax Tables'!$F$93:$F$100</definedName>
    <definedName name="M_annual_H">'Federal Tax Tables'!$H$93:$H$100</definedName>
    <definedName name="M_annual_I">'Federal Tax Tables'!$I$93:$I$100</definedName>
    <definedName name="M_annually">INDEX(M_annual_F,MATCH('Payroll Calculator'!$R1,M_annual_F,1),1)</definedName>
    <definedName name="M_annuallyP">INDEX(M_annual_I,MATCH('Payroll Calculator'!$R1,M_annual_F,1),1)</definedName>
    <definedName name="M_annuallyW">INDEX(M_annual_H,MATCH('Payroll Calculator'!$R1,M_annual_F,1),1)</definedName>
    <definedName name="M_biweekly">INDEX(M_biweekly_F,MATCH('Payroll Calculator'!$R1,M_biweekly_F,1),1)</definedName>
    <definedName name="M_biweekly_F">'Federal Tax Tables'!$F$33:$F$40</definedName>
    <definedName name="M_biweekly_H">'Federal Tax Tables'!$H$33:$H$40</definedName>
    <definedName name="M_biweekly_I">'Federal Tax Tables'!$I$33:$I$40</definedName>
    <definedName name="M_biweeklyP">INDEX(M_biweekly_I,MATCH('Payroll Calculator'!$R1,M_biweekly_F,1),1)</definedName>
    <definedName name="M_biweeklyW">INDEX(M_biweekly_H,MATCH('Payroll Calculator'!$R1,M_biweekly_F,1),1)</definedName>
    <definedName name="M_excess_over">IF(pFr="Weekly",M_weekly,IF(pFr="Biweekly",M_biweekly,IF(pFr="Semimonthly",M_semimonthly,IF(pFr="Monthly",M_monthly,IF(pFr="Quarterly",M_quarterly,IF(pFr="Semiannually",M_semiannually,IF(pFr="Annually",M_annually,FALSE)))))))</definedName>
    <definedName name="M_monthly">INDEX(M_monthly_F,MATCH('Payroll Calculator'!$R1,M_monthly_F,1),1)</definedName>
    <definedName name="M_monthly_F">'Federal Tax Tables'!$F$57:$F$64</definedName>
    <definedName name="M_monthly_H">'Federal Tax Tables'!$H$57:$H$64</definedName>
    <definedName name="M_monthly_I">'Federal Tax Tables'!$I$57:$I$64</definedName>
    <definedName name="M_monthlyP">INDEX(M_monthly_I,MATCH('Payroll Calculator'!$R1,M_monthly_F,1),1)</definedName>
    <definedName name="M_monthlyW">INDEX(M_monthly_H,MATCH('Payroll Calculator'!$R1,M_monthly_F,1),1)</definedName>
    <definedName name="M_plus_excess">IF(pFr="Weekly",M_weeklyP,IF(pFr="Biweekly",M_biweeklyP,IF(pFr="Semimonthly",M_semimonthlyP,IF(pFr="Monthly",M_monthlyP,IF(pFr="Quarterly",M_quarterlyP,IF(pFr="Semiannually",M_semiannuallyP,IF(pFr="Annually",M_annuallyP,FALSE)))))))</definedName>
    <definedName name="M_quarterly">INDEX(M_quarterly_F,MATCH('Payroll Calculator'!$R1,M_quarterly_F,1),1)</definedName>
    <definedName name="M_quarterly_F">'Federal Tax Tables'!$F$69:$F$76</definedName>
    <definedName name="M_quarterly_H">'Federal Tax Tables'!$H$69:$H$76</definedName>
    <definedName name="M_quarterly_I">'Federal Tax Tables'!$I$69:$I$76</definedName>
    <definedName name="M_quarterlyP">INDEX(M_quarterly_I,MATCH('Payroll Calculator'!$R1,M_quarterly_H,1),1)</definedName>
    <definedName name="M_quarterlyW">INDEX(M_quarterly_H,MATCH('Payroll Calculator'!$R1,M_quarterly_F,1),1)</definedName>
    <definedName name="M_semiannual_F">'Federal Tax Tables'!$F$81:$F$88</definedName>
    <definedName name="M_semiannual_H">'Federal Tax Tables'!$H$81:$H$88</definedName>
    <definedName name="M_semiannual_I">'Federal Tax Tables'!$I$81:$I$88</definedName>
    <definedName name="M_semiannually">INDEX(M_semiannual_F,MATCH('Payroll Calculator'!$R1,M_semiannual_F,1),1)</definedName>
    <definedName name="M_semiannuallyP">INDEX(M_semiannual_I,MATCH('Payroll Calculator'!$R1,M_semiannual_F,1),1)</definedName>
    <definedName name="M_semiannuallyW">INDEX(M_semiannual_H,MATCH('Payroll Calculator'!$R1,M_semiannual_F,1),1)</definedName>
    <definedName name="M_semimonthly">INDEX(M_semimonthly_F,MATCH('Payroll Calculator'!$R1,M_semimonthly_F,1),1)</definedName>
    <definedName name="M_semimonthly_F">'Federal Tax Tables'!$F$45:$F$52</definedName>
    <definedName name="M_semimonthly_H">'Federal Tax Tables'!$H$45:$H$52</definedName>
    <definedName name="M_semimonthly_I">'Federal Tax Tables'!$I$45:$I$52</definedName>
    <definedName name="M_semimonthlyP">INDEX(M_semimonthly_I,MATCH('Payroll Calculator'!$R1,M_semimonthly_F,1),1)</definedName>
    <definedName name="M_semimonthlyW">INDEX(M_semimonthly_H,MATCH('Payroll Calculator'!$R1,M_semimonthly_F,1),1)</definedName>
    <definedName name="M_weekly">INDEX(M_weekly_F,MATCH('Payroll Calculator'!$R1,M_weekly_F,1),1)</definedName>
    <definedName name="M_weekly_F">'Federal Tax Tables'!$F$21:$F$28</definedName>
    <definedName name="M_weekly_H">'Federal Tax Tables'!$H$21:$H$28</definedName>
    <definedName name="M_weekly_I">'Federal Tax Tables'!$I$21:$I$28</definedName>
    <definedName name="M_weeklyP">INDEX(M_weekly_I,MATCH('Payroll Calculator'!$R1,M_weekly_F,1),1)</definedName>
    <definedName name="M_weeklyW">INDEX(M_weekly_H,MATCH('Payroll Calculator'!$R1,M_weekly_F,1),1)</definedName>
    <definedName name="M_withhold">IF(pFr="Weekly",M_weeklyW,IF(pFr="Biweekly",M_biweeklyW,IF(pFr="Semimonthly",M_semimonthlyW,IF(pFr="Monthly",M_monthlyW,IF(pFr="Quarterly",M_quarterlyW,IF(pFr="Semiannually",M_semiannuallyW,IF(pFr="Annually",M_annuallyW,FALSE)))))))</definedName>
    <definedName name="M_Y_annual">INDEX(M_annual_F,MATCH(YTD!$R1,M_annual_F,1),1)</definedName>
    <definedName name="M_Y_annualP">INDEX(M_annual_I,MATCH(YTD!$R1,M_annual_F,1),1)</definedName>
    <definedName name="M_Y_annualW">INDEX(M_annual_H,MATCH(YTD!$R1,M_annual_F,1),1)</definedName>
    <definedName name="M_Y_biweekly">INDEX(M_biweekly_F,MATCH(YTD!$R1,M_biweekly_F,1),1)</definedName>
    <definedName name="M_Y_biweeklyP">INDEX(M_biweekly_I,MATCH(YTD!$R1,M_biweekly_F,1),1)</definedName>
    <definedName name="M_Y_biweeklyW">INDEX(M_biweekly_H,MATCH(YTD!$R1,M_biweekly_F,1),1)</definedName>
    <definedName name="M_Y_monthly">INDEX(M_monthly_F,MATCH(YTD!$R1,M_monthly_F,1),1)</definedName>
    <definedName name="M_Y_monthlyP">INDEX(M_monthly_I,MATCH(YTD!$R1,M_monthly_F,1),1)</definedName>
    <definedName name="M_Y_monthlyW">INDEX(M_monthly_H,MATCH(YTD!$R1,M_monthly_F,1),1)</definedName>
    <definedName name="M_Y_quarterly">INDEX(M_quarterly_F,MATCH(YTD!$R1,M_quarterly_F,1),1)</definedName>
    <definedName name="M_Y_quarterlyP">INDEX(M_quarterly_I,MATCH(YTD!$R1,M_quarterly_H,1),1)</definedName>
    <definedName name="M_Y_quarterlyW">INDEX(M_quarterly_H,MATCH(YTD!$R1,M_quarterly_F,1),1)</definedName>
    <definedName name="M_Y_semiannual">INDEX(M_semiannual_F,MATCH(YTD!$R1,M_semiannual_F,1),1)</definedName>
    <definedName name="M_Y_semiannualP">INDEX(M_semiannual_I,MATCH(YTD!$R1,M_semiannual_F,1),1)</definedName>
    <definedName name="M_Y_semiannualW">INDEX(M_semiannual_H,MATCH(YTD!$R1,M_semiannual_F,1),1)</definedName>
    <definedName name="M_Y_semimonthly">INDEX(M_semimonthly_F,MATCH(YTD!$R1,M_semimonthly_F,1),1)</definedName>
    <definedName name="M_Y_semimonthlyP">INDEX(M_semimonthly_I,MATCH(YTD!$R1,M_semimonthly_F,1),1)</definedName>
    <definedName name="M_Y_semimonthlyW">INDEX(M_semimonthly_H,MATCH(YTD!$R1,M_semimonthly_F,1),1)</definedName>
    <definedName name="M_Y_weekly">INDEX(M_weekly_F,MATCH(YTD!$R1,M_weekly_F,1),1)</definedName>
    <definedName name="M_Y_weeklyP">INDEX(M_weekly_I,MATCH(YTD!$R1,M_weekly_F,1),1)</definedName>
    <definedName name="M_Y_weeklyW">INDEX(M_weekly_H,MATCH(YTD!$R1,M_weekly_F,1),1)</definedName>
    <definedName name="M_YTD_excess_over">IF(YTD!$W1="Weekly",M_Y_weekly,IF(YTD!$W1="Biweekly",M_Y_biweekly,IF(YTD!$W1="Semimonthly",M_Y_semimonthly,IF(YTD!$W1="Monthly",M_Y_monthly,IF(YTD!$W1="Quarterly",M_Y_quarterly,IF(YTD!$W1="Semiannually",M_Y_semiannual,IF(YTD!$W1="Annually",M_Y_annual,FALSE)))))))</definedName>
    <definedName name="M_YTD_plus_excess">IF(YTD!$W1="Weekly",M_Y_weeklyP,IF(YTD!$W1="Biweekly",M_Y_biweeklyP,IF(YTD!$W1="Semimonthly",M_Y_semimonthlyP,IF(YTD!$W1="Monthly",M_Y_monthlyP,IF(YTD!$W1="Quarterly",M_Y_quarterlyP,IF(YTD!$W1="Semiannually",M_Y_semiannualP,IF(YTD!$W1="Annually",M_Y_annualP,FALSE)))))))</definedName>
    <definedName name="M_YTD_withhold">IF(YTD!$W1="Weekly",M_Y_weeklyW,IF(YTD!$W1="Biweekly",M_Y_biweeklyW,IF(YTD!$W1="Semimonthly",M_Y_semimonthlyW,IF(YTD!$W1="Monthly",M_Y_monthlyW,IF(YTD!$W1="Quarterly",M_Y_quarterlyW,IF(YTD!$W1="Semiannually",M_Y_semiannualW,IF(YTD!$W1="Annually",M_Y_annualW,FALSE)))))))</definedName>
    <definedName name="names">'Payroll Calculator'!$B$5:$B$49</definedName>
    <definedName name="overtime_ex">'Employee Register'!$M:$M</definedName>
    <definedName name="pay_frequency">'Federal Tax Tables'!$A$6:$A$12</definedName>
    <definedName name="period_freq">INDEX({1;2;4;6;12;24;26;52},MATCH(YTD!$W:XFD,{"Annually";"Semiannually";"Quarterly";"Bimonthly";"Monthly";"Semimonthly";"Biweekly";"Weekly"},0))</definedName>
    <definedName name="period_frequency">INDEX({1;2;4;6;12;24;26;52},MATCH('Employee Register'!$I1,{"Annually";"Semiannually";"Quarterly";"Bimonthly";"Monthly";"Semimonthly";"Biweekly";"Weekly"},0))</definedName>
    <definedName name="pFr">'Employee Register'!$I1</definedName>
    <definedName name="_xlnm.Print_Area" localSheetId="0">'Employee Register'!$A$1:$W$50</definedName>
    <definedName name="_xlnm.Print_Area" localSheetId="1">'Payroll Calculator'!$A$1:$AC$50</definedName>
    <definedName name="_xlnm.Print_Area" localSheetId="2">Paystubs!$A$8:$I$67</definedName>
    <definedName name="_xlnm.Print_Area" localSheetId="3">YTD!$A$1:$AE$186</definedName>
    <definedName name="S_annual_A">'Federal Tax Tables'!$A$93:$A$100</definedName>
    <definedName name="S_annual_C">'Federal Tax Tables'!$C$93:$C$100</definedName>
    <definedName name="S_annual_D">'Federal Tax Tables'!$D$93:$D$100</definedName>
    <definedName name="S_annually">INDEX(S_annual_A,MATCH('Payroll Calculator'!$R1,S_annual_A,1),1)</definedName>
    <definedName name="S_annuallyP">INDEX(S_annual_D,MATCH('Payroll Calculator'!$R1,S_annual_A,1),1)</definedName>
    <definedName name="S_annuallyW">INDEX(S_annual_C,MATCH('Payroll Calculator'!$R1,S_annual_A,1),1)</definedName>
    <definedName name="S_biweekly">INDEX(S_biweekly_A,MATCH('Payroll Calculator'!$R1,S_biweekly_A,1),1)</definedName>
    <definedName name="S_biweekly_A">'Federal Tax Tables'!$A$33:$A$40</definedName>
    <definedName name="S_biweekly_C">'Federal Tax Tables'!$C$33:$C$40</definedName>
    <definedName name="S_biweekly_D">'Federal Tax Tables'!$D$33:$D$40</definedName>
    <definedName name="S_biweeklyP">INDEX(S_biweekly_D,MATCH('Payroll Calculator'!$R1,S_biweekly_A,1),1)</definedName>
    <definedName name="S_biweeklyW">INDEX(S_biweekly_C,MATCH('Payroll Calculator'!$R1,S_biweekly_A,1),1)</definedName>
    <definedName name="S_excess_over">IF(pFr="Weekly",S_weekly,IF(pFr="Biweekly",S_biweekly,IF(pFr="Semimonthly",S_semimonthly,IF(pFr="Monthly",S_monthly,IF(pFr="Quarterly",S_quarterly,IF(pFr="Semiannually",S_semiannually,IF(pFr="Annually",S_annually,FALSE)))))))</definedName>
    <definedName name="S_monthly">INDEX(S_monthly_A,MATCH('Payroll Calculator'!$R1,S_monthly_A,1),1)</definedName>
    <definedName name="S_monthly_A">'Federal Tax Tables'!$A$57:$A$64</definedName>
    <definedName name="S_monthly_C">'Federal Tax Tables'!$C$57:$C$64</definedName>
    <definedName name="S_monthly_D">'Federal Tax Tables'!$D$57:$D$64</definedName>
    <definedName name="S_monthlyP">INDEX(S_monthly_D,MATCH('Payroll Calculator'!$R1,S_monthly_A,1),1)</definedName>
    <definedName name="S_monthlyW">INDEX(S_monthly_C,MATCH('Payroll Calculator'!$R1,S_monthly_A,1),1)</definedName>
    <definedName name="S_plus_excess">IF(pFr="Weekly",S_weeklyP,IF(pFr="Biweekly",S_biweeklyP,IF(pFr="Semimonthly",S_semimonthlyP,IF(pFr="Monthly",S_monthlyP,IF(pFr="Quarterly",S_quarterlyP,IF(pFr="Semiannually",S_semiannuallyP,IF(pFr="Annually",S_annuallyP,FALSE)))))))</definedName>
    <definedName name="S_quarterly">INDEX(S_quarterly_A,MATCH('Payroll Calculator'!$R1,S_quarterly_A,1),1)</definedName>
    <definedName name="S_quarterly_A">'Federal Tax Tables'!$A$69:$A$76</definedName>
    <definedName name="S_quarterly_C">'Federal Tax Tables'!$C$69:$C$76</definedName>
    <definedName name="S_quarterly_D">'Federal Tax Tables'!$D$69:$D$76</definedName>
    <definedName name="S_quarterlyP">INDEX(S_quarterly_D,MATCH('Payroll Calculator'!$R1,S_quarterly_A,1),1)</definedName>
    <definedName name="S_quarterlyW">INDEX(S_quarterly_C,MATCH('Payroll Calculator'!$R1,S_quarterly_A,1),1)</definedName>
    <definedName name="S_semiannual_A">'Federal Tax Tables'!$A$81:$A$88</definedName>
    <definedName name="S_semiannual_C">'Federal Tax Tables'!$C$81:$C$88</definedName>
    <definedName name="S_semiannual_D">'Federal Tax Tables'!$D$81:$D$88</definedName>
    <definedName name="S_semiannually">INDEX(S_semiannual_A,MATCH('Payroll Calculator'!$R1,S_semiannual_A,1),1)</definedName>
    <definedName name="S_semiannuallyP">INDEX(S_semiannual_D,MATCH('Payroll Calculator'!$R1,S_semiannual_A,1),1)</definedName>
    <definedName name="S_semiannuallyW">INDEX(S_semiannual_C,MATCH('Payroll Calculator'!$R1,S_semiannual_A,1),1)</definedName>
    <definedName name="S_semimonthly">INDEX(S_semimonthly_A,MATCH('Payroll Calculator'!$R1,S_semimonthly_A,1),1)</definedName>
    <definedName name="S_semimonthly_A">'Federal Tax Tables'!$A$45:$A$52</definedName>
    <definedName name="S_semimonthly_C">'Federal Tax Tables'!$C$45:$C$52</definedName>
    <definedName name="S_semimonthly_D">'Federal Tax Tables'!$D$45:$D$52</definedName>
    <definedName name="S_semimonthlyP">INDEX(S_semimonthly_D,MATCH('Payroll Calculator'!$R1,S_semimonthly_A,1),1)</definedName>
    <definedName name="S_semimonthlyW">INDEX(S_semimonthly_C,MATCH('Payroll Calculator'!$R1,S_semimonthly_A,1),1)</definedName>
    <definedName name="S_weekly">INDEX(S_weekly_A,MATCH('Payroll Calculator'!$R1,S_weekly_A,1),1)</definedName>
    <definedName name="S_weekly_A">'Federal Tax Tables'!$A$21:$A$28</definedName>
    <definedName name="S_weekly_C">'Federal Tax Tables'!$C$21:$C$28</definedName>
    <definedName name="S_weekly_D">'Federal Tax Tables'!$D$21:$D$28</definedName>
    <definedName name="S_weeklyP">INDEX(S_weekly_D,MATCH('Payroll Calculator'!$R1,S_weekly_A,1),1)</definedName>
    <definedName name="S_weeklyW">INDEX(S_weekly_C,MATCH('Payroll Calculator'!$R1,S_weekly_A,1),1)</definedName>
    <definedName name="S_withhold">IF(pFr="Weekly",S_weeklyW,IF(pFr="Biweekly",S_biweeklyW,IF(pFr="Semimonthly",S_semimonthlyW,IF(pFr="Monthly",S_monthlyW,IF(pFr="Quarterly",S_quarterlyW,IF(pFr="Semiannually",S_semiannuallyW,IF(pFr="Annually",S_annuallyW,FALSE)))))))</definedName>
    <definedName name="S_Y_annual">INDEX(S_annual_A,MATCH(YTD!$R1,S_annual_A,1),1)</definedName>
    <definedName name="S_Y_annualP">INDEX(S_annual_D,MATCH(YTD!$R1,S_annual_A,1),1)</definedName>
    <definedName name="S_Y_annualW">INDEX(S_annual_C,MATCH(YTD!$R1,S_annual_A,1),1)</definedName>
    <definedName name="S_Y_biweekly">INDEX(S_biweekly_A,MATCH(YTD!$R1,S_biweekly_A,1),1)</definedName>
    <definedName name="S_Y_biweeklyP">INDEX(S_biweekly_D,MATCH(YTD!$R1,S_biweekly_A,1),1)</definedName>
    <definedName name="S_Y_biweeklyW">INDEX(S_biweekly_C,MATCH(YTD!$R1,S_biweekly_A,1),1)</definedName>
    <definedName name="S_Y_monthly">INDEX(S_monthly_A,MATCH(YTD!$R1,S_monthly_A,1),1)</definedName>
    <definedName name="S_Y_monthlyP">INDEX(S_monthly_D,MATCH(YTD!$R1,S_monthly_A,1),1)</definedName>
    <definedName name="S_Y_monthlyW">INDEX(S_monthly_C,MATCH(YTD!$R1,S_monthly_A,1),1)</definedName>
    <definedName name="S_Y_quarterly">INDEX(S_quarterly_A,MATCH(YTD!$R1,S_quarterly_A,1),1)</definedName>
    <definedName name="S_Y_quarterlyP">INDEX(S_quarterly_D,MATCH(YTD!$R1,S_quarterly_A,1),1)</definedName>
    <definedName name="S_Y_quarterlyW">INDEX(S_quarterly_C,MATCH(YTD!$R1,S_quarterly_A,1),1)</definedName>
    <definedName name="S_Y_semiannual">INDEX(S_semiannual_A,MATCH(YTD!$R1,S_semiannual_A,1),1)</definedName>
    <definedName name="S_Y_semiannualP">INDEX(S_semiannual_D,MATCH(YTD!$R1,S_semiannual_A,1),1)</definedName>
    <definedName name="S_Y_semiannualW">INDEX(S_semiannual_C,MATCH(YTD!$R1,S_semiannual_A,1),1)</definedName>
    <definedName name="S_Y_semimonthly">INDEX(S_semimonthly_A,MATCH(YTD!$R1,S_semimonthly_A,1),1)</definedName>
    <definedName name="S_Y_semimonthlyP">INDEX(S_semimonthly_D,MATCH(YTD!$R1,S_semimonthly_A,1),1)</definedName>
    <definedName name="S_Y_semimonthlyW">INDEX(S_semimonthly_C,MATCH(YTD!$R1,S_semimonthly_A,1),1)</definedName>
    <definedName name="S_Y_weekly">INDEX(S_weekly_A,MATCH(YTD!$R1,S_weekly_A,1),1)</definedName>
    <definedName name="S_Y_weeklyP">INDEX(S_weekly_D,MATCH(YTD!$R1,S_weekly_A,1),1)</definedName>
    <definedName name="S_Y_weeklyW">INDEX(S_weekly_C,MATCH(YTD!$R1,S_weekly_A,1),1)</definedName>
    <definedName name="S_YTD_excess_over">IF(YTD!$W1="Weekly",S_Y_weekly,IF(YTD!$W1="Biweekly",S_Y_biweekly,IF(YTD!$W1="Semimonthly",S_Y_semimonthly,IF(YTD!$W1="Monthly",S_Y_monthly,IF(YTD!$W1="Quarterly",S_Y_quarterly,IF(YTD!$W1="Semiannually",S_Y_semiannual,IF(YTD!$W1="Annually",S_Y_annual,FALSE)))))))</definedName>
    <definedName name="S_YTD_plus_excess">IF(YTD!$W1="Weekly",S_Y_weeklyP,IF(YTD!$W1="Biweekly",S_Y_biweeklyP,IF(YTD!$W1="Semimonthly",S_Y_semimonthlyP,IF(YTD!$W1="Monthly",S_Y_monthlyP,IF(YTD!$W1="Quarterly",S_Y_quarterlyP,IF(YTD!$W1="Semiannually",S_Y_semiannualP,IF(YTD!$W1="Annually",S_Y_annualP,FALSE)))))))</definedName>
    <definedName name="S_YTD_withhold">IF(YTD!$W1="Weekly",S_Y_weeklyW,IF(YTD!$W1="Biweekly",S_Y_biweeklyW,IF(YTD!$W1="Semimonthly",S_Y_semimonthlyW,IF(YTD!$W1="Monthly",S_Y_monthlyW,IF(YTD!$W1="Quarterly",S_Y_quarterlyW,IF(YTD!$W1="Semiannually",S_Y_semiannualW,IF(YTD!$W1="Annually",S_Y_annualW,FALSE)))))))</definedName>
  </definedNames>
  <calcPr calcId="152511"/>
</workbook>
</file>

<file path=xl/calcChain.xml><?xml version="1.0" encoding="utf-8"?>
<calcChain xmlns="http://schemas.openxmlformats.org/spreadsheetml/2006/main">
  <c r="F100" i="10" l="1"/>
  <c r="A100" i="10"/>
  <c r="F99" i="10"/>
  <c r="A99" i="10"/>
  <c r="F98" i="10"/>
  <c r="A98" i="10"/>
  <c r="F97" i="10"/>
  <c r="A97" i="10"/>
  <c r="F96" i="10"/>
  <c r="A96" i="10"/>
  <c r="F95" i="10"/>
  <c r="A95" i="10"/>
  <c r="H94" i="10"/>
  <c r="H95" i="10" s="1"/>
  <c r="H96" i="10" s="1"/>
  <c r="H97" i="10" s="1"/>
  <c r="H98" i="10" s="1"/>
  <c r="H99" i="10" s="1"/>
  <c r="H100" i="10" s="1"/>
  <c r="F94" i="10"/>
  <c r="C94" i="10"/>
  <c r="A94" i="10"/>
  <c r="F88" i="10"/>
  <c r="A88" i="10"/>
  <c r="F87" i="10"/>
  <c r="A87" i="10"/>
  <c r="F86" i="10"/>
  <c r="A86" i="10"/>
  <c r="F85" i="10"/>
  <c r="A85" i="10"/>
  <c r="F84" i="10"/>
  <c r="A84" i="10"/>
  <c r="F83" i="10"/>
  <c r="A83" i="10"/>
  <c r="H82" i="10"/>
  <c r="F82" i="10"/>
  <c r="C82" i="10"/>
  <c r="A82" i="10"/>
  <c r="F76" i="10"/>
  <c r="A76" i="10"/>
  <c r="F75" i="10"/>
  <c r="A75" i="10"/>
  <c r="F74" i="10"/>
  <c r="A74" i="10"/>
  <c r="F73" i="10"/>
  <c r="A73" i="10"/>
  <c r="F72" i="10"/>
  <c r="A72" i="10"/>
  <c r="F71" i="10"/>
  <c r="A71" i="10"/>
  <c r="H70" i="10"/>
  <c r="F70" i="10"/>
  <c r="C70" i="10"/>
  <c r="C71" i="10" s="1"/>
  <c r="C72" i="10" s="1"/>
  <c r="C73" i="10" s="1"/>
  <c r="C74" i="10" s="1"/>
  <c r="C75" i="10" s="1"/>
  <c r="C76" i="10" s="1"/>
  <c r="A70" i="10"/>
  <c r="F64" i="10"/>
  <c r="A64" i="10"/>
  <c r="F63" i="10"/>
  <c r="A63" i="10"/>
  <c r="F62" i="10"/>
  <c r="A62" i="10"/>
  <c r="F61" i="10"/>
  <c r="A61" i="10"/>
  <c r="F60" i="10"/>
  <c r="A60" i="10"/>
  <c r="F59" i="10"/>
  <c r="A59" i="10"/>
  <c r="H58" i="10"/>
  <c r="F58" i="10"/>
  <c r="C58" i="10"/>
  <c r="C59" i="10" s="1"/>
  <c r="A58" i="10"/>
  <c r="F52" i="10"/>
  <c r="A52" i="10"/>
  <c r="F51" i="10"/>
  <c r="A51" i="10"/>
  <c r="F50" i="10"/>
  <c r="A50" i="10"/>
  <c r="F49" i="10"/>
  <c r="A49" i="10"/>
  <c r="F48" i="10"/>
  <c r="A48" i="10"/>
  <c r="F47" i="10"/>
  <c r="A47" i="10"/>
  <c r="H46" i="10"/>
  <c r="F46" i="10"/>
  <c r="C46" i="10"/>
  <c r="C47" i="10" s="1"/>
  <c r="A46" i="10"/>
  <c r="F40" i="10"/>
  <c r="A40" i="10"/>
  <c r="F39" i="10"/>
  <c r="A39" i="10"/>
  <c r="F38" i="10"/>
  <c r="A38" i="10"/>
  <c r="F37" i="10"/>
  <c r="A37" i="10"/>
  <c r="F36" i="10"/>
  <c r="A36" i="10"/>
  <c r="F35" i="10"/>
  <c r="A35" i="10"/>
  <c r="H34" i="10"/>
  <c r="H35" i="10" s="1"/>
  <c r="H36" i="10" s="1"/>
  <c r="H37" i="10" s="1"/>
  <c r="H38" i="10" s="1"/>
  <c r="H39" i="10" s="1"/>
  <c r="H40" i="10" s="1"/>
  <c r="F34" i="10"/>
  <c r="C34" i="10"/>
  <c r="C35" i="10" s="1"/>
  <c r="A34" i="10"/>
  <c r="F28" i="10"/>
  <c r="A28" i="10"/>
  <c r="F27" i="10"/>
  <c r="A27" i="10"/>
  <c r="F26" i="10"/>
  <c r="A26" i="10"/>
  <c r="F25" i="10"/>
  <c r="A25" i="10"/>
  <c r="F24" i="10"/>
  <c r="A24" i="10"/>
  <c r="F23" i="10"/>
  <c r="A23" i="10"/>
  <c r="H22" i="10"/>
  <c r="H23" i="10" s="1"/>
  <c r="H24" i="10" s="1"/>
  <c r="F22" i="10"/>
  <c r="C22" i="10"/>
  <c r="C23" i="10" s="1"/>
  <c r="C24" i="10" s="1"/>
  <c r="A22" i="10"/>
  <c r="C95" i="10" l="1"/>
  <c r="C96" i="10" s="1"/>
  <c r="C97" i="10" s="1"/>
  <c r="C98" i="10" s="1"/>
  <c r="C99" i="10" s="1"/>
  <c r="C100" i="10" s="1"/>
  <c r="H83" i="10"/>
  <c r="H84" i="10" s="1"/>
  <c r="H85" i="10" s="1"/>
  <c r="C83" i="10"/>
  <c r="H71" i="10"/>
  <c r="H72" i="10" s="1"/>
  <c r="H73" i="10" s="1"/>
  <c r="H59" i="10"/>
  <c r="H60" i="10" s="1"/>
  <c r="H61" i="10" s="1"/>
  <c r="H62" i="10" s="1"/>
  <c r="H63" i="10" s="1"/>
  <c r="H64" i="10" s="1"/>
  <c r="H47" i="10"/>
  <c r="H48" i="10" s="1"/>
  <c r="H86" i="10"/>
  <c r="H87" i="10" s="1"/>
  <c r="H88" i="10" s="1"/>
  <c r="C84" i="10"/>
  <c r="C85" i="10" s="1"/>
  <c r="C86" i="10" s="1"/>
  <c r="C87" i="10" s="1"/>
  <c r="C88" i="10" s="1"/>
  <c r="H74" i="10"/>
  <c r="H75" i="10" s="1"/>
  <c r="H76" i="10" s="1"/>
  <c r="C60" i="10"/>
  <c r="C61" i="10" s="1"/>
  <c r="C62" i="10" s="1"/>
  <c r="C63" i="10" s="1"/>
  <c r="C64" i="10" s="1"/>
  <c r="H49" i="10"/>
  <c r="H50" i="10" s="1"/>
  <c r="H51" i="10" s="1"/>
  <c r="H52" i="10" s="1"/>
  <c r="C48" i="10"/>
  <c r="C49" i="10" s="1"/>
  <c r="C50" i="10" s="1"/>
  <c r="C51" i="10" s="1"/>
  <c r="C52" i="10" s="1"/>
  <c r="C36" i="10"/>
  <c r="C37" i="10" s="1"/>
  <c r="C38" i="10" s="1"/>
  <c r="C39" i="10" s="1"/>
  <c r="C40" i="10" s="1"/>
  <c r="H25" i="10"/>
  <c r="H26" i="10" s="1"/>
  <c r="H27" i="10" s="1"/>
  <c r="H28" i="10" s="1"/>
  <c r="C25" i="10"/>
  <c r="C26" i="10" s="1"/>
  <c r="C27" i="10" s="1"/>
  <c r="C28" i="10" s="1"/>
  <c r="AE14" i="11"/>
  <c r="AE15" i="11"/>
  <c r="AE16" i="11"/>
  <c r="AE17" i="11"/>
  <c r="AE18" i="11"/>
  <c r="AE19" i="11"/>
  <c r="AE20" i="11"/>
  <c r="AE21" i="11"/>
  <c r="AE22" i="11"/>
  <c r="AE23" i="11"/>
  <c r="AE24" i="11"/>
  <c r="AE25" i="11"/>
  <c r="AE26" i="11"/>
  <c r="AE27" i="11"/>
  <c r="AE28" i="11"/>
  <c r="AE29" i="11"/>
  <c r="AE30" i="11"/>
  <c r="AE31" i="11"/>
  <c r="AE32" i="11"/>
  <c r="AE33" i="11"/>
  <c r="AE34" i="11"/>
  <c r="AE35" i="11"/>
  <c r="AE36" i="11"/>
  <c r="AE37" i="11"/>
  <c r="AE38" i="11"/>
  <c r="AE39" i="11"/>
  <c r="AE40" i="11"/>
  <c r="AE41" i="11"/>
  <c r="AE42" i="11"/>
  <c r="AE43" i="11"/>
  <c r="AE44" i="11"/>
  <c r="AE45" i="11"/>
  <c r="AE46" i="11"/>
  <c r="AE47" i="11"/>
  <c r="AE48" i="11"/>
  <c r="AE49" i="11"/>
  <c r="AE50" i="11"/>
  <c r="AE51" i="11"/>
  <c r="AE52" i="11"/>
  <c r="AE53" i="11"/>
  <c r="AE54" i="11"/>
  <c r="AE55" i="11"/>
  <c r="AE56" i="11"/>
  <c r="AE57" i="11"/>
  <c r="AE58" i="11"/>
  <c r="AE59" i="11"/>
  <c r="AE60" i="11"/>
  <c r="AE61" i="11"/>
  <c r="AE62" i="11"/>
  <c r="AE63" i="11"/>
  <c r="AE64" i="11"/>
  <c r="AE65" i="11"/>
  <c r="AE66" i="11"/>
  <c r="AE67" i="11"/>
  <c r="AE68" i="11"/>
  <c r="AE69" i="11"/>
  <c r="AE70" i="11"/>
  <c r="AE71" i="11"/>
  <c r="AE72" i="11"/>
  <c r="AE73" i="11"/>
  <c r="AE74" i="11"/>
  <c r="AE75" i="11"/>
  <c r="AE76" i="11"/>
  <c r="AE77" i="11"/>
  <c r="AE78" i="11"/>
  <c r="AE79" i="11"/>
  <c r="AE80" i="11"/>
  <c r="AE81" i="11"/>
  <c r="AE82" i="11"/>
  <c r="AE83" i="11"/>
  <c r="AE84" i="11"/>
  <c r="AE85" i="11"/>
  <c r="AE86" i="11"/>
  <c r="AE87" i="11"/>
  <c r="AE88" i="11"/>
  <c r="AE89" i="11"/>
  <c r="AE90" i="11"/>
  <c r="AE91" i="11"/>
  <c r="AE92" i="11"/>
  <c r="AE93" i="11"/>
  <c r="AE94" i="11"/>
  <c r="AE95" i="11"/>
  <c r="AE96" i="11"/>
  <c r="AE97" i="11"/>
  <c r="AE98" i="11"/>
  <c r="AE99" i="11"/>
  <c r="AE100" i="11"/>
  <c r="AE101" i="11"/>
  <c r="AE102" i="11"/>
  <c r="AE103" i="11"/>
  <c r="AE104" i="11"/>
  <c r="AE105" i="11"/>
  <c r="AE106" i="11"/>
  <c r="AE107" i="11"/>
  <c r="AE108" i="11"/>
  <c r="AE109" i="11"/>
  <c r="AE110" i="11"/>
  <c r="AE111" i="11"/>
  <c r="AE112" i="11"/>
  <c r="AE113" i="11"/>
  <c r="AE114" i="11"/>
  <c r="AE115" i="11"/>
  <c r="AE116" i="11"/>
  <c r="AE117" i="11"/>
  <c r="AE118" i="11"/>
  <c r="AE119" i="11"/>
  <c r="AE120" i="11"/>
  <c r="AE121" i="11"/>
  <c r="AE122" i="11"/>
  <c r="AE123" i="11"/>
  <c r="AE124" i="11"/>
  <c r="AE125" i="11"/>
  <c r="AE126" i="11"/>
  <c r="AE127" i="11"/>
  <c r="AE128" i="11"/>
  <c r="AE129" i="11"/>
  <c r="AE130" i="11"/>
  <c r="AE131" i="11"/>
  <c r="AE132" i="11"/>
  <c r="AE133" i="11"/>
  <c r="AE134" i="11"/>
  <c r="AE135" i="11"/>
  <c r="AE136" i="11"/>
  <c r="AE137" i="11"/>
  <c r="AE138" i="11"/>
  <c r="AE139" i="11"/>
  <c r="AE140" i="11"/>
  <c r="AE141" i="11"/>
  <c r="AE142" i="11"/>
  <c r="AE143" i="11"/>
  <c r="AE144" i="11"/>
  <c r="AE145" i="11"/>
  <c r="AE146" i="11"/>
  <c r="AE147" i="11"/>
  <c r="AE148" i="11"/>
  <c r="AE149" i="11"/>
  <c r="AE150" i="11"/>
  <c r="AE151" i="11"/>
  <c r="AE152" i="11"/>
  <c r="AE153" i="11"/>
  <c r="AE154" i="11"/>
  <c r="AE155" i="11"/>
  <c r="AE156" i="11"/>
  <c r="AE157" i="11"/>
  <c r="AE158" i="11"/>
  <c r="AE159" i="11"/>
  <c r="AE160" i="11"/>
  <c r="AE161" i="11"/>
  <c r="AE162" i="11"/>
  <c r="AE163" i="11"/>
  <c r="AE164" i="11"/>
  <c r="AE165" i="11"/>
  <c r="AE166" i="11"/>
  <c r="AE167" i="11"/>
  <c r="AE168" i="11"/>
  <c r="AE169" i="11"/>
  <c r="AE170" i="11"/>
  <c r="AE171" i="11"/>
  <c r="AE172" i="11"/>
  <c r="AE173" i="11"/>
  <c r="AE174" i="11"/>
  <c r="AE175" i="11"/>
  <c r="AE176" i="11"/>
  <c r="AE177" i="11"/>
  <c r="AE178" i="11"/>
  <c r="AE179" i="11"/>
  <c r="AE180" i="11"/>
  <c r="AE181" i="11"/>
  <c r="AE182" i="11"/>
  <c r="AE183" i="11"/>
  <c r="AE184" i="11"/>
  <c r="AE185" i="11"/>
  <c r="AC8" i="2"/>
  <c r="AC9" i="2"/>
  <c r="AC10" i="2"/>
  <c r="AC11" i="2"/>
  <c r="AC12" i="2"/>
  <c r="AC13" i="2"/>
  <c r="AC14" i="2"/>
  <c r="AC15" i="2"/>
  <c r="AC16" i="2"/>
  <c r="AC17" i="2"/>
  <c r="AC18" i="2"/>
  <c r="AC19" i="2"/>
  <c r="AC20" i="2"/>
  <c r="AC21" i="2"/>
  <c r="AC22" i="2"/>
  <c r="AC23" i="2"/>
  <c r="AC24" i="2"/>
  <c r="AC25" i="2"/>
  <c r="AC26" i="2"/>
  <c r="AC27" i="2"/>
  <c r="AC28" i="2"/>
  <c r="AC29" i="2"/>
  <c r="AC30" i="2"/>
  <c r="AC31" i="2"/>
  <c r="AC32" i="2"/>
  <c r="AC33" i="2"/>
  <c r="AC34" i="2"/>
  <c r="AC35" i="2"/>
  <c r="AC36" i="2"/>
  <c r="AC37" i="2"/>
  <c r="AC38" i="2"/>
  <c r="AC39" i="2"/>
  <c r="AC40" i="2"/>
  <c r="AC41" i="2"/>
  <c r="AC42" i="2"/>
  <c r="AC43" i="2"/>
  <c r="AC44" i="2"/>
  <c r="AC45" i="2"/>
  <c r="AC46" i="2"/>
  <c r="AC47" i="2"/>
  <c r="AC48" i="2"/>
  <c r="AC49" i="2"/>
  <c r="R8" i="2" l="1"/>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14" i="11"/>
  <c r="R15" i="11"/>
  <c r="R16" i="11"/>
  <c r="R17" i="11"/>
  <c r="R18" i="11"/>
  <c r="R19"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2" i="11"/>
  <c r="R53" i="11"/>
  <c r="R54" i="11"/>
  <c r="R55" i="11"/>
  <c r="R56" i="11"/>
  <c r="R57" i="11"/>
  <c r="R58" i="11"/>
  <c r="R59" i="11"/>
  <c r="R60" i="11"/>
  <c r="R61" i="11"/>
  <c r="R62" i="11"/>
  <c r="R63" i="11"/>
  <c r="R64" i="11"/>
  <c r="R65" i="11"/>
  <c r="R66" i="11"/>
  <c r="R67" i="11"/>
  <c r="R68" i="11"/>
  <c r="R69" i="11"/>
  <c r="R70" i="11"/>
  <c r="R71" i="11"/>
  <c r="R72" i="11"/>
  <c r="R73" i="11"/>
  <c r="R74" i="11"/>
  <c r="R75" i="11"/>
  <c r="R76" i="11"/>
  <c r="R77" i="11"/>
  <c r="R78" i="11"/>
  <c r="R79" i="11"/>
  <c r="R80" i="11"/>
  <c r="R81" i="11"/>
  <c r="R82" i="11"/>
  <c r="R83" i="11"/>
  <c r="R84" i="11"/>
  <c r="R85" i="11"/>
  <c r="R86" i="11"/>
  <c r="R87" i="11"/>
  <c r="R88" i="11"/>
  <c r="R89" i="11"/>
  <c r="R90" i="11"/>
  <c r="R91" i="11"/>
  <c r="R92" i="11"/>
  <c r="R93" i="11"/>
  <c r="R94" i="11"/>
  <c r="R95" i="11"/>
  <c r="R96" i="11"/>
  <c r="R97" i="11"/>
  <c r="R98" i="11"/>
  <c r="R99" i="11"/>
  <c r="R100" i="11"/>
  <c r="R101" i="11"/>
  <c r="R102" i="11"/>
  <c r="R103" i="11"/>
  <c r="R104" i="11"/>
  <c r="R105" i="11"/>
  <c r="R106" i="11"/>
  <c r="R107" i="11"/>
  <c r="R108" i="11"/>
  <c r="R109" i="11"/>
  <c r="R110" i="11"/>
  <c r="R111" i="11"/>
  <c r="R112" i="11"/>
  <c r="R113" i="11"/>
  <c r="R114" i="11"/>
  <c r="R115" i="11"/>
  <c r="R116" i="11"/>
  <c r="R117" i="11"/>
  <c r="R118" i="11"/>
  <c r="R119" i="11"/>
  <c r="R120" i="11"/>
  <c r="R121" i="11"/>
  <c r="R122" i="11"/>
  <c r="R123" i="11"/>
  <c r="R124" i="11"/>
  <c r="R125" i="11"/>
  <c r="R126" i="11"/>
  <c r="R127" i="11"/>
  <c r="R128" i="11"/>
  <c r="R129" i="11"/>
  <c r="R130" i="11"/>
  <c r="R131" i="11"/>
  <c r="R132" i="11"/>
  <c r="R133" i="11"/>
  <c r="R134" i="11"/>
  <c r="R135" i="11"/>
  <c r="R136" i="11"/>
  <c r="R137" i="11"/>
  <c r="R138" i="11"/>
  <c r="R139" i="11"/>
  <c r="R140" i="11"/>
  <c r="R141" i="11"/>
  <c r="R142" i="11"/>
  <c r="R143" i="11"/>
  <c r="R144" i="11"/>
  <c r="R145" i="11"/>
  <c r="R146" i="11"/>
  <c r="R147" i="11"/>
  <c r="R148" i="11"/>
  <c r="R149" i="11"/>
  <c r="R150" i="11"/>
  <c r="R151" i="11"/>
  <c r="R152" i="11"/>
  <c r="R153" i="11"/>
  <c r="R154" i="11"/>
  <c r="R155" i="11"/>
  <c r="R156" i="11"/>
  <c r="R157" i="11"/>
  <c r="R158" i="11"/>
  <c r="R159" i="11"/>
  <c r="R160" i="11"/>
  <c r="R161" i="11"/>
  <c r="R162" i="11"/>
  <c r="R163" i="11"/>
  <c r="R164" i="11"/>
  <c r="R165" i="11"/>
  <c r="R166" i="11"/>
  <c r="R167" i="11"/>
  <c r="R168" i="11"/>
  <c r="R169" i="11"/>
  <c r="R170" i="11"/>
  <c r="R171" i="11"/>
  <c r="R172" i="11"/>
  <c r="R173" i="11"/>
  <c r="R174" i="11"/>
  <c r="R175" i="11"/>
  <c r="R176" i="11"/>
  <c r="R177" i="11"/>
  <c r="R178" i="11"/>
  <c r="R179" i="11"/>
  <c r="R180" i="11"/>
  <c r="R181" i="11"/>
  <c r="R182" i="11"/>
  <c r="R183" i="11"/>
  <c r="R184" i="11"/>
  <c r="R185" i="11"/>
  <c r="I5" i="2" l="1"/>
  <c r="V65" i="11"/>
  <c r="V66" i="11"/>
  <c r="V67" i="11"/>
  <c r="V68" i="11"/>
  <c r="V69" i="11"/>
  <c r="V70" i="11"/>
  <c r="V71" i="11"/>
  <c r="V72" i="11"/>
  <c r="V73" i="11"/>
  <c r="V74" i="11"/>
  <c r="V75" i="11"/>
  <c r="V76" i="11"/>
  <c r="V77" i="11"/>
  <c r="V78" i="11"/>
  <c r="V79" i="11"/>
  <c r="V80" i="11"/>
  <c r="V81" i="11"/>
  <c r="V82" i="11"/>
  <c r="V83" i="11"/>
  <c r="V84" i="11"/>
  <c r="V85" i="11"/>
  <c r="V86" i="11"/>
  <c r="V87" i="11"/>
  <c r="V88" i="11"/>
  <c r="V89" i="11"/>
  <c r="V90" i="11"/>
  <c r="V91" i="11"/>
  <c r="V92" i="11"/>
  <c r="V93" i="11"/>
  <c r="V94" i="11"/>
  <c r="V95" i="11"/>
  <c r="V96" i="11"/>
  <c r="V97" i="11"/>
  <c r="V98" i="11"/>
  <c r="V99" i="11"/>
  <c r="V100" i="11"/>
  <c r="V101" i="11"/>
  <c r="V102" i="11"/>
  <c r="V103" i="11"/>
  <c r="V104" i="11"/>
  <c r="V105" i="11"/>
  <c r="V106" i="11"/>
  <c r="V107" i="11"/>
  <c r="V108" i="11"/>
  <c r="V109" i="11"/>
  <c r="V110" i="11"/>
  <c r="V111" i="11"/>
  <c r="V112" i="11"/>
  <c r="V113" i="11"/>
  <c r="V114" i="11"/>
  <c r="V115" i="11"/>
  <c r="V116" i="11"/>
  <c r="V117" i="11"/>
  <c r="V118" i="11"/>
  <c r="V119" i="11"/>
  <c r="V120" i="11"/>
  <c r="V121" i="11"/>
  <c r="V122" i="11"/>
  <c r="V123" i="11"/>
  <c r="V124" i="11"/>
  <c r="V125" i="11"/>
  <c r="V126" i="11"/>
  <c r="V127" i="11"/>
  <c r="V128" i="11"/>
  <c r="V129" i="11"/>
  <c r="V130" i="11"/>
  <c r="V131" i="11"/>
  <c r="V132" i="11"/>
  <c r="V133" i="11"/>
  <c r="V134" i="11"/>
  <c r="V135" i="11"/>
  <c r="V136" i="11"/>
  <c r="V137" i="11"/>
  <c r="V138" i="11"/>
  <c r="V139" i="11"/>
  <c r="V140" i="11"/>
  <c r="V141" i="11"/>
  <c r="V142" i="11"/>
  <c r="V143" i="11"/>
  <c r="V144" i="11"/>
  <c r="V145" i="11"/>
  <c r="V146" i="11"/>
  <c r="V147" i="11"/>
  <c r="V148" i="11"/>
  <c r="V149" i="11"/>
  <c r="V150" i="11"/>
  <c r="V151" i="11"/>
  <c r="V152" i="11"/>
  <c r="V153" i="11"/>
  <c r="V154" i="11"/>
  <c r="V155" i="11"/>
  <c r="V156" i="11"/>
  <c r="V157" i="11"/>
  <c r="V158" i="11"/>
  <c r="V159" i="11"/>
  <c r="V160" i="11"/>
  <c r="V161" i="11"/>
  <c r="V162" i="11"/>
  <c r="V163" i="11"/>
  <c r="V164" i="11"/>
  <c r="V165" i="11"/>
  <c r="V166" i="11"/>
  <c r="V167" i="11"/>
  <c r="V168" i="11"/>
  <c r="V169" i="11"/>
  <c r="V170" i="11"/>
  <c r="V171" i="11"/>
  <c r="V172" i="11"/>
  <c r="V173" i="11"/>
  <c r="V174" i="11"/>
  <c r="V175" i="11"/>
  <c r="V176" i="11"/>
  <c r="V177" i="11"/>
  <c r="V178" i="11"/>
  <c r="V179" i="11"/>
  <c r="V180" i="11"/>
  <c r="V181" i="11"/>
  <c r="V182" i="11"/>
  <c r="V183" i="11"/>
  <c r="V184" i="11"/>
  <c r="V185" i="11"/>
  <c r="U65" i="11"/>
  <c r="U66" i="11"/>
  <c r="U67" i="11"/>
  <c r="U68" i="11"/>
  <c r="U69" i="11"/>
  <c r="U70" i="11"/>
  <c r="U71" i="11"/>
  <c r="U72" i="11"/>
  <c r="U73" i="11"/>
  <c r="U74" i="11"/>
  <c r="U75" i="11"/>
  <c r="U76" i="11"/>
  <c r="U77" i="11"/>
  <c r="U78" i="11"/>
  <c r="U79" i="11"/>
  <c r="U80" i="11"/>
  <c r="U81" i="11"/>
  <c r="U82" i="11"/>
  <c r="U83" i="11"/>
  <c r="U84" i="11"/>
  <c r="U85" i="11"/>
  <c r="U86" i="11"/>
  <c r="U87" i="11"/>
  <c r="U88" i="11"/>
  <c r="U89" i="11"/>
  <c r="U90" i="11"/>
  <c r="U91" i="11"/>
  <c r="U92" i="11"/>
  <c r="U93" i="11"/>
  <c r="U94" i="11"/>
  <c r="U95" i="11"/>
  <c r="U96" i="11"/>
  <c r="U97" i="11"/>
  <c r="U98" i="11"/>
  <c r="U99" i="11"/>
  <c r="U100" i="11"/>
  <c r="U101" i="11"/>
  <c r="U102" i="11"/>
  <c r="U103" i="11"/>
  <c r="U104" i="11"/>
  <c r="U105" i="11"/>
  <c r="U106" i="11"/>
  <c r="U107" i="11"/>
  <c r="U108" i="11"/>
  <c r="U109" i="11"/>
  <c r="U110" i="11"/>
  <c r="U111" i="11"/>
  <c r="U112" i="11"/>
  <c r="U113" i="11"/>
  <c r="U114" i="11"/>
  <c r="U115" i="11"/>
  <c r="U116" i="11"/>
  <c r="U117" i="11"/>
  <c r="U118" i="11"/>
  <c r="U119" i="11"/>
  <c r="U120" i="11"/>
  <c r="U121" i="11"/>
  <c r="U122" i="11"/>
  <c r="U123" i="11"/>
  <c r="U124" i="11"/>
  <c r="U125" i="11"/>
  <c r="U126" i="11"/>
  <c r="U127" i="11"/>
  <c r="U128" i="11"/>
  <c r="U129" i="11"/>
  <c r="U130" i="11"/>
  <c r="U131" i="11"/>
  <c r="U132" i="11"/>
  <c r="U133" i="11"/>
  <c r="U134" i="11"/>
  <c r="U135" i="11"/>
  <c r="U136" i="11"/>
  <c r="U137" i="11"/>
  <c r="U138" i="11"/>
  <c r="U139" i="11"/>
  <c r="U140" i="11"/>
  <c r="U141" i="11"/>
  <c r="U142" i="11"/>
  <c r="U143" i="11"/>
  <c r="U144" i="11"/>
  <c r="U145" i="11"/>
  <c r="U146" i="11"/>
  <c r="U147" i="11"/>
  <c r="U148" i="11"/>
  <c r="U149" i="11"/>
  <c r="U150" i="11"/>
  <c r="U151" i="11"/>
  <c r="U152" i="11"/>
  <c r="U153" i="11"/>
  <c r="U154" i="11"/>
  <c r="U155" i="11"/>
  <c r="U156" i="11"/>
  <c r="U157" i="11"/>
  <c r="U158" i="11"/>
  <c r="U159" i="11"/>
  <c r="U160" i="11"/>
  <c r="U161" i="11"/>
  <c r="U162" i="11"/>
  <c r="U163" i="11"/>
  <c r="U164" i="11"/>
  <c r="U165" i="11"/>
  <c r="U166" i="11"/>
  <c r="U167" i="11"/>
  <c r="U168" i="11"/>
  <c r="U169" i="11"/>
  <c r="U170" i="11"/>
  <c r="U171" i="11"/>
  <c r="U172" i="11"/>
  <c r="U173" i="11"/>
  <c r="U174" i="11"/>
  <c r="U175" i="11"/>
  <c r="U176" i="11"/>
  <c r="U177" i="11"/>
  <c r="U178" i="11"/>
  <c r="U179" i="11"/>
  <c r="U180" i="11"/>
  <c r="U181" i="11"/>
  <c r="U182" i="11"/>
  <c r="U183" i="11"/>
  <c r="U184" i="11"/>
  <c r="U185" i="11"/>
  <c r="T65" i="11"/>
  <c r="T66" i="11"/>
  <c r="T67" i="11"/>
  <c r="T68" i="11"/>
  <c r="T69" i="11"/>
  <c r="T70" i="11"/>
  <c r="T71" i="11"/>
  <c r="T72" i="11"/>
  <c r="T73" i="11"/>
  <c r="T74" i="11"/>
  <c r="T75" i="11"/>
  <c r="T76" i="11"/>
  <c r="T77" i="11"/>
  <c r="T78" i="11"/>
  <c r="T79" i="11"/>
  <c r="T80" i="11"/>
  <c r="T81" i="11"/>
  <c r="T82" i="11"/>
  <c r="T83" i="11"/>
  <c r="T84" i="11"/>
  <c r="T85" i="11"/>
  <c r="T86" i="11"/>
  <c r="T87" i="11"/>
  <c r="T88" i="11"/>
  <c r="T89" i="11"/>
  <c r="T90" i="11"/>
  <c r="T91" i="11"/>
  <c r="T92" i="11"/>
  <c r="T93" i="11"/>
  <c r="T94" i="11"/>
  <c r="T95" i="11"/>
  <c r="T96" i="11"/>
  <c r="T97" i="11"/>
  <c r="T98" i="11"/>
  <c r="T99" i="11"/>
  <c r="T100" i="11"/>
  <c r="T101" i="11"/>
  <c r="T102" i="11"/>
  <c r="T103" i="11"/>
  <c r="T104" i="11"/>
  <c r="T105" i="11"/>
  <c r="T106" i="11"/>
  <c r="T107" i="11"/>
  <c r="T108" i="11"/>
  <c r="T109" i="11"/>
  <c r="T110" i="11"/>
  <c r="T111" i="11"/>
  <c r="T112" i="11"/>
  <c r="T113" i="11"/>
  <c r="T114" i="11"/>
  <c r="T115" i="11"/>
  <c r="T116" i="11"/>
  <c r="T117" i="11"/>
  <c r="T118" i="11"/>
  <c r="T119" i="11"/>
  <c r="T120" i="11"/>
  <c r="T121" i="11"/>
  <c r="T122" i="11"/>
  <c r="T123" i="11"/>
  <c r="T124" i="11"/>
  <c r="T125" i="11"/>
  <c r="T126" i="11"/>
  <c r="T127" i="11"/>
  <c r="T128" i="11"/>
  <c r="T129" i="11"/>
  <c r="T130" i="11"/>
  <c r="T131" i="11"/>
  <c r="T132" i="11"/>
  <c r="T133" i="11"/>
  <c r="T134" i="11"/>
  <c r="T135" i="11"/>
  <c r="T136" i="11"/>
  <c r="T137" i="11"/>
  <c r="T138" i="11"/>
  <c r="T139" i="11"/>
  <c r="T140" i="11"/>
  <c r="T141" i="11"/>
  <c r="T142" i="11"/>
  <c r="T143" i="11"/>
  <c r="T144" i="11"/>
  <c r="T145" i="11"/>
  <c r="T146" i="11"/>
  <c r="T147" i="11"/>
  <c r="T148" i="11"/>
  <c r="T149" i="11"/>
  <c r="T150" i="11"/>
  <c r="T151" i="11"/>
  <c r="T152" i="11"/>
  <c r="T153" i="11"/>
  <c r="T154" i="11"/>
  <c r="T155" i="11"/>
  <c r="T156" i="11"/>
  <c r="T157" i="11"/>
  <c r="T158" i="11"/>
  <c r="T159" i="11"/>
  <c r="T160" i="11"/>
  <c r="T161" i="11"/>
  <c r="T162" i="11"/>
  <c r="T163" i="11"/>
  <c r="T164" i="11"/>
  <c r="T165" i="11"/>
  <c r="T166" i="11"/>
  <c r="T167" i="11"/>
  <c r="T168" i="11"/>
  <c r="T169" i="11"/>
  <c r="T170" i="11"/>
  <c r="T171" i="11"/>
  <c r="T172" i="11"/>
  <c r="T173" i="11"/>
  <c r="T174" i="11"/>
  <c r="T175" i="11"/>
  <c r="T176" i="11"/>
  <c r="T177" i="11"/>
  <c r="T178" i="11"/>
  <c r="T179" i="11"/>
  <c r="T180" i="11"/>
  <c r="T181" i="11"/>
  <c r="T182" i="11"/>
  <c r="T183" i="11"/>
  <c r="T184" i="11"/>
  <c r="T185" i="11"/>
  <c r="A6" i="2"/>
  <c r="AB6" i="2" s="1"/>
  <c r="G6" i="1"/>
  <c r="N6" i="2" s="1"/>
  <c r="Y6" i="2" s="1"/>
  <c r="K6" i="2"/>
  <c r="H6" i="1"/>
  <c r="A7" i="2"/>
  <c r="AA7" i="2" s="1"/>
  <c r="G7" i="1"/>
  <c r="K7" i="2"/>
  <c r="H7" i="1"/>
  <c r="N17" i="11" s="1"/>
  <c r="AB17" i="11" s="1"/>
  <c r="A8" i="2"/>
  <c r="O8" i="2" s="1"/>
  <c r="G8" i="1"/>
  <c r="H8" i="1"/>
  <c r="Q8" i="2"/>
  <c r="A9" i="2"/>
  <c r="Q9" i="2" s="1"/>
  <c r="G9" i="1"/>
  <c r="N9" i="2"/>
  <c r="H9" i="1"/>
  <c r="A10" i="2"/>
  <c r="O10" i="2" s="1"/>
  <c r="G10" i="1"/>
  <c r="Q10" i="2"/>
  <c r="A11" i="2"/>
  <c r="AB11" i="2" s="1"/>
  <c r="G11" i="1"/>
  <c r="H11" i="1"/>
  <c r="O11" i="2"/>
  <c r="A12" i="2"/>
  <c r="AB12" i="2" s="1"/>
  <c r="G12" i="1"/>
  <c r="H12" i="1"/>
  <c r="A13" i="2"/>
  <c r="P13" i="2" s="1"/>
  <c r="A14" i="2"/>
  <c r="U14" i="2"/>
  <c r="A15" i="2"/>
  <c r="Z15" i="2" s="1"/>
  <c r="A16" i="2"/>
  <c r="U16" i="2" s="1"/>
  <c r="A17" i="2"/>
  <c r="U17" i="2"/>
  <c r="A18" i="2"/>
  <c r="W18" i="2" s="1"/>
  <c r="A19" i="2"/>
  <c r="A20" i="2"/>
  <c r="X20" i="2" s="1"/>
  <c r="U20" i="2"/>
  <c r="A21" i="2"/>
  <c r="U21" i="2" s="1"/>
  <c r="A22" i="2"/>
  <c r="A23" i="2"/>
  <c r="X23" i="2" s="1"/>
  <c r="A24" i="2"/>
  <c r="S24" i="2" s="1"/>
  <c r="A25" i="2"/>
  <c r="A26" i="2"/>
  <c r="T26" i="2" s="1"/>
  <c r="U26" i="2"/>
  <c r="A27" i="2"/>
  <c r="N27" i="2" s="1"/>
  <c r="A28" i="2"/>
  <c r="U28" i="2"/>
  <c r="A29" i="2"/>
  <c r="Y29" i="2" s="1"/>
  <c r="A30" i="2"/>
  <c r="U30" i="2" s="1"/>
  <c r="A31" i="2"/>
  <c r="T31" i="2" s="1"/>
  <c r="A32" i="2"/>
  <c r="U32" i="2" s="1"/>
  <c r="A33" i="2"/>
  <c r="U33" i="2" s="1"/>
  <c r="A34" i="2"/>
  <c r="X34" i="2" s="1"/>
  <c r="A35" i="2"/>
  <c r="W35" i="2" s="1"/>
  <c r="A36" i="2"/>
  <c r="U36" i="2"/>
  <c r="A37" i="2"/>
  <c r="S37" i="2" s="1"/>
  <c r="U37" i="2"/>
  <c r="A38" i="2"/>
  <c r="U38" i="2" s="1"/>
  <c r="A39" i="2"/>
  <c r="U39" i="2" s="1"/>
  <c r="A40" i="2"/>
  <c r="S40" i="2" s="1"/>
  <c r="U40" i="2"/>
  <c r="A41" i="2"/>
  <c r="U41" i="2"/>
  <c r="A42" i="2"/>
  <c r="Y42" i="2" s="1"/>
  <c r="U42" i="2"/>
  <c r="A43" i="2"/>
  <c r="A44" i="2"/>
  <c r="U44" i="2"/>
  <c r="A45" i="2"/>
  <c r="S45" i="2" s="1"/>
  <c r="A46" i="2"/>
  <c r="A47" i="2"/>
  <c r="AB47" i="2" s="1"/>
  <c r="A48" i="2"/>
  <c r="B48" i="2" s="1"/>
  <c r="U48" i="2"/>
  <c r="A49" i="2"/>
  <c r="U49" i="2" s="1"/>
  <c r="A5" i="2"/>
  <c r="Q5" i="2" s="1"/>
  <c r="B39" i="3" s="1"/>
  <c r="G5" i="1"/>
  <c r="C23" i="3" s="1"/>
  <c r="K5" i="2"/>
  <c r="B24" i="3" s="1"/>
  <c r="T17" i="2"/>
  <c r="T22" i="2"/>
  <c r="T23" i="2"/>
  <c r="T24" i="2"/>
  <c r="T28" i="2"/>
  <c r="T30" i="2"/>
  <c r="T33" i="2"/>
  <c r="T36" i="2"/>
  <c r="T37" i="2"/>
  <c r="T39" i="2"/>
  <c r="T41" i="2"/>
  <c r="T44" i="2"/>
  <c r="T49" i="2"/>
  <c r="S17" i="2"/>
  <c r="S18" i="2"/>
  <c r="S21" i="2"/>
  <c r="S22" i="2"/>
  <c r="S23" i="2"/>
  <c r="S28" i="2"/>
  <c r="S30" i="2"/>
  <c r="S36" i="2"/>
  <c r="S39" i="2"/>
  <c r="S41" i="2"/>
  <c r="S44" i="2"/>
  <c r="S47" i="2"/>
  <c r="S49" i="2"/>
  <c r="I3" i="4"/>
  <c r="C35" i="3"/>
  <c r="B35" i="3"/>
  <c r="N17" i="2"/>
  <c r="O17" i="2"/>
  <c r="P17" i="2"/>
  <c r="Q17" i="2"/>
  <c r="Q20" i="2"/>
  <c r="N21" i="2"/>
  <c r="O21" i="2"/>
  <c r="Q21" i="2"/>
  <c r="N23" i="2"/>
  <c r="N24" i="2"/>
  <c r="O24" i="2"/>
  <c r="P27" i="2"/>
  <c r="Q27" i="2"/>
  <c r="N28" i="2"/>
  <c r="O28" i="2"/>
  <c r="P28" i="2"/>
  <c r="Q28" i="2"/>
  <c r="N30" i="2"/>
  <c r="P32" i="2"/>
  <c r="N33" i="2"/>
  <c r="O33" i="2"/>
  <c r="N35" i="2"/>
  <c r="Q35" i="2"/>
  <c r="N36" i="2"/>
  <c r="O36" i="2"/>
  <c r="P36" i="2"/>
  <c r="Q36" i="2"/>
  <c r="Q37" i="2"/>
  <c r="N39" i="2"/>
  <c r="O39" i="2"/>
  <c r="P39" i="2"/>
  <c r="Q39" i="2"/>
  <c r="N40" i="2"/>
  <c r="Q40" i="2"/>
  <c r="N41" i="2"/>
  <c r="O41" i="2"/>
  <c r="P41" i="2"/>
  <c r="Q41" i="2"/>
  <c r="P43" i="2"/>
  <c r="N44" i="2"/>
  <c r="O44" i="2"/>
  <c r="P44" i="2"/>
  <c r="Q44" i="2"/>
  <c r="N47" i="2"/>
  <c r="O47" i="2"/>
  <c r="P48" i="2"/>
  <c r="Q48" i="2"/>
  <c r="N49" i="2"/>
  <c r="P49" i="2"/>
  <c r="Q49" i="2"/>
  <c r="I6" i="11"/>
  <c r="K6" i="11" s="1"/>
  <c r="O6" i="11"/>
  <c r="R6" i="11" s="1"/>
  <c r="Q6" i="11"/>
  <c r="I7" i="11"/>
  <c r="K7" i="11" s="1"/>
  <c r="O7" i="11"/>
  <c r="R7" i="11" s="1"/>
  <c r="Q7" i="11"/>
  <c r="K8" i="11"/>
  <c r="O8" i="11"/>
  <c r="R8" i="11" s="1"/>
  <c r="Q8" i="11"/>
  <c r="K9" i="11"/>
  <c r="O9" i="11"/>
  <c r="R9" i="11" s="1"/>
  <c r="Q9" i="11"/>
  <c r="K10" i="11"/>
  <c r="O10" i="11"/>
  <c r="R10" i="11" s="1"/>
  <c r="Q10" i="11"/>
  <c r="K11" i="11"/>
  <c r="O11" i="11"/>
  <c r="R11" i="11" s="1"/>
  <c r="Q11" i="11"/>
  <c r="K12" i="11"/>
  <c r="O12" i="11"/>
  <c r="R12" i="11" s="1"/>
  <c r="Q12" i="11"/>
  <c r="K13" i="11"/>
  <c r="O13" i="11"/>
  <c r="R13" i="11" s="1"/>
  <c r="Q13" i="11"/>
  <c r="K14" i="11"/>
  <c r="O14" i="11"/>
  <c r="Q14" i="11"/>
  <c r="K15" i="11"/>
  <c r="O15" i="11"/>
  <c r="Q15" i="11"/>
  <c r="K16" i="11"/>
  <c r="O16" i="11"/>
  <c r="Q16" i="11"/>
  <c r="K17" i="11"/>
  <c r="O17" i="11"/>
  <c r="Q17" i="11"/>
  <c r="K18" i="11"/>
  <c r="O18" i="11"/>
  <c r="Q18" i="11"/>
  <c r="K19" i="11"/>
  <c r="N19" i="11" s="1"/>
  <c r="O19" i="11"/>
  <c r="Q19" i="11"/>
  <c r="K20" i="11"/>
  <c r="O20" i="11"/>
  <c r="Q20" i="11"/>
  <c r="K21" i="11"/>
  <c r="O21" i="11"/>
  <c r="Q21" i="11"/>
  <c r="K22" i="11"/>
  <c r="O22" i="11"/>
  <c r="Q22" i="11"/>
  <c r="K23" i="11"/>
  <c r="O23" i="11"/>
  <c r="Q23" i="11"/>
  <c r="K24" i="11"/>
  <c r="O24" i="11"/>
  <c r="Q24" i="11"/>
  <c r="K25" i="11"/>
  <c r="N25" i="11" s="1"/>
  <c r="O25" i="11"/>
  <c r="Q25" i="11"/>
  <c r="K26" i="11"/>
  <c r="O26" i="11"/>
  <c r="Q26" i="11"/>
  <c r="K27" i="11"/>
  <c r="O27" i="11"/>
  <c r="Q27" i="11"/>
  <c r="K28" i="11"/>
  <c r="O28" i="11"/>
  <c r="Q28" i="11"/>
  <c r="K29" i="11"/>
  <c r="N29" i="11" s="1"/>
  <c r="AB29" i="11" s="1"/>
  <c r="O29" i="11"/>
  <c r="Q29" i="11"/>
  <c r="K30" i="11"/>
  <c r="O30" i="11"/>
  <c r="Q30" i="11"/>
  <c r="K31" i="11"/>
  <c r="O31" i="11"/>
  <c r="Q31" i="11"/>
  <c r="K32" i="11"/>
  <c r="O32" i="11"/>
  <c r="Q32" i="11"/>
  <c r="K33" i="11"/>
  <c r="O33" i="11"/>
  <c r="Q33" i="11"/>
  <c r="K34" i="11"/>
  <c r="O34" i="11"/>
  <c r="Q34" i="11"/>
  <c r="K35" i="11"/>
  <c r="N35" i="11" s="1"/>
  <c r="AB35" i="11" s="1"/>
  <c r="O35" i="11"/>
  <c r="Q35" i="11"/>
  <c r="K36" i="11"/>
  <c r="O36" i="11"/>
  <c r="Q36" i="11"/>
  <c r="K37" i="11"/>
  <c r="N37" i="11"/>
  <c r="AB37" i="11" s="1"/>
  <c r="O37" i="11"/>
  <c r="Q37" i="11"/>
  <c r="K38" i="11"/>
  <c r="O38" i="11"/>
  <c r="Q38" i="11"/>
  <c r="K39" i="11"/>
  <c r="O39" i="11"/>
  <c r="Q39" i="11"/>
  <c r="K40" i="11"/>
  <c r="O40" i="11"/>
  <c r="Q40" i="11"/>
  <c r="K41" i="11"/>
  <c r="N41" i="11" s="1"/>
  <c r="AA41" i="11" s="1"/>
  <c r="O41" i="11"/>
  <c r="Q41" i="11"/>
  <c r="K42" i="11"/>
  <c r="O42" i="11"/>
  <c r="Q42" i="11"/>
  <c r="K43" i="11"/>
  <c r="O43" i="11"/>
  <c r="Q43" i="11"/>
  <c r="K44" i="11"/>
  <c r="N44" i="11" s="1"/>
  <c r="O44" i="11"/>
  <c r="Q44" i="11"/>
  <c r="K45" i="11"/>
  <c r="O45" i="11"/>
  <c r="Q45" i="11"/>
  <c r="K46" i="11"/>
  <c r="O46" i="11"/>
  <c r="Q46" i="11"/>
  <c r="K47" i="11"/>
  <c r="O47" i="11"/>
  <c r="Q47" i="11"/>
  <c r="K48" i="11"/>
  <c r="N48" i="11" s="1"/>
  <c r="O48" i="11"/>
  <c r="Q48" i="11"/>
  <c r="K49" i="11"/>
  <c r="N49" i="11" s="1"/>
  <c r="P49" i="11" s="1"/>
  <c r="O49" i="11"/>
  <c r="Q49" i="11"/>
  <c r="K50" i="11"/>
  <c r="O50" i="11"/>
  <c r="Q50" i="11"/>
  <c r="K51" i="11"/>
  <c r="N51" i="11" s="1"/>
  <c r="O51" i="11"/>
  <c r="Q51" i="11"/>
  <c r="K52" i="11"/>
  <c r="O52" i="11"/>
  <c r="Q52" i="11"/>
  <c r="K53" i="11"/>
  <c r="O53" i="11"/>
  <c r="Q53" i="11"/>
  <c r="K54" i="11"/>
  <c r="O54" i="11"/>
  <c r="Q54" i="11"/>
  <c r="K55" i="11"/>
  <c r="O55" i="11"/>
  <c r="Q55" i="11"/>
  <c r="K56" i="11"/>
  <c r="N56" i="11" s="1"/>
  <c r="O56" i="11"/>
  <c r="Q56" i="11"/>
  <c r="K57" i="11"/>
  <c r="O57" i="11"/>
  <c r="Q57" i="11"/>
  <c r="K58" i="11"/>
  <c r="N58" i="11" s="1"/>
  <c r="O58" i="11"/>
  <c r="Q58" i="11"/>
  <c r="K59" i="11"/>
  <c r="O59" i="11"/>
  <c r="Q59" i="11"/>
  <c r="K60" i="11"/>
  <c r="O60" i="11"/>
  <c r="Q60" i="11"/>
  <c r="K61" i="11"/>
  <c r="O61" i="11"/>
  <c r="Q61" i="11"/>
  <c r="K62" i="11"/>
  <c r="O62" i="11"/>
  <c r="Q62" i="11"/>
  <c r="K63" i="11"/>
  <c r="N63" i="11" s="1"/>
  <c r="AB63" i="11" s="1"/>
  <c r="O63" i="11"/>
  <c r="Q63" i="11"/>
  <c r="K64" i="11"/>
  <c r="O64" i="11"/>
  <c r="Q64" i="11"/>
  <c r="N65" i="11"/>
  <c r="O65" i="11"/>
  <c r="P65" i="11"/>
  <c r="Q65" i="11"/>
  <c r="N66" i="11"/>
  <c r="O66" i="11"/>
  <c r="P66" i="11"/>
  <c r="Q66" i="11"/>
  <c r="N67" i="11"/>
  <c r="O67" i="11"/>
  <c r="P67" i="11"/>
  <c r="Q67" i="11"/>
  <c r="N68" i="11"/>
  <c r="O68" i="11"/>
  <c r="P68" i="11"/>
  <c r="Q68" i="11"/>
  <c r="N69" i="11"/>
  <c r="O69" i="11"/>
  <c r="P69" i="11"/>
  <c r="Q69" i="11"/>
  <c r="N70" i="11"/>
  <c r="O70" i="11"/>
  <c r="P70" i="11"/>
  <c r="Q70" i="11"/>
  <c r="N71" i="11"/>
  <c r="O71" i="11"/>
  <c r="P71" i="11"/>
  <c r="Q71" i="11"/>
  <c r="N72" i="11"/>
  <c r="O72" i="11"/>
  <c r="P72" i="11"/>
  <c r="Q72" i="11"/>
  <c r="N73" i="11"/>
  <c r="O73" i="11"/>
  <c r="P73" i="11"/>
  <c r="Q73" i="11"/>
  <c r="N74" i="11"/>
  <c r="O74" i="11"/>
  <c r="P74" i="11"/>
  <c r="Q74" i="11"/>
  <c r="N75" i="11"/>
  <c r="O75" i="11"/>
  <c r="P75" i="11"/>
  <c r="Q75" i="11"/>
  <c r="N76" i="11"/>
  <c r="O76" i="11"/>
  <c r="P76" i="11"/>
  <c r="Q76" i="11"/>
  <c r="N77" i="11"/>
  <c r="O77" i="11"/>
  <c r="P77" i="11"/>
  <c r="Q77" i="11"/>
  <c r="N78" i="11"/>
  <c r="O78" i="11"/>
  <c r="P78" i="11"/>
  <c r="Q78" i="11"/>
  <c r="N79" i="11"/>
  <c r="O79" i="11"/>
  <c r="P79" i="11"/>
  <c r="Q79" i="11"/>
  <c r="N80" i="11"/>
  <c r="O80" i="11"/>
  <c r="P80" i="11"/>
  <c r="Q80" i="11"/>
  <c r="N81" i="11"/>
  <c r="O81" i="11"/>
  <c r="P81" i="11"/>
  <c r="Q81" i="11"/>
  <c r="N82" i="11"/>
  <c r="O82" i="11"/>
  <c r="P82" i="11"/>
  <c r="Q82" i="11"/>
  <c r="N83" i="11"/>
  <c r="O83" i="11"/>
  <c r="P83" i="11"/>
  <c r="Q83" i="11"/>
  <c r="N84" i="11"/>
  <c r="O84" i="11"/>
  <c r="P84" i="11"/>
  <c r="Q84" i="11"/>
  <c r="N85" i="11"/>
  <c r="O85" i="11"/>
  <c r="P85" i="11"/>
  <c r="Q85" i="11"/>
  <c r="N86" i="11"/>
  <c r="O86" i="11"/>
  <c r="P86" i="11"/>
  <c r="Q86" i="11"/>
  <c r="N87" i="11"/>
  <c r="O87" i="11"/>
  <c r="P87" i="11"/>
  <c r="Q87" i="11"/>
  <c r="N88" i="11"/>
  <c r="O88" i="11"/>
  <c r="P88" i="11"/>
  <c r="Q88" i="11"/>
  <c r="N89" i="11"/>
  <c r="O89" i="11"/>
  <c r="P89" i="11"/>
  <c r="Q89" i="11"/>
  <c r="N90" i="11"/>
  <c r="O90" i="11"/>
  <c r="P90" i="11"/>
  <c r="Q90" i="11"/>
  <c r="N91" i="11"/>
  <c r="O91" i="11"/>
  <c r="P91" i="11"/>
  <c r="Q91" i="11"/>
  <c r="N92" i="11"/>
  <c r="O92" i="11"/>
  <c r="P92" i="11"/>
  <c r="Q92" i="11"/>
  <c r="N93" i="11"/>
  <c r="O93" i="11"/>
  <c r="P93" i="11"/>
  <c r="Q93" i="11"/>
  <c r="N94" i="11"/>
  <c r="O94" i="11"/>
  <c r="P94" i="11"/>
  <c r="Q94" i="11"/>
  <c r="N95" i="11"/>
  <c r="O95" i="11"/>
  <c r="P95" i="11"/>
  <c r="Q95" i="11"/>
  <c r="N96" i="11"/>
  <c r="O96" i="11"/>
  <c r="P96" i="11"/>
  <c r="Q96" i="11"/>
  <c r="N97" i="11"/>
  <c r="O97" i="11"/>
  <c r="P97" i="11"/>
  <c r="Q97" i="11"/>
  <c r="N98" i="11"/>
  <c r="O98" i="11"/>
  <c r="P98" i="11"/>
  <c r="Q98" i="11"/>
  <c r="N99" i="11"/>
  <c r="O99" i="11"/>
  <c r="P99" i="11"/>
  <c r="Q99" i="11"/>
  <c r="N100" i="11"/>
  <c r="O100" i="11"/>
  <c r="P100" i="11"/>
  <c r="Q100" i="11"/>
  <c r="N101" i="11"/>
  <c r="O101" i="11"/>
  <c r="P101" i="11"/>
  <c r="Q101" i="11"/>
  <c r="N102" i="11"/>
  <c r="O102" i="11"/>
  <c r="P102" i="11"/>
  <c r="Q102" i="11"/>
  <c r="N103" i="11"/>
  <c r="O103" i="11"/>
  <c r="P103" i="11"/>
  <c r="Q103" i="11"/>
  <c r="N104" i="11"/>
  <c r="O104" i="11"/>
  <c r="P104" i="11"/>
  <c r="Q104" i="11"/>
  <c r="N105" i="11"/>
  <c r="O105" i="11"/>
  <c r="P105" i="11"/>
  <c r="Q105" i="11"/>
  <c r="N106" i="11"/>
  <c r="O106" i="11"/>
  <c r="P106" i="11"/>
  <c r="Q106" i="11"/>
  <c r="N107" i="11"/>
  <c r="O107" i="11"/>
  <c r="P107" i="11"/>
  <c r="Q107" i="11"/>
  <c r="N108" i="11"/>
  <c r="O108" i="11"/>
  <c r="P108" i="11"/>
  <c r="Q108" i="11"/>
  <c r="N109" i="11"/>
  <c r="O109" i="11"/>
  <c r="P109" i="11"/>
  <c r="Q109" i="11"/>
  <c r="N110" i="11"/>
  <c r="O110" i="11"/>
  <c r="P110" i="11"/>
  <c r="Q110" i="11"/>
  <c r="N111" i="11"/>
  <c r="O111" i="11"/>
  <c r="P111" i="11"/>
  <c r="Q111" i="11"/>
  <c r="N112" i="11"/>
  <c r="O112" i="11"/>
  <c r="P112" i="11"/>
  <c r="Q112" i="11"/>
  <c r="N113" i="11"/>
  <c r="O113" i="11"/>
  <c r="P113" i="11"/>
  <c r="Q113" i="11"/>
  <c r="N114" i="11"/>
  <c r="O114" i="11"/>
  <c r="P114" i="11"/>
  <c r="Q114" i="11"/>
  <c r="N115" i="11"/>
  <c r="O115" i="11"/>
  <c r="P115" i="11"/>
  <c r="Q115" i="11"/>
  <c r="N116" i="11"/>
  <c r="O116" i="11"/>
  <c r="P116" i="11"/>
  <c r="Q116" i="11"/>
  <c r="N117" i="11"/>
  <c r="O117" i="11"/>
  <c r="P117" i="11"/>
  <c r="Q117" i="11"/>
  <c r="N118" i="11"/>
  <c r="O118" i="11"/>
  <c r="P118" i="11"/>
  <c r="Q118" i="11"/>
  <c r="N119" i="11"/>
  <c r="O119" i="11"/>
  <c r="P119" i="11"/>
  <c r="Q119" i="11"/>
  <c r="N120" i="11"/>
  <c r="O120" i="11"/>
  <c r="P120" i="11"/>
  <c r="Q120" i="11"/>
  <c r="N121" i="11"/>
  <c r="O121" i="11"/>
  <c r="P121" i="11"/>
  <c r="Q121" i="11"/>
  <c r="N122" i="11"/>
  <c r="O122" i="11"/>
  <c r="P122" i="11"/>
  <c r="Q122" i="11"/>
  <c r="N123" i="11"/>
  <c r="O123" i="11"/>
  <c r="P123" i="11"/>
  <c r="Q123" i="11"/>
  <c r="N124" i="11"/>
  <c r="O124" i="11"/>
  <c r="P124" i="11"/>
  <c r="Q124" i="11"/>
  <c r="N125" i="11"/>
  <c r="O125" i="11"/>
  <c r="P125" i="11"/>
  <c r="Q125" i="11"/>
  <c r="N126" i="11"/>
  <c r="O126" i="11"/>
  <c r="P126" i="11"/>
  <c r="Q126" i="11"/>
  <c r="N127" i="11"/>
  <c r="O127" i="11"/>
  <c r="P127" i="11"/>
  <c r="Q127" i="11"/>
  <c r="N128" i="11"/>
  <c r="O128" i="11"/>
  <c r="P128" i="11"/>
  <c r="Q128" i="11"/>
  <c r="N129" i="11"/>
  <c r="O129" i="11"/>
  <c r="P129" i="11"/>
  <c r="Q129" i="11"/>
  <c r="N130" i="11"/>
  <c r="O130" i="11"/>
  <c r="P130" i="11"/>
  <c r="Q130" i="11"/>
  <c r="N131" i="11"/>
  <c r="O131" i="11"/>
  <c r="P131" i="11"/>
  <c r="Q131" i="11"/>
  <c r="N132" i="11"/>
  <c r="O132" i="11"/>
  <c r="P132" i="11"/>
  <c r="Q132" i="11"/>
  <c r="N133" i="11"/>
  <c r="O133" i="11"/>
  <c r="P133" i="11"/>
  <c r="Q133" i="11"/>
  <c r="N134" i="11"/>
  <c r="O134" i="11"/>
  <c r="P134" i="11"/>
  <c r="Q134" i="11"/>
  <c r="N135" i="11"/>
  <c r="O135" i="11"/>
  <c r="P135" i="11"/>
  <c r="Q135" i="11"/>
  <c r="N136" i="11"/>
  <c r="O136" i="11"/>
  <c r="P136" i="11"/>
  <c r="Q136" i="11"/>
  <c r="N137" i="11"/>
  <c r="O137" i="11"/>
  <c r="P137" i="11"/>
  <c r="Q137" i="11"/>
  <c r="N138" i="11"/>
  <c r="O138" i="11"/>
  <c r="P138" i="11"/>
  <c r="Q138" i="11"/>
  <c r="N139" i="11"/>
  <c r="O139" i="11"/>
  <c r="P139" i="11"/>
  <c r="Q139" i="11"/>
  <c r="N140" i="11"/>
  <c r="O140" i="11"/>
  <c r="P140" i="11"/>
  <c r="Q140" i="11"/>
  <c r="N141" i="11"/>
  <c r="O141" i="11"/>
  <c r="P141" i="11"/>
  <c r="Q141" i="11"/>
  <c r="N142" i="11"/>
  <c r="O142" i="11"/>
  <c r="P142" i="11"/>
  <c r="Q142" i="11"/>
  <c r="N143" i="11"/>
  <c r="O143" i="11"/>
  <c r="P143" i="11"/>
  <c r="Q143" i="11"/>
  <c r="N144" i="11"/>
  <c r="O144" i="11"/>
  <c r="P144" i="11"/>
  <c r="Q144" i="11"/>
  <c r="N145" i="11"/>
  <c r="O145" i="11"/>
  <c r="P145" i="11"/>
  <c r="Q145" i="11"/>
  <c r="N146" i="11"/>
  <c r="O146" i="11"/>
  <c r="P146" i="11"/>
  <c r="Q146" i="11"/>
  <c r="N147" i="11"/>
  <c r="O147" i="11"/>
  <c r="P147" i="11"/>
  <c r="Q147" i="11"/>
  <c r="N148" i="11"/>
  <c r="O148" i="11"/>
  <c r="P148" i="11"/>
  <c r="Q148" i="11"/>
  <c r="N149" i="11"/>
  <c r="O149" i="11"/>
  <c r="P149" i="11"/>
  <c r="Q149" i="11"/>
  <c r="N150" i="11"/>
  <c r="O150" i="11"/>
  <c r="P150" i="11"/>
  <c r="Q150" i="11"/>
  <c r="N151" i="11"/>
  <c r="O151" i="11"/>
  <c r="P151" i="11"/>
  <c r="Q151" i="11"/>
  <c r="N152" i="11"/>
  <c r="O152" i="11"/>
  <c r="P152" i="11"/>
  <c r="Q152" i="11"/>
  <c r="N153" i="11"/>
  <c r="O153" i="11"/>
  <c r="P153" i="11"/>
  <c r="Q153" i="11"/>
  <c r="N154" i="11"/>
  <c r="O154" i="11"/>
  <c r="P154" i="11"/>
  <c r="Q154" i="11"/>
  <c r="N155" i="11"/>
  <c r="O155" i="11"/>
  <c r="P155" i="11"/>
  <c r="Q155" i="11"/>
  <c r="N156" i="11"/>
  <c r="O156" i="11"/>
  <c r="P156" i="11"/>
  <c r="Q156" i="11"/>
  <c r="N157" i="11"/>
  <c r="O157" i="11"/>
  <c r="P157" i="11"/>
  <c r="Q157" i="11"/>
  <c r="N158" i="11"/>
  <c r="O158" i="11"/>
  <c r="P158" i="11"/>
  <c r="Q158" i="11"/>
  <c r="N159" i="11"/>
  <c r="O159" i="11"/>
  <c r="P159" i="11"/>
  <c r="Q159" i="11"/>
  <c r="N160" i="11"/>
  <c r="O160" i="11"/>
  <c r="P160" i="11"/>
  <c r="Q160" i="11"/>
  <c r="N161" i="11"/>
  <c r="O161" i="11"/>
  <c r="P161" i="11"/>
  <c r="Q161" i="11"/>
  <c r="N162" i="11"/>
  <c r="O162" i="11"/>
  <c r="P162" i="11"/>
  <c r="Q162" i="11"/>
  <c r="N163" i="11"/>
  <c r="O163" i="11"/>
  <c r="P163" i="11"/>
  <c r="Q163" i="11"/>
  <c r="N164" i="11"/>
  <c r="O164" i="11"/>
  <c r="P164" i="11"/>
  <c r="Q164" i="11"/>
  <c r="N165" i="11"/>
  <c r="O165" i="11"/>
  <c r="P165" i="11"/>
  <c r="Q165" i="11"/>
  <c r="N166" i="11"/>
  <c r="O166" i="11"/>
  <c r="P166" i="11"/>
  <c r="Q166" i="11"/>
  <c r="N167" i="11"/>
  <c r="O167" i="11"/>
  <c r="P167" i="11"/>
  <c r="Q167" i="11"/>
  <c r="N168" i="11"/>
  <c r="O168" i="11"/>
  <c r="P168" i="11"/>
  <c r="Q168" i="11"/>
  <c r="N169" i="11"/>
  <c r="O169" i="11"/>
  <c r="P169" i="11"/>
  <c r="Q169" i="11"/>
  <c r="N170" i="11"/>
  <c r="O170" i="11"/>
  <c r="P170" i="11"/>
  <c r="Q170" i="11"/>
  <c r="N171" i="11"/>
  <c r="O171" i="11"/>
  <c r="P171" i="11"/>
  <c r="Q171" i="11"/>
  <c r="N172" i="11"/>
  <c r="O172" i="11"/>
  <c r="P172" i="11"/>
  <c r="Q172" i="11"/>
  <c r="N173" i="11"/>
  <c r="O173" i="11"/>
  <c r="P173" i="11"/>
  <c r="Q173" i="11"/>
  <c r="N174" i="11"/>
  <c r="O174" i="11"/>
  <c r="P174" i="11"/>
  <c r="Q174" i="11"/>
  <c r="N175" i="11"/>
  <c r="O175" i="11"/>
  <c r="P175" i="11"/>
  <c r="Q175" i="11"/>
  <c r="N176" i="11"/>
  <c r="O176" i="11"/>
  <c r="P176" i="11"/>
  <c r="Q176" i="11"/>
  <c r="N177" i="11"/>
  <c r="O177" i="11"/>
  <c r="P177" i="11"/>
  <c r="Q177" i="11"/>
  <c r="N178" i="11"/>
  <c r="O178" i="11"/>
  <c r="P178" i="11"/>
  <c r="Q178" i="11"/>
  <c r="N179" i="11"/>
  <c r="O179" i="11"/>
  <c r="P179" i="11"/>
  <c r="Q179" i="11"/>
  <c r="N180" i="11"/>
  <c r="O180" i="11"/>
  <c r="P180" i="11"/>
  <c r="Q180" i="11"/>
  <c r="N181" i="11"/>
  <c r="O181" i="11"/>
  <c r="P181" i="11"/>
  <c r="Q181" i="11"/>
  <c r="N182" i="11"/>
  <c r="O182" i="11"/>
  <c r="P182" i="11"/>
  <c r="Q182" i="11"/>
  <c r="N183" i="11"/>
  <c r="O183" i="11"/>
  <c r="P183" i="11"/>
  <c r="Q183" i="11"/>
  <c r="N184" i="11"/>
  <c r="O184" i="11"/>
  <c r="P184" i="11"/>
  <c r="Q184" i="11"/>
  <c r="N185" i="11"/>
  <c r="O185" i="11"/>
  <c r="P185" i="11"/>
  <c r="Q185" i="11"/>
  <c r="Q5" i="11"/>
  <c r="K5" i="11"/>
  <c r="O5" i="11"/>
  <c r="R5" i="11" s="1"/>
  <c r="G13" i="1"/>
  <c r="H13" i="1"/>
  <c r="I6" i="2"/>
  <c r="I7" i="2"/>
  <c r="S6" i="11"/>
  <c r="S7" i="11"/>
  <c r="S8" i="11"/>
  <c r="S9" i="11"/>
  <c r="S10" i="11"/>
  <c r="S11" i="11"/>
  <c r="S12" i="11"/>
  <c r="S13" i="11"/>
  <c r="S14" i="11"/>
  <c r="S15" i="11"/>
  <c r="S16" i="11"/>
  <c r="S17" i="11"/>
  <c r="S18" i="11"/>
  <c r="S19" i="11"/>
  <c r="S20" i="11"/>
  <c r="S21" i="11"/>
  <c r="S22" i="11"/>
  <c r="S23" i="11"/>
  <c r="S24" i="11"/>
  <c r="S25" i="11"/>
  <c r="S26" i="11"/>
  <c r="S27" i="11"/>
  <c r="S28" i="11"/>
  <c r="S29" i="11"/>
  <c r="S30" i="11"/>
  <c r="S31" i="11"/>
  <c r="S32" i="11"/>
  <c r="S33" i="11"/>
  <c r="S34" i="11"/>
  <c r="S35" i="11"/>
  <c r="S36" i="11"/>
  <c r="S37" i="11"/>
  <c r="S38" i="11"/>
  <c r="S39" i="11"/>
  <c r="S40" i="11"/>
  <c r="S41" i="11"/>
  <c r="S42" i="11"/>
  <c r="S43" i="11"/>
  <c r="S44" i="11"/>
  <c r="S45" i="11"/>
  <c r="S46" i="11"/>
  <c r="S47" i="11"/>
  <c r="S48" i="11"/>
  <c r="S49" i="11"/>
  <c r="S50" i="11"/>
  <c r="S51" i="11"/>
  <c r="S52" i="11"/>
  <c r="S53" i="11"/>
  <c r="S54" i="11"/>
  <c r="S55" i="11"/>
  <c r="S56" i="11"/>
  <c r="S57" i="11"/>
  <c r="S58" i="11"/>
  <c r="S59" i="11"/>
  <c r="S60" i="11"/>
  <c r="S61" i="11"/>
  <c r="S62" i="11"/>
  <c r="S63" i="11"/>
  <c r="S64" i="11"/>
  <c r="S65" i="11"/>
  <c r="S66" i="11"/>
  <c r="S67" i="11"/>
  <c r="S68" i="11"/>
  <c r="S69" i="11"/>
  <c r="S70" i="11"/>
  <c r="S71" i="11"/>
  <c r="S72" i="11"/>
  <c r="S73" i="11"/>
  <c r="S74" i="11"/>
  <c r="S75" i="11"/>
  <c r="S76" i="11"/>
  <c r="S77" i="11"/>
  <c r="S78" i="11"/>
  <c r="S79" i="11"/>
  <c r="S80" i="11"/>
  <c r="S81" i="11"/>
  <c r="S82" i="11"/>
  <c r="S83" i="11"/>
  <c r="S84" i="11"/>
  <c r="S85" i="11"/>
  <c r="S86" i="11"/>
  <c r="S87" i="11"/>
  <c r="S88" i="11"/>
  <c r="S89" i="11"/>
  <c r="S90" i="11"/>
  <c r="S91" i="11"/>
  <c r="S92" i="11"/>
  <c r="S93" i="11"/>
  <c r="S94" i="11"/>
  <c r="S95" i="11"/>
  <c r="S96" i="11"/>
  <c r="S97" i="11"/>
  <c r="S98" i="11"/>
  <c r="S99" i="11"/>
  <c r="S100" i="11"/>
  <c r="S101" i="11"/>
  <c r="S102" i="11"/>
  <c r="S103" i="11"/>
  <c r="S104" i="11"/>
  <c r="S105" i="11"/>
  <c r="S106" i="11"/>
  <c r="S107" i="11"/>
  <c r="S108" i="11"/>
  <c r="S109" i="11"/>
  <c r="S110" i="11"/>
  <c r="S111" i="11"/>
  <c r="S112" i="11"/>
  <c r="S113" i="11"/>
  <c r="S114" i="11"/>
  <c r="S115" i="11"/>
  <c r="S116" i="11"/>
  <c r="S117" i="11"/>
  <c r="S118" i="11"/>
  <c r="S119" i="11"/>
  <c r="S120" i="11"/>
  <c r="S121" i="11"/>
  <c r="S122" i="11"/>
  <c r="S123" i="11"/>
  <c r="S124" i="11"/>
  <c r="S125" i="11"/>
  <c r="S126" i="11"/>
  <c r="S127" i="11"/>
  <c r="S128" i="11"/>
  <c r="S129" i="11"/>
  <c r="S130" i="11"/>
  <c r="S131" i="11"/>
  <c r="S132" i="11"/>
  <c r="S133" i="11"/>
  <c r="S134" i="11"/>
  <c r="S135" i="11"/>
  <c r="S136" i="11"/>
  <c r="S137" i="11"/>
  <c r="S138" i="11"/>
  <c r="S139" i="11"/>
  <c r="S140" i="11"/>
  <c r="S141" i="11"/>
  <c r="S142" i="11"/>
  <c r="S143" i="11"/>
  <c r="S144" i="11"/>
  <c r="S145" i="11"/>
  <c r="S146" i="11"/>
  <c r="S147" i="11"/>
  <c r="S148" i="11"/>
  <c r="S149" i="11"/>
  <c r="S150" i="11"/>
  <c r="S151" i="11"/>
  <c r="S152" i="11"/>
  <c r="S153" i="11"/>
  <c r="S154" i="11"/>
  <c r="S155" i="11"/>
  <c r="S156" i="11"/>
  <c r="S157" i="11"/>
  <c r="S158" i="11"/>
  <c r="S159" i="11"/>
  <c r="S160" i="11"/>
  <c r="S161" i="11"/>
  <c r="S162" i="11"/>
  <c r="S163" i="11"/>
  <c r="S164" i="11"/>
  <c r="S165" i="11"/>
  <c r="S166" i="11"/>
  <c r="S167" i="11"/>
  <c r="S168" i="11"/>
  <c r="S169" i="11"/>
  <c r="S170" i="11"/>
  <c r="S171" i="11"/>
  <c r="S172" i="11"/>
  <c r="S173" i="11"/>
  <c r="S174" i="11"/>
  <c r="S175" i="11"/>
  <c r="S176" i="11"/>
  <c r="S177" i="11"/>
  <c r="S178" i="11"/>
  <c r="S179" i="11"/>
  <c r="S180" i="11"/>
  <c r="S181" i="11"/>
  <c r="S182" i="11"/>
  <c r="S183" i="11"/>
  <c r="S184" i="11"/>
  <c r="S185" i="11"/>
  <c r="S5" i="11"/>
  <c r="W5"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05" i="11"/>
  <c r="X106" i="11"/>
  <c r="X107" i="11"/>
  <c r="X108" i="11"/>
  <c r="X109" i="11"/>
  <c r="X110" i="11"/>
  <c r="X111" i="11"/>
  <c r="X112" i="11"/>
  <c r="X113" i="11"/>
  <c r="X114" i="11"/>
  <c r="X115" i="11"/>
  <c r="X116" i="11"/>
  <c r="X117" i="11"/>
  <c r="X118" i="11"/>
  <c r="X119" i="11"/>
  <c r="X120" i="11"/>
  <c r="X121" i="11"/>
  <c r="X122" i="11"/>
  <c r="X123" i="11"/>
  <c r="X124" i="11"/>
  <c r="X125" i="11"/>
  <c r="X126" i="11"/>
  <c r="X127" i="11"/>
  <c r="X128" i="11"/>
  <c r="X129" i="11"/>
  <c r="X130" i="11"/>
  <c r="X131" i="11"/>
  <c r="X132" i="11"/>
  <c r="X133" i="11"/>
  <c r="X134" i="11"/>
  <c r="X135" i="11"/>
  <c r="X136" i="11"/>
  <c r="X137" i="11"/>
  <c r="X138" i="11"/>
  <c r="X139" i="11"/>
  <c r="X140" i="11"/>
  <c r="X141" i="11"/>
  <c r="X142" i="11"/>
  <c r="X143" i="11"/>
  <c r="X144" i="11"/>
  <c r="X145" i="11"/>
  <c r="X146" i="11"/>
  <c r="X147" i="11"/>
  <c r="X148" i="11"/>
  <c r="X149" i="11"/>
  <c r="X150" i="11"/>
  <c r="X151" i="11"/>
  <c r="X152" i="11"/>
  <c r="X153" i="11"/>
  <c r="X154" i="11"/>
  <c r="X155" i="11"/>
  <c r="X156" i="11"/>
  <c r="X157" i="11"/>
  <c r="X158" i="11"/>
  <c r="X159" i="11"/>
  <c r="X160" i="11"/>
  <c r="X161" i="11"/>
  <c r="X162" i="11"/>
  <c r="X163" i="11"/>
  <c r="X164" i="11"/>
  <c r="X165" i="11"/>
  <c r="X166" i="11"/>
  <c r="X167" i="11"/>
  <c r="X168" i="11"/>
  <c r="X169" i="11"/>
  <c r="X170" i="11"/>
  <c r="X171" i="11"/>
  <c r="X172" i="11"/>
  <c r="X173" i="11"/>
  <c r="X174" i="11"/>
  <c r="X175" i="11"/>
  <c r="X176" i="11"/>
  <c r="X177" i="11"/>
  <c r="X178" i="11"/>
  <c r="X179" i="11"/>
  <c r="X180" i="11"/>
  <c r="X181" i="11"/>
  <c r="X182" i="11"/>
  <c r="X183" i="11"/>
  <c r="X184" i="11"/>
  <c r="X185" i="11"/>
  <c r="W37" i="11"/>
  <c r="W21" i="11"/>
  <c r="W60" i="11"/>
  <c r="W36" i="11"/>
  <c r="W12" i="11"/>
  <c r="W43" i="11"/>
  <c r="W35" i="11"/>
  <c r="W11" i="11"/>
  <c r="W58" i="11"/>
  <c r="W50" i="11"/>
  <c r="W42" i="11"/>
  <c r="W34" i="11"/>
  <c r="W26" i="11"/>
  <c r="W18" i="11"/>
  <c r="W10" i="11"/>
  <c r="W57" i="11"/>
  <c r="W49" i="11"/>
  <c r="W41" i="11"/>
  <c r="W33" i="11"/>
  <c r="W25" i="11"/>
  <c r="W17" i="11"/>
  <c r="W9" i="11"/>
  <c r="W53" i="11"/>
  <c r="W29" i="11"/>
  <c r="W44" i="11"/>
  <c r="W20" i="11"/>
  <c r="W51" i="11"/>
  <c r="W19" i="11"/>
  <c r="W56" i="11"/>
  <c r="W40" i="11"/>
  <c r="W24" i="11"/>
  <c r="W8" i="11"/>
  <c r="W63" i="11"/>
  <c r="W55" i="11"/>
  <c r="W47" i="11"/>
  <c r="W39" i="11"/>
  <c r="W31" i="11"/>
  <c r="W23" i="11"/>
  <c r="W15" i="11"/>
  <c r="W7" i="11"/>
  <c r="W61" i="11"/>
  <c r="W45" i="11"/>
  <c r="W13" i="11"/>
  <c r="W52" i="11"/>
  <c r="W28" i="11"/>
  <c r="W59" i="11"/>
  <c r="W27" i="11"/>
  <c r="W64" i="11"/>
  <c r="W48" i="11"/>
  <c r="W32" i="11"/>
  <c r="W16" i="11"/>
  <c r="W62" i="11"/>
  <c r="W54" i="11"/>
  <c r="W46" i="11"/>
  <c r="W38" i="11"/>
  <c r="W30" i="11"/>
  <c r="W22" i="11"/>
  <c r="W14" i="11"/>
  <c r="W6" i="11"/>
  <c r="B64" i="3"/>
  <c r="C64" i="3" s="1"/>
  <c r="D64" i="3" s="1"/>
  <c r="B63" i="3"/>
  <c r="C63" i="3" s="1"/>
  <c r="D63" i="3" s="1"/>
  <c r="B62" i="3"/>
  <c r="C62" i="3" s="1"/>
  <c r="D62" i="3" s="1"/>
  <c r="B22" i="3"/>
  <c r="B21" i="3"/>
  <c r="B23" i="3"/>
  <c r="B20" i="3"/>
  <c r="Y44" i="2"/>
  <c r="B38" i="2"/>
  <c r="AA28" i="2"/>
  <c r="AB27" i="2"/>
  <c r="Y23" i="2"/>
  <c r="I185" i="11"/>
  <c r="K185" i="11" s="1"/>
  <c r="I184" i="11"/>
  <c r="K184" i="11" s="1"/>
  <c r="I183" i="11"/>
  <c r="K183" i="11" s="1"/>
  <c r="I182" i="11"/>
  <c r="K182" i="11"/>
  <c r="I181" i="11"/>
  <c r="K181" i="11" s="1"/>
  <c r="I180" i="11"/>
  <c r="K180" i="11" s="1"/>
  <c r="I179" i="11"/>
  <c r="K179" i="11" s="1"/>
  <c r="I178" i="11"/>
  <c r="K178" i="11" s="1"/>
  <c r="I177" i="11"/>
  <c r="K177" i="11" s="1"/>
  <c r="I176" i="11"/>
  <c r="K176" i="11" s="1"/>
  <c r="I175" i="11"/>
  <c r="K175" i="11" s="1"/>
  <c r="I174" i="11"/>
  <c r="K174" i="11" s="1"/>
  <c r="I173" i="11"/>
  <c r="K173" i="11" s="1"/>
  <c r="I172" i="11"/>
  <c r="K172" i="11" s="1"/>
  <c r="I171" i="11"/>
  <c r="K171" i="11" s="1"/>
  <c r="I170" i="11"/>
  <c r="K170" i="11" s="1"/>
  <c r="I169" i="11"/>
  <c r="K169" i="11" s="1"/>
  <c r="I168" i="11"/>
  <c r="K168" i="11" s="1"/>
  <c r="I167" i="11"/>
  <c r="K167" i="11" s="1"/>
  <c r="I166" i="11"/>
  <c r="K166" i="11" s="1"/>
  <c r="I165" i="11"/>
  <c r="K165" i="11" s="1"/>
  <c r="I164" i="11"/>
  <c r="K164" i="11" s="1"/>
  <c r="I163" i="11"/>
  <c r="K163" i="11" s="1"/>
  <c r="I162" i="11"/>
  <c r="K162" i="11" s="1"/>
  <c r="I161" i="11"/>
  <c r="K161" i="11" s="1"/>
  <c r="I160" i="11"/>
  <c r="K160" i="11" s="1"/>
  <c r="I159" i="11"/>
  <c r="K159" i="11"/>
  <c r="I158" i="11"/>
  <c r="K158" i="11" s="1"/>
  <c r="I157" i="11"/>
  <c r="K157" i="11" s="1"/>
  <c r="I156" i="11"/>
  <c r="K156" i="11"/>
  <c r="I155" i="11"/>
  <c r="K155" i="11" s="1"/>
  <c r="I154" i="11"/>
  <c r="K154" i="11" s="1"/>
  <c r="I153" i="11"/>
  <c r="K153" i="11" s="1"/>
  <c r="I152" i="11"/>
  <c r="K152" i="11" s="1"/>
  <c r="I151" i="11"/>
  <c r="K151" i="11" s="1"/>
  <c r="I150" i="11"/>
  <c r="K150" i="11"/>
  <c r="I149" i="11"/>
  <c r="K149" i="11" s="1"/>
  <c r="I148" i="11"/>
  <c r="K148" i="11" s="1"/>
  <c r="I147" i="11"/>
  <c r="K147" i="11"/>
  <c r="I146" i="11"/>
  <c r="K146" i="11" s="1"/>
  <c r="I145" i="11"/>
  <c r="K145" i="11" s="1"/>
  <c r="I144" i="11"/>
  <c r="K144" i="11" s="1"/>
  <c r="I143" i="11"/>
  <c r="K143" i="11" s="1"/>
  <c r="I142" i="11"/>
  <c r="K142" i="11" s="1"/>
  <c r="I141" i="11"/>
  <c r="K141" i="11" s="1"/>
  <c r="I140" i="11"/>
  <c r="K140" i="11" s="1"/>
  <c r="I139" i="11"/>
  <c r="K139" i="11" s="1"/>
  <c r="I138" i="11"/>
  <c r="K138" i="11" s="1"/>
  <c r="I137" i="11"/>
  <c r="K137" i="11" s="1"/>
  <c r="I136" i="11"/>
  <c r="K136" i="11" s="1"/>
  <c r="I135" i="11"/>
  <c r="K135" i="11" s="1"/>
  <c r="I134" i="11"/>
  <c r="K134" i="11" s="1"/>
  <c r="I133" i="11"/>
  <c r="K133" i="11" s="1"/>
  <c r="I132" i="11"/>
  <c r="K132" i="11" s="1"/>
  <c r="I131" i="11"/>
  <c r="K131" i="11" s="1"/>
  <c r="I130" i="11"/>
  <c r="K130" i="11" s="1"/>
  <c r="I129" i="11"/>
  <c r="K129" i="11" s="1"/>
  <c r="I128" i="11"/>
  <c r="K128" i="11"/>
  <c r="I127" i="11"/>
  <c r="K127" i="11" s="1"/>
  <c r="I126" i="11"/>
  <c r="K126" i="11" s="1"/>
  <c r="I125" i="11"/>
  <c r="K125" i="11"/>
  <c r="I124" i="11"/>
  <c r="K124" i="11" s="1"/>
  <c r="I123" i="11"/>
  <c r="K123" i="11" s="1"/>
  <c r="I122" i="11"/>
  <c r="K122" i="11" s="1"/>
  <c r="I121" i="11"/>
  <c r="K121" i="11" s="1"/>
  <c r="I120" i="11"/>
  <c r="K120" i="11" s="1"/>
  <c r="I119" i="11"/>
  <c r="K119" i="11" s="1"/>
  <c r="I118" i="11"/>
  <c r="K118" i="11"/>
  <c r="I117" i="11"/>
  <c r="K117" i="11" s="1"/>
  <c r="I116" i="11"/>
  <c r="K116" i="11" s="1"/>
  <c r="I115" i="11"/>
  <c r="K115" i="11" s="1"/>
  <c r="I114" i="11"/>
  <c r="K114" i="11" s="1"/>
  <c r="I113" i="11"/>
  <c r="K113" i="11" s="1"/>
  <c r="I112" i="11"/>
  <c r="K112" i="11" s="1"/>
  <c r="I111" i="11"/>
  <c r="K111" i="11" s="1"/>
  <c r="I110" i="11"/>
  <c r="K110" i="11" s="1"/>
  <c r="I109" i="11"/>
  <c r="K109" i="11"/>
  <c r="I108" i="11"/>
  <c r="K108" i="11" s="1"/>
  <c r="I107" i="11"/>
  <c r="K107" i="11" s="1"/>
  <c r="I106" i="11"/>
  <c r="K106" i="11" s="1"/>
  <c r="I105" i="11"/>
  <c r="K105" i="11" s="1"/>
  <c r="I104" i="11"/>
  <c r="K104" i="11" s="1"/>
  <c r="I103" i="11"/>
  <c r="K103" i="11" s="1"/>
  <c r="I102" i="11"/>
  <c r="K102" i="11"/>
  <c r="I101" i="11"/>
  <c r="K101" i="11" s="1"/>
  <c r="I100" i="11"/>
  <c r="K100" i="11" s="1"/>
  <c r="I99" i="11"/>
  <c r="K99" i="11" s="1"/>
  <c r="I98" i="11"/>
  <c r="K98" i="11" s="1"/>
  <c r="I97" i="11"/>
  <c r="K97" i="11" s="1"/>
  <c r="I96" i="11"/>
  <c r="K96" i="11" s="1"/>
  <c r="I95" i="11"/>
  <c r="K95" i="11" s="1"/>
  <c r="I94" i="11"/>
  <c r="K94" i="11" s="1"/>
  <c r="I93" i="11"/>
  <c r="K93" i="11" s="1"/>
  <c r="I92" i="11"/>
  <c r="K92" i="11" s="1"/>
  <c r="I91" i="11"/>
  <c r="K91" i="11" s="1"/>
  <c r="I90" i="11"/>
  <c r="K90" i="11" s="1"/>
  <c r="I89" i="11"/>
  <c r="K89" i="11" s="1"/>
  <c r="I88" i="11"/>
  <c r="K88" i="11" s="1"/>
  <c r="I87" i="11"/>
  <c r="K87" i="11" s="1"/>
  <c r="I86" i="11"/>
  <c r="K86" i="11" s="1"/>
  <c r="I85" i="11"/>
  <c r="K85" i="11" s="1"/>
  <c r="I84" i="11"/>
  <c r="K84" i="11" s="1"/>
  <c r="I83" i="11"/>
  <c r="K83" i="11" s="1"/>
  <c r="I82" i="11"/>
  <c r="K82" i="11" s="1"/>
  <c r="I81" i="11"/>
  <c r="K81" i="11" s="1"/>
  <c r="I80" i="11"/>
  <c r="K80" i="11" s="1"/>
  <c r="I79" i="11"/>
  <c r="K79" i="11" s="1"/>
  <c r="I78" i="11"/>
  <c r="K78" i="11" s="1"/>
  <c r="I77" i="11"/>
  <c r="K77" i="11" s="1"/>
  <c r="I76" i="11"/>
  <c r="K76" i="11" s="1"/>
  <c r="I75" i="11"/>
  <c r="K75" i="11" s="1"/>
  <c r="I74" i="11"/>
  <c r="K74" i="11" s="1"/>
  <c r="I73" i="11"/>
  <c r="K73" i="11" s="1"/>
  <c r="I72" i="11"/>
  <c r="K72" i="11" s="1"/>
  <c r="I71" i="11"/>
  <c r="K71" i="11" s="1"/>
  <c r="I70" i="11"/>
  <c r="K70" i="11" s="1"/>
  <c r="I69" i="11"/>
  <c r="K69" i="11" s="1"/>
  <c r="I68" i="11"/>
  <c r="K68" i="11" s="1"/>
  <c r="I67" i="11"/>
  <c r="K67" i="11" s="1"/>
  <c r="I66" i="11"/>
  <c r="K66" i="11" s="1"/>
  <c r="I65" i="11"/>
  <c r="K65" i="11" s="1"/>
  <c r="B5" i="11"/>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H16" i="3"/>
  <c r="H14" i="3"/>
  <c r="D16" i="3"/>
  <c r="B16" i="3"/>
  <c r="AD5" i="11"/>
  <c r="AD8" i="11"/>
  <c r="AD11" i="11"/>
  <c r="AC5" i="11"/>
  <c r="AC8" i="11"/>
  <c r="AC11" i="11"/>
  <c r="AC14" i="11"/>
  <c r="AD14" i="11"/>
  <c r="B15" i="11"/>
  <c r="AC15" i="11"/>
  <c r="AD15" i="11"/>
  <c r="B16" i="11"/>
  <c r="AC16" i="11"/>
  <c r="AD16" i="11"/>
  <c r="B17" i="11"/>
  <c r="AC17" i="11"/>
  <c r="AD17" i="11"/>
  <c r="B18" i="11"/>
  <c r="AC18" i="11"/>
  <c r="AD18" i="11"/>
  <c r="B19" i="11"/>
  <c r="AC19" i="11"/>
  <c r="AD19" i="11"/>
  <c r="B20" i="11"/>
  <c r="AC20" i="11"/>
  <c r="AD20" i="11"/>
  <c r="B21" i="11"/>
  <c r="AC21" i="11"/>
  <c r="AD21" i="11"/>
  <c r="B22" i="11"/>
  <c r="AC22" i="11"/>
  <c r="AD22" i="11"/>
  <c r="B23" i="11"/>
  <c r="AC23" i="11"/>
  <c r="AD23" i="11"/>
  <c r="B24" i="11"/>
  <c r="AC24" i="11"/>
  <c r="AD24" i="11"/>
  <c r="B25" i="11"/>
  <c r="AC25" i="11"/>
  <c r="AD25" i="11"/>
  <c r="B26" i="11"/>
  <c r="AC26" i="11"/>
  <c r="AD26" i="11"/>
  <c r="B27" i="11"/>
  <c r="AC27" i="11"/>
  <c r="AD27" i="11"/>
  <c r="B28" i="11"/>
  <c r="AC28" i="11"/>
  <c r="AD28" i="11"/>
  <c r="B29" i="11"/>
  <c r="AC29" i="11"/>
  <c r="AD29" i="11"/>
  <c r="B30" i="11"/>
  <c r="AC30" i="11"/>
  <c r="AD30" i="11"/>
  <c r="B31" i="11"/>
  <c r="AC31" i="11"/>
  <c r="AD31" i="11"/>
  <c r="B32" i="11"/>
  <c r="AC32" i="11"/>
  <c r="AD32" i="11"/>
  <c r="B33" i="11"/>
  <c r="AC33" i="11"/>
  <c r="AD33" i="11"/>
  <c r="B34" i="11"/>
  <c r="AC34" i="11"/>
  <c r="AD34" i="11"/>
  <c r="B35" i="11"/>
  <c r="AC35" i="11"/>
  <c r="AD35" i="11"/>
  <c r="B36" i="11"/>
  <c r="AC36" i="11"/>
  <c r="AD36" i="11"/>
  <c r="B37" i="11"/>
  <c r="AC37" i="11"/>
  <c r="AD37" i="11"/>
  <c r="B38" i="11"/>
  <c r="AC38" i="11"/>
  <c r="AD38" i="11"/>
  <c r="B39" i="11"/>
  <c r="AC39" i="11"/>
  <c r="AD39" i="11"/>
  <c r="B40" i="11"/>
  <c r="AC40" i="11"/>
  <c r="AD40" i="11"/>
  <c r="B41" i="11"/>
  <c r="AC41" i="11"/>
  <c r="AD41" i="11"/>
  <c r="B42" i="11"/>
  <c r="AC42" i="11"/>
  <c r="AD42" i="11"/>
  <c r="B43" i="11"/>
  <c r="AC43" i="11"/>
  <c r="AD43" i="11"/>
  <c r="B44" i="11"/>
  <c r="AC44" i="11"/>
  <c r="AD44" i="11"/>
  <c r="B45" i="11"/>
  <c r="AC45" i="11"/>
  <c r="AD45" i="11"/>
  <c r="B46" i="11"/>
  <c r="AC46" i="11"/>
  <c r="AD46" i="11"/>
  <c r="B47" i="11"/>
  <c r="AC47" i="11"/>
  <c r="AD47" i="11"/>
  <c r="B48" i="11"/>
  <c r="AC48" i="11"/>
  <c r="AD48" i="11"/>
  <c r="B49" i="11"/>
  <c r="AC49" i="11"/>
  <c r="AD49" i="11"/>
  <c r="B50" i="11"/>
  <c r="AC50" i="11"/>
  <c r="AD50" i="11"/>
  <c r="B51" i="11"/>
  <c r="AC51" i="11"/>
  <c r="AD51" i="11"/>
  <c r="B52" i="11"/>
  <c r="AC52" i="11"/>
  <c r="AD52" i="11"/>
  <c r="B53" i="11"/>
  <c r="AC53" i="11"/>
  <c r="AD53" i="11"/>
  <c r="B54" i="11"/>
  <c r="AC54" i="11"/>
  <c r="AD54" i="11"/>
  <c r="B55" i="11"/>
  <c r="AC55" i="11"/>
  <c r="AD55" i="11"/>
  <c r="B56" i="11"/>
  <c r="AC56" i="11"/>
  <c r="AD56" i="11"/>
  <c r="B57" i="11"/>
  <c r="AC57" i="11"/>
  <c r="AD57" i="11"/>
  <c r="B58" i="11"/>
  <c r="AC58" i="11"/>
  <c r="AD58" i="11"/>
  <c r="B59" i="11"/>
  <c r="AC59" i="11"/>
  <c r="AD59" i="11"/>
  <c r="B60" i="11"/>
  <c r="AC60" i="11"/>
  <c r="AD60" i="11"/>
  <c r="B61" i="11"/>
  <c r="AC61" i="11"/>
  <c r="AD61" i="11"/>
  <c r="B62" i="11"/>
  <c r="AC62" i="11"/>
  <c r="AD62" i="11"/>
  <c r="B63" i="11"/>
  <c r="AC63" i="11"/>
  <c r="AD63" i="11"/>
  <c r="B64" i="11"/>
  <c r="AC64" i="11"/>
  <c r="AD64" i="11"/>
  <c r="B65" i="11"/>
  <c r="W65" i="11"/>
  <c r="Y65" i="11"/>
  <c r="Z65" i="11"/>
  <c r="AA65" i="11"/>
  <c r="AB65" i="11"/>
  <c r="AC65" i="11"/>
  <c r="AD65" i="11"/>
  <c r="B66" i="11"/>
  <c r="W66" i="11"/>
  <c r="Y66" i="11"/>
  <c r="Z66" i="11"/>
  <c r="AA66" i="11"/>
  <c r="AB66" i="11"/>
  <c r="AC66" i="11"/>
  <c r="AD66" i="11"/>
  <c r="B67" i="11"/>
  <c r="W67" i="11"/>
  <c r="Y67" i="11"/>
  <c r="Z67" i="11"/>
  <c r="AA67" i="11"/>
  <c r="AB67" i="11"/>
  <c r="AC67" i="11"/>
  <c r="AD67" i="11"/>
  <c r="B68" i="11"/>
  <c r="W68" i="11"/>
  <c r="Y68" i="11"/>
  <c r="Z68" i="11"/>
  <c r="AA68" i="11"/>
  <c r="AB68" i="11"/>
  <c r="AC68" i="11"/>
  <c r="AD68" i="11"/>
  <c r="B69" i="11"/>
  <c r="W69" i="11"/>
  <c r="Y69" i="11"/>
  <c r="Z69" i="11"/>
  <c r="AA69" i="11"/>
  <c r="AB69" i="11"/>
  <c r="AC69" i="11"/>
  <c r="AD69" i="11"/>
  <c r="B70" i="11"/>
  <c r="W70" i="11"/>
  <c r="Y70" i="11"/>
  <c r="Z70" i="11"/>
  <c r="AA70" i="11"/>
  <c r="AB70" i="11"/>
  <c r="AC70" i="11"/>
  <c r="AD70" i="11"/>
  <c r="B71" i="11"/>
  <c r="W71" i="11"/>
  <c r="Y71" i="11"/>
  <c r="Z71" i="11"/>
  <c r="AA71" i="11"/>
  <c r="AB71" i="11"/>
  <c r="AC71" i="11"/>
  <c r="AD71" i="11"/>
  <c r="B72" i="11"/>
  <c r="W72" i="11"/>
  <c r="Y72" i="11"/>
  <c r="Z72" i="11"/>
  <c r="AA72" i="11"/>
  <c r="AB72" i="11"/>
  <c r="AC72" i="11"/>
  <c r="AD72" i="11"/>
  <c r="B73" i="11"/>
  <c r="W73" i="11"/>
  <c r="Y73" i="11"/>
  <c r="Z73" i="11"/>
  <c r="AA73" i="11"/>
  <c r="AB73" i="11"/>
  <c r="AC73" i="11"/>
  <c r="AD73" i="11"/>
  <c r="B74" i="11"/>
  <c r="W74" i="11"/>
  <c r="Y74" i="11"/>
  <c r="Z74" i="11"/>
  <c r="AA74" i="11"/>
  <c r="AB74" i="11"/>
  <c r="AC74" i="11"/>
  <c r="AD74" i="11"/>
  <c r="B75" i="11"/>
  <c r="W75" i="11"/>
  <c r="Y75" i="11"/>
  <c r="Z75" i="11"/>
  <c r="AA75" i="11"/>
  <c r="AB75" i="11"/>
  <c r="AC75" i="11"/>
  <c r="AD75" i="11"/>
  <c r="B76" i="11"/>
  <c r="W76" i="11"/>
  <c r="Y76" i="11"/>
  <c r="Z76" i="11"/>
  <c r="AA76" i="11"/>
  <c r="AB76" i="11"/>
  <c r="AC76" i="11"/>
  <c r="AD76" i="11"/>
  <c r="B77" i="11"/>
  <c r="W77" i="11"/>
  <c r="Y77" i="11"/>
  <c r="Z77" i="11"/>
  <c r="AA77" i="11"/>
  <c r="AB77" i="11"/>
  <c r="AC77" i="11"/>
  <c r="AD77" i="11"/>
  <c r="B78" i="11"/>
  <c r="W78" i="11"/>
  <c r="Y78" i="11"/>
  <c r="Z78" i="11"/>
  <c r="AA78" i="11"/>
  <c r="AB78" i="11"/>
  <c r="AC78" i="11"/>
  <c r="AD78" i="11"/>
  <c r="B79" i="11"/>
  <c r="W79" i="11"/>
  <c r="Y79" i="11"/>
  <c r="Z79" i="11"/>
  <c r="AA79" i="11"/>
  <c r="AB79" i="11"/>
  <c r="AC79" i="11"/>
  <c r="AD79" i="11"/>
  <c r="B80" i="11"/>
  <c r="W80" i="11"/>
  <c r="Y80" i="11"/>
  <c r="Z80" i="11"/>
  <c r="AA80" i="11"/>
  <c r="AB80" i="11"/>
  <c r="AC80" i="11"/>
  <c r="AD80" i="11"/>
  <c r="B81" i="11"/>
  <c r="W81" i="11"/>
  <c r="Y81" i="11"/>
  <c r="Z81" i="11"/>
  <c r="AA81" i="11"/>
  <c r="AB81" i="11"/>
  <c r="AC81" i="11"/>
  <c r="AD81" i="11"/>
  <c r="B82" i="11"/>
  <c r="W82" i="11"/>
  <c r="Y82" i="11"/>
  <c r="Z82" i="11"/>
  <c r="AA82" i="11"/>
  <c r="AB82" i="11"/>
  <c r="AC82" i="11"/>
  <c r="AD82" i="11"/>
  <c r="B83" i="11"/>
  <c r="W83" i="11"/>
  <c r="Y83" i="11"/>
  <c r="Z83" i="11"/>
  <c r="AA83" i="11"/>
  <c r="AB83" i="11"/>
  <c r="AC83" i="11"/>
  <c r="AD83" i="11"/>
  <c r="B84" i="11"/>
  <c r="W84" i="11"/>
  <c r="Y84" i="11"/>
  <c r="Z84" i="11"/>
  <c r="AA84" i="11"/>
  <c r="AB84" i="11"/>
  <c r="AC84" i="11"/>
  <c r="AD84" i="11"/>
  <c r="B85" i="11"/>
  <c r="W85" i="11"/>
  <c r="Y85" i="11"/>
  <c r="Z85" i="11"/>
  <c r="AA85" i="11"/>
  <c r="AB85" i="11"/>
  <c r="AC85" i="11"/>
  <c r="AD85" i="11"/>
  <c r="B86" i="11"/>
  <c r="W86" i="11"/>
  <c r="Y86" i="11"/>
  <c r="Z86" i="11"/>
  <c r="AA86" i="11"/>
  <c r="AB86" i="11"/>
  <c r="AC86" i="11"/>
  <c r="AD86" i="11"/>
  <c r="B87" i="11"/>
  <c r="W87" i="11"/>
  <c r="Y87" i="11"/>
  <c r="Z87" i="11"/>
  <c r="AA87" i="11"/>
  <c r="AB87" i="11"/>
  <c r="AC87" i="11"/>
  <c r="AD87" i="11"/>
  <c r="B88" i="11"/>
  <c r="W88" i="11"/>
  <c r="Y88" i="11"/>
  <c r="Z88" i="11"/>
  <c r="AA88" i="11"/>
  <c r="AB88" i="11"/>
  <c r="AC88" i="11"/>
  <c r="AD88" i="11"/>
  <c r="B89" i="11"/>
  <c r="W89" i="11"/>
  <c r="Y89" i="11"/>
  <c r="Z89" i="11"/>
  <c r="AA89" i="11"/>
  <c r="AB89" i="11"/>
  <c r="AC89" i="11"/>
  <c r="AD89" i="11"/>
  <c r="B90" i="11"/>
  <c r="W90" i="11"/>
  <c r="Y90" i="11"/>
  <c r="Z90" i="11"/>
  <c r="AA90" i="11"/>
  <c r="AB90" i="11"/>
  <c r="AC90" i="11"/>
  <c r="AD90" i="11"/>
  <c r="B91" i="11"/>
  <c r="W91" i="11"/>
  <c r="Y91" i="11"/>
  <c r="Z91" i="11"/>
  <c r="AA91" i="11"/>
  <c r="AB91" i="11"/>
  <c r="AC91" i="11"/>
  <c r="AD91" i="11"/>
  <c r="B92" i="11"/>
  <c r="W92" i="11"/>
  <c r="Y92" i="11"/>
  <c r="Z92" i="11"/>
  <c r="AA92" i="11"/>
  <c r="AB92" i="11"/>
  <c r="AC92" i="11"/>
  <c r="AD92" i="11"/>
  <c r="B93" i="11"/>
  <c r="W93" i="11"/>
  <c r="Y93" i="11"/>
  <c r="Z93" i="11"/>
  <c r="AA93" i="11"/>
  <c r="AB93" i="11"/>
  <c r="AC93" i="11"/>
  <c r="AD93" i="11"/>
  <c r="B94" i="11"/>
  <c r="W94" i="11"/>
  <c r="Y94" i="11"/>
  <c r="Z94" i="11"/>
  <c r="AA94" i="11"/>
  <c r="AB94" i="11"/>
  <c r="AC94" i="11"/>
  <c r="AD94" i="11"/>
  <c r="B95" i="11"/>
  <c r="W95" i="11"/>
  <c r="Y95" i="11"/>
  <c r="Z95" i="11"/>
  <c r="AA95" i="11"/>
  <c r="AB95" i="11"/>
  <c r="AC95" i="11"/>
  <c r="AD95" i="11"/>
  <c r="B96" i="11"/>
  <c r="W96" i="11"/>
  <c r="Y96" i="11"/>
  <c r="Z96" i="11"/>
  <c r="AA96" i="11"/>
  <c r="AB96" i="11"/>
  <c r="AC96" i="11"/>
  <c r="AD96" i="11"/>
  <c r="B97" i="11"/>
  <c r="W97" i="11"/>
  <c r="Y97" i="11"/>
  <c r="Z97" i="11"/>
  <c r="AA97" i="11"/>
  <c r="AB97" i="11"/>
  <c r="AC97" i="11"/>
  <c r="AD97" i="11"/>
  <c r="B98" i="11"/>
  <c r="W98" i="11"/>
  <c r="Y98" i="11"/>
  <c r="Z98" i="11"/>
  <c r="AA98" i="11"/>
  <c r="AB98" i="11"/>
  <c r="AC98" i="11"/>
  <c r="AD98" i="11"/>
  <c r="B99" i="11"/>
  <c r="W99" i="11"/>
  <c r="Y99" i="11"/>
  <c r="Z99" i="11"/>
  <c r="AA99" i="11"/>
  <c r="AB99" i="11"/>
  <c r="AC99" i="11"/>
  <c r="AD99" i="11"/>
  <c r="B100" i="11"/>
  <c r="W100" i="11"/>
  <c r="Y100" i="11"/>
  <c r="Z100" i="11"/>
  <c r="AA100" i="11"/>
  <c r="AB100" i="11"/>
  <c r="AC100" i="11"/>
  <c r="AD100" i="11"/>
  <c r="B101" i="11"/>
  <c r="W101" i="11"/>
  <c r="Y101" i="11"/>
  <c r="Z101" i="11"/>
  <c r="AA101" i="11"/>
  <c r="AB101" i="11"/>
  <c r="AC101" i="11"/>
  <c r="AD101" i="11"/>
  <c r="B102" i="11"/>
  <c r="W102" i="11"/>
  <c r="Y102" i="11"/>
  <c r="Z102" i="11"/>
  <c r="AA102" i="11"/>
  <c r="AB102" i="11"/>
  <c r="AC102" i="11"/>
  <c r="AD102" i="11"/>
  <c r="B103" i="11"/>
  <c r="W103" i="11"/>
  <c r="Y103" i="11"/>
  <c r="Z103" i="11"/>
  <c r="AA103" i="11"/>
  <c r="AB103" i="11"/>
  <c r="AC103" i="11"/>
  <c r="AD103" i="11"/>
  <c r="B104" i="11"/>
  <c r="W104" i="11"/>
  <c r="Y104" i="11"/>
  <c r="Z104" i="11"/>
  <c r="AA104" i="11"/>
  <c r="AB104" i="11"/>
  <c r="AC104" i="11"/>
  <c r="AD104" i="11"/>
  <c r="B105" i="11"/>
  <c r="W105" i="11"/>
  <c r="Y105" i="11"/>
  <c r="Z105" i="11"/>
  <c r="AA105" i="11"/>
  <c r="AB105" i="11"/>
  <c r="AC105" i="11"/>
  <c r="AD105" i="11"/>
  <c r="B106" i="11"/>
  <c r="W106" i="11"/>
  <c r="Y106" i="11"/>
  <c r="Z106" i="11"/>
  <c r="AA106" i="11"/>
  <c r="AB106" i="11"/>
  <c r="AC106" i="11"/>
  <c r="AD106" i="11"/>
  <c r="B107" i="11"/>
  <c r="W107" i="11"/>
  <c r="Y107" i="11"/>
  <c r="Z107" i="11"/>
  <c r="AA107" i="11"/>
  <c r="AB107" i="11"/>
  <c r="AC107" i="11"/>
  <c r="AD107" i="11"/>
  <c r="B108" i="11"/>
  <c r="W108" i="11"/>
  <c r="Y108" i="11"/>
  <c r="Z108" i="11"/>
  <c r="AA108" i="11"/>
  <c r="AB108" i="11"/>
  <c r="AC108" i="11"/>
  <c r="AD108" i="11"/>
  <c r="B109" i="11"/>
  <c r="W109" i="11"/>
  <c r="Y109" i="11"/>
  <c r="Z109" i="11"/>
  <c r="AA109" i="11"/>
  <c r="AB109" i="11"/>
  <c r="AC109" i="11"/>
  <c r="AD109" i="11"/>
  <c r="B110" i="11"/>
  <c r="W110" i="11"/>
  <c r="Y110" i="11"/>
  <c r="Z110" i="11"/>
  <c r="AA110" i="11"/>
  <c r="AB110" i="11"/>
  <c r="AC110" i="11"/>
  <c r="AD110" i="11"/>
  <c r="B111" i="11"/>
  <c r="W111" i="11"/>
  <c r="Y111" i="11"/>
  <c r="Z111" i="11"/>
  <c r="AA111" i="11"/>
  <c r="AB111" i="11"/>
  <c r="AC111" i="11"/>
  <c r="AD111" i="11"/>
  <c r="B112" i="11"/>
  <c r="W112" i="11"/>
  <c r="Y112" i="11"/>
  <c r="Z112" i="11"/>
  <c r="AA112" i="11"/>
  <c r="AB112" i="11"/>
  <c r="AC112" i="11"/>
  <c r="AD112" i="11"/>
  <c r="B113" i="11"/>
  <c r="W113" i="11"/>
  <c r="Y113" i="11"/>
  <c r="Z113" i="11"/>
  <c r="AA113" i="11"/>
  <c r="AB113" i="11"/>
  <c r="AC113" i="11"/>
  <c r="AD113" i="11"/>
  <c r="B114" i="11"/>
  <c r="W114" i="11"/>
  <c r="Y114" i="11"/>
  <c r="Z114" i="11"/>
  <c r="AA114" i="11"/>
  <c r="AB114" i="11"/>
  <c r="AC114" i="11"/>
  <c r="AD114" i="11"/>
  <c r="B115" i="11"/>
  <c r="W115" i="11"/>
  <c r="Y115" i="11"/>
  <c r="Z115" i="11"/>
  <c r="AA115" i="11"/>
  <c r="AB115" i="11"/>
  <c r="AC115" i="11"/>
  <c r="AD115" i="11"/>
  <c r="B116" i="11"/>
  <c r="W116" i="11"/>
  <c r="Y116" i="11"/>
  <c r="Z116" i="11"/>
  <c r="AA116" i="11"/>
  <c r="AB116" i="11"/>
  <c r="AC116" i="11"/>
  <c r="AD116" i="11"/>
  <c r="B117" i="11"/>
  <c r="W117" i="11"/>
  <c r="Y117" i="11"/>
  <c r="Z117" i="11"/>
  <c r="AA117" i="11"/>
  <c r="AB117" i="11"/>
  <c r="AC117" i="11"/>
  <c r="AD117" i="11"/>
  <c r="B118" i="11"/>
  <c r="W118" i="11"/>
  <c r="Y118" i="11"/>
  <c r="Z118" i="11"/>
  <c r="AA118" i="11"/>
  <c r="AB118" i="11"/>
  <c r="AC118" i="11"/>
  <c r="AD118" i="11"/>
  <c r="B119" i="11"/>
  <c r="W119" i="11"/>
  <c r="Y119" i="11"/>
  <c r="Z119" i="11"/>
  <c r="AA119" i="11"/>
  <c r="AB119" i="11"/>
  <c r="AC119" i="11"/>
  <c r="AD119" i="11"/>
  <c r="B120" i="11"/>
  <c r="W120" i="11"/>
  <c r="Y120" i="11"/>
  <c r="Z120" i="11"/>
  <c r="AA120" i="11"/>
  <c r="AB120" i="11"/>
  <c r="AC120" i="11"/>
  <c r="AD120" i="11"/>
  <c r="B121" i="11"/>
  <c r="W121" i="11"/>
  <c r="Y121" i="11"/>
  <c r="Z121" i="11"/>
  <c r="AA121" i="11"/>
  <c r="AB121" i="11"/>
  <c r="AC121" i="11"/>
  <c r="AD121" i="11"/>
  <c r="B122" i="11"/>
  <c r="W122" i="11"/>
  <c r="Y122" i="11"/>
  <c r="Z122" i="11"/>
  <c r="AA122" i="11"/>
  <c r="AB122" i="11"/>
  <c r="AC122" i="11"/>
  <c r="AD122" i="11"/>
  <c r="B123" i="11"/>
  <c r="W123" i="11"/>
  <c r="Y123" i="11"/>
  <c r="Z123" i="11"/>
  <c r="AA123" i="11"/>
  <c r="AB123" i="11"/>
  <c r="AC123" i="11"/>
  <c r="AD123" i="11"/>
  <c r="B124" i="11"/>
  <c r="W124" i="11"/>
  <c r="Y124" i="11"/>
  <c r="Z124" i="11"/>
  <c r="AA124" i="11"/>
  <c r="AB124" i="11"/>
  <c r="AC124" i="11"/>
  <c r="AD124" i="11"/>
  <c r="B125" i="11"/>
  <c r="W125" i="11"/>
  <c r="Y125" i="11"/>
  <c r="Z125" i="11"/>
  <c r="AA125" i="11"/>
  <c r="AB125" i="11"/>
  <c r="AC125" i="11"/>
  <c r="AD125" i="11"/>
  <c r="B126" i="11"/>
  <c r="W126" i="11"/>
  <c r="Y126" i="11"/>
  <c r="Z126" i="11"/>
  <c r="AA126" i="11"/>
  <c r="AB126" i="11"/>
  <c r="AC126" i="11"/>
  <c r="AD126" i="11"/>
  <c r="B127" i="11"/>
  <c r="W127" i="11"/>
  <c r="Y127" i="11"/>
  <c r="Z127" i="11"/>
  <c r="AA127" i="11"/>
  <c r="AB127" i="11"/>
  <c r="AC127" i="11"/>
  <c r="AD127" i="11"/>
  <c r="B128" i="11"/>
  <c r="W128" i="11"/>
  <c r="Y128" i="11"/>
  <c r="Z128" i="11"/>
  <c r="AA128" i="11"/>
  <c r="AB128" i="11"/>
  <c r="AC128" i="11"/>
  <c r="AD128" i="11"/>
  <c r="B129" i="11"/>
  <c r="W129" i="11"/>
  <c r="Y129" i="11"/>
  <c r="Z129" i="11"/>
  <c r="AA129" i="11"/>
  <c r="AB129" i="11"/>
  <c r="AC129" i="11"/>
  <c r="AD129" i="11"/>
  <c r="B130" i="11"/>
  <c r="W130" i="11"/>
  <c r="Y130" i="11"/>
  <c r="Z130" i="11"/>
  <c r="AA130" i="11"/>
  <c r="AB130" i="11"/>
  <c r="AC130" i="11"/>
  <c r="AD130" i="11"/>
  <c r="B131" i="11"/>
  <c r="W131" i="11"/>
  <c r="Y131" i="11"/>
  <c r="Z131" i="11"/>
  <c r="AA131" i="11"/>
  <c r="AB131" i="11"/>
  <c r="AC131" i="11"/>
  <c r="AD131" i="11"/>
  <c r="B132" i="11"/>
  <c r="W132" i="11"/>
  <c r="Y132" i="11"/>
  <c r="Z132" i="11"/>
  <c r="AA132" i="11"/>
  <c r="AB132" i="11"/>
  <c r="AC132" i="11"/>
  <c r="AD132" i="11"/>
  <c r="B133" i="11"/>
  <c r="W133" i="11"/>
  <c r="Y133" i="11"/>
  <c r="Z133" i="11"/>
  <c r="AA133" i="11"/>
  <c r="AB133" i="11"/>
  <c r="AC133" i="11"/>
  <c r="AD133" i="11"/>
  <c r="B134" i="11"/>
  <c r="W134" i="11"/>
  <c r="Y134" i="11"/>
  <c r="Z134" i="11"/>
  <c r="AA134" i="11"/>
  <c r="AB134" i="11"/>
  <c r="AC134" i="11"/>
  <c r="AD134" i="11"/>
  <c r="B135" i="11"/>
  <c r="W135" i="11"/>
  <c r="Y135" i="11"/>
  <c r="Z135" i="11"/>
  <c r="AA135" i="11"/>
  <c r="AB135" i="11"/>
  <c r="AC135" i="11"/>
  <c r="AD135" i="11"/>
  <c r="B136" i="11"/>
  <c r="W136" i="11"/>
  <c r="Y136" i="11"/>
  <c r="Z136" i="11"/>
  <c r="AA136" i="11"/>
  <c r="AB136" i="11"/>
  <c r="AC136" i="11"/>
  <c r="AD136" i="11"/>
  <c r="B137" i="11"/>
  <c r="W137" i="11"/>
  <c r="Y137" i="11"/>
  <c r="Z137" i="11"/>
  <c r="AA137" i="11"/>
  <c r="AB137" i="11"/>
  <c r="AC137" i="11"/>
  <c r="AD137" i="11"/>
  <c r="B138" i="11"/>
  <c r="W138" i="11"/>
  <c r="Y138" i="11"/>
  <c r="Z138" i="11"/>
  <c r="AA138" i="11"/>
  <c r="AB138" i="11"/>
  <c r="AC138" i="11"/>
  <c r="AD138" i="11"/>
  <c r="B139" i="11"/>
  <c r="W139" i="11"/>
  <c r="Y139" i="11"/>
  <c r="Z139" i="11"/>
  <c r="AA139" i="11"/>
  <c r="AB139" i="11"/>
  <c r="AC139" i="11"/>
  <c r="AD139" i="11"/>
  <c r="B140" i="11"/>
  <c r="W140" i="11"/>
  <c r="Y140" i="11"/>
  <c r="Z140" i="11"/>
  <c r="AA140" i="11"/>
  <c r="AB140" i="11"/>
  <c r="AC140" i="11"/>
  <c r="AD140" i="11"/>
  <c r="B141" i="11"/>
  <c r="W141" i="11"/>
  <c r="Y141" i="11"/>
  <c r="Z141" i="11"/>
  <c r="AA141" i="11"/>
  <c r="AB141" i="11"/>
  <c r="AC141" i="11"/>
  <c r="AD141" i="11"/>
  <c r="B142" i="11"/>
  <c r="W142" i="11"/>
  <c r="Y142" i="11"/>
  <c r="Z142" i="11"/>
  <c r="AA142" i="11"/>
  <c r="AB142" i="11"/>
  <c r="AC142" i="11"/>
  <c r="AD142" i="11"/>
  <c r="B143" i="11"/>
  <c r="W143" i="11"/>
  <c r="Y143" i="11"/>
  <c r="Z143" i="11"/>
  <c r="AA143" i="11"/>
  <c r="AB143" i="11"/>
  <c r="AC143" i="11"/>
  <c r="AD143" i="11"/>
  <c r="B144" i="11"/>
  <c r="W144" i="11"/>
  <c r="Y144" i="11"/>
  <c r="Z144" i="11"/>
  <c r="AA144" i="11"/>
  <c r="AB144" i="11"/>
  <c r="AC144" i="11"/>
  <c r="AD144" i="11"/>
  <c r="B145" i="11"/>
  <c r="W145" i="11"/>
  <c r="Y145" i="11"/>
  <c r="Z145" i="11"/>
  <c r="AA145" i="11"/>
  <c r="AB145" i="11"/>
  <c r="AC145" i="11"/>
  <c r="AD145" i="11"/>
  <c r="B146" i="11"/>
  <c r="W146" i="11"/>
  <c r="Y146" i="11"/>
  <c r="Z146" i="11"/>
  <c r="AA146" i="11"/>
  <c r="AB146" i="11"/>
  <c r="AC146" i="11"/>
  <c r="AD146" i="11"/>
  <c r="B147" i="11"/>
  <c r="W147" i="11"/>
  <c r="Y147" i="11"/>
  <c r="Z147" i="11"/>
  <c r="AA147" i="11"/>
  <c r="AB147" i="11"/>
  <c r="AC147" i="11"/>
  <c r="AD147" i="11"/>
  <c r="B148" i="11"/>
  <c r="W148" i="11"/>
  <c r="Y148" i="11"/>
  <c r="Z148" i="11"/>
  <c r="AA148" i="11"/>
  <c r="AB148" i="11"/>
  <c r="AC148" i="11"/>
  <c r="AD148" i="11"/>
  <c r="B149" i="11"/>
  <c r="W149" i="11"/>
  <c r="Y149" i="11"/>
  <c r="Z149" i="11"/>
  <c r="AA149" i="11"/>
  <c r="AB149" i="11"/>
  <c r="AC149" i="11"/>
  <c r="AD149" i="11"/>
  <c r="B150" i="11"/>
  <c r="W150" i="11"/>
  <c r="Y150" i="11"/>
  <c r="Z150" i="11"/>
  <c r="AA150" i="11"/>
  <c r="AB150" i="11"/>
  <c r="AC150" i="11"/>
  <c r="AD150" i="11"/>
  <c r="B151" i="11"/>
  <c r="W151" i="11"/>
  <c r="Y151" i="11"/>
  <c r="Z151" i="11"/>
  <c r="AA151" i="11"/>
  <c r="AB151" i="11"/>
  <c r="AC151" i="11"/>
  <c r="AD151" i="11"/>
  <c r="B152" i="11"/>
  <c r="W152" i="11"/>
  <c r="Y152" i="11"/>
  <c r="Z152" i="11"/>
  <c r="AA152" i="11"/>
  <c r="AB152" i="11"/>
  <c r="AC152" i="11"/>
  <c r="AD152" i="11"/>
  <c r="B153" i="11"/>
  <c r="W153" i="11"/>
  <c r="Y153" i="11"/>
  <c r="Z153" i="11"/>
  <c r="AA153" i="11"/>
  <c r="AB153" i="11"/>
  <c r="AC153" i="11"/>
  <c r="AD153" i="11"/>
  <c r="B154" i="11"/>
  <c r="W154" i="11"/>
  <c r="Y154" i="11"/>
  <c r="Z154" i="11"/>
  <c r="AA154" i="11"/>
  <c r="AB154" i="11"/>
  <c r="AC154" i="11"/>
  <c r="AD154" i="11"/>
  <c r="B155" i="11"/>
  <c r="W155" i="11"/>
  <c r="Y155" i="11"/>
  <c r="Z155" i="11"/>
  <c r="AA155" i="11"/>
  <c r="AB155" i="11"/>
  <c r="AC155" i="11"/>
  <c r="AD155" i="11"/>
  <c r="B156" i="11"/>
  <c r="W156" i="11"/>
  <c r="Y156" i="11"/>
  <c r="Z156" i="11"/>
  <c r="AA156" i="11"/>
  <c r="AB156" i="11"/>
  <c r="AC156" i="11"/>
  <c r="AD156" i="11"/>
  <c r="B157" i="11"/>
  <c r="W157" i="11"/>
  <c r="Y157" i="11"/>
  <c r="Z157" i="11"/>
  <c r="AA157" i="11"/>
  <c r="AB157" i="11"/>
  <c r="AC157" i="11"/>
  <c r="AD157" i="11"/>
  <c r="B158" i="11"/>
  <c r="W158" i="11"/>
  <c r="Y158" i="11"/>
  <c r="Z158" i="11"/>
  <c r="AA158" i="11"/>
  <c r="AB158" i="11"/>
  <c r="AC158" i="11"/>
  <c r="AD158" i="11"/>
  <c r="B159" i="11"/>
  <c r="W159" i="11"/>
  <c r="Y159" i="11"/>
  <c r="Z159" i="11"/>
  <c r="AA159" i="11"/>
  <c r="AB159" i="11"/>
  <c r="AC159" i="11"/>
  <c r="AD159" i="11"/>
  <c r="B160" i="11"/>
  <c r="W160" i="11"/>
  <c r="Y160" i="11"/>
  <c r="Z160" i="11"/>
  <c r="AA160" i="11"/>
  <c r="AB160" i="11"/>
  <c r="AC160" i="11"/>
  <c r="AD160" i="11"/>
  <c r="B161" i="11"/>
  <c r="W161" i="11"/>
  <c r="Y161" i="11"/>
  <c r="Z161" i="11"/>
  <c r="AA161" i="11"/>
  <c r="AB161" i="11"/>
  <c r="AC161" i="11"/>
  <c r="AD161" i="11"/>
  <c r="B162" i="11"/>
  <c r="W162" i="11"/>
  <c r="Y162" i="11"/>
  <c r="Z162" i="11"/>
  <c r="AA162" i="11"/>
  <c r="AB162" i="11"/>
  <c r="AC162" i="11"/>
  <c r="AD162" i="11"/>
  <c r="B163" i="11"/>
  <c r="W163" i="11"/>
  <c r="Y163" i="11"/>
  <c r="Z163" i="11"/>
  <c r="AA163" i="11"/>
  <c r="AB163" i="11"/>
  <c r="AC163" i="11"/>
  <c r="AD163" i="11"/>
  <c r="B164" i="11"/>
  <c r="W164" i="11"/>
  <c r="Y164" i="11"/>
  <c r="Z164" i="11"/>
  <c r="AA164" i="11"/>
  <c r="AB164" i="11"/>
  <c r="AC164" i="11"/>
  <c r="AD164" i="11"/>
  <c r="B165" i="11"/>
  <c r="W165" i="11"/>
  <c r="Y165" i="11"/>
  <c r="Z165" i="11"/>
  <c r="AA165" i="11"/>
  <c r="AB165" i="11"/>
  <c r="AC165" i="11"/>
  <c r="AD165" i="11"/>
  <c r="B166" i="11"/>
  <c r="W166" i="11"/>
  <c r="Y166" i="11"/>
  <c r="Z166" i="11"/>
  <c r="AA166" i="11"/>
  <c r="AB166" i="11"/>
  <c r="AC166" i="11"/>
  <c r="AD166" i="11"/>
  <c r="B167" i="11"/>
  <c r="W167" i="11"/>
  <c r="Y167" i="11"/>
  <c r="Z167" i="11"/>
  <c r="AA167" i="11"/>
  <c r="AB167" i="11"/>
  <c r="AC167" i="11"/>
  <c r="AD167" i="11"/>
  <c r="B168" i="11"/>
  <c r="W168" i="11"/>
  <c r="Y168" i="11"/>
  <c r="Z168" i="11"/>
  <c r="AA168" i="11"/>
  <c r="AB168" i="11"/>
  <c r="AC168" i="11"/>
  <c r="AD168" i="11"/>
  <c r="B169" i="11"/>
  <c r="W169" i="11"/>
  <c r="Y169" i="11"/>
  <c r="Z169" i="11"/>
  <c r="AA169" i="11"/>
  <c r="AB169" i="11"/>
  <c r="AC169" i="11"/>
  <c r="AD169" i="11"/>
  <c r="B170" i="11"/>
  <c r="W170" i="11"/>
  <c r="Y170" i="11"/>
  <c r="Z170" i="11"/>
  <c r="AA170" i="11"/>
  <c r="AB170" i="11"/>
  <c r="AC170" i="11"/>
  <c r="AD170" i="11"/>
  <c r="B171" i="11"/>
  <c r="W171" i="11"/>
  <c r="Y171" i="11"/>
  <c r="Z171" i="11"/>
  <c r="AA171" i="11"/>
  <c r="AB171" i="11"/>
  <c r="AC171" i="11"/>
  <c r="AD171" i="11"/>
  <c r="B172" i="11"/>
  <c r="W172" i="11"/>
  <c r="Y172" i="11"/>
  <c r="Z172" i="11"/>
  <c r="AA172" i="11"/>
  <c r="AB172" i="11"/>
  <c r="AC172" i="11"/>
  <c r="AD172" i="11"/>
  <c r="B173" i="11"/>
  <c r="W173" i="11"/>
  <c r="Y173" i="11"/>
  <c r="Z173" i="11"/>
  <c r="AA173" i="11"/>
  <c r="AB173" i="11"/>
  <c r="AC173" i="11"/>
  <c r="AD173" i="11"/>
  <c r="B174" i="11"/>
  <c r="W174" i="11"/>
  <c r="Y174" i="11"/>
  <c r="Z174" i="11"/>
  <c r="AA174" i="11"/>
  <c r="AB174" i="11"/>
  <c r="AC174" i="11"/>
  <c r="AD174" i="11"/>
  <c r="B175" i="11"/>
  <c r="W175" i="11"/>
  <c r="Y175" i="11"/>
  <c r="Z175" i="11"/>
  <c r="AA175" i="11"/>
  <c r="AB175" i="11"/>
  <c r="AC175" i="11"/>
  <c r="AD175" i="11"/>
  <c r="B176" i="11"/>
  <c r="W176" i="11"/>
  <c r="Y176" i="11"/>
  <c r="Z176" i="11"/>
  <c r="AA176" i="11"/>
  <c r="AB176" i="11"/>
  <c r="AC176" i="11"/>
  <c r="AD176" i="11"/>
  <c r="B177" i="11"/>
  <c r="W177" i="11"/>
  <c r="Y177" i="11"/>
  <c r="Z177" i="11"/>
  <c r="AA177" i="11"/>
  <c r="AB177" i="11"/>
  <c r="AC177" i="11"/>
  <c r="AD177" i="11"/>
  <c r="B178" i="11"/>
  <c r="W178" i="11"/>
  <c r="Y178" i="11"/>
  <c r="Z178" i="11"/>
  <c r="AA178" i="11"/>
  <c r="AB178" i="11"/>
  <c r="AC178" i="11"/>
  <c r="AD178" i="11"/>
  <c r="B179" i="11"/>
  <c r="W179" i="11"/>
  <c r="Y179" i="11"/>
  <c r="Z179" i="11"/>
  <c r="AA179" i="11"/>
  <c r="AB179" i="11"/>
  <c r="AC179" i="11"/>
  <c r="AD179" i="11"/>
  <c r="B180" i="11"/>
  <c r="W180" i="11"/>
  <c r="Y180" i="11"/>
  <c r="Z180" i="11"/>
  <c r="AA180" i="11"/>
  <c r="AB180" i="11"/>
  <c r="AC180" i="11"/>
  <c r="AD180" i="11"/>
  <c r="B181" i="11"/>
  <c r="W181" i="11"/>
  <c r="Y181" i="11"/>
  <c r="Z181" i="11"/>
  <c r="AA181" i="11"/>
  <c r="AB181" i="11"/>
  <c r="AC181" i="11"/>
  <c r="AD181" i="11"/>
  <c r="B182" i="11"/>
  <c r="W182" i="11"/>
  <c r="Y182" i="11"/>
  <c r="Z182" i="11"/>
  <c r="AA182" i="11"/>
  <c r="AB182" i="11"/>
  <c r="AC182" i="11"/>
  <c r="AD182" i="11"/>
  <c r="B183" i="11"/>
  <c r="W183" i="11"/>
  <c r="Y183" i="11"/>
  <c r="Z183" i="11"/>
  <c r="AA183" i="11"/>
  <c r="AB183" i="11"/>
  <c r="AC183" i="11"/>
  <c r="AD183" i="11"/>
  <c r="B184" i="11"/>
  <c r="W184" i="11"/>
  <c r="Y184" i="11"/>
  <c r="Z184" i="11"/>
  <c r="AA184" i="11"/>
  <c r="AB184" i="11"/>
  <c r="AC184" i="11"/>
  <c r="AD184" i="11"/>
  <c r="B185" i="11"/>
  <c r="W185" i="11"/>
  <c r="Y185" i="11"/>
  <c r="Z185" i="11"/>
  <c r="AA185" i="11"/>
  <c r="AB185" i="11"/>
  <c r="AC185" i="11"/>
  <c r="AD185" i="11"/>
  <c r="AD13" i="11"/>
  <c r="AD12" i="11"/>
  <c r="AD10" i="11"/>
  <c r="AD9" i="11"/>
  <c r="AD7" i="11"/>
  <c r="AD6" i="11"/>
  <c r="AC13" i="11"/>
  <c r="AC12" i="11"/>
  <c r="AC10" i="11"/>
  <c r="AC9" i="11"/>
  <c r="AC7" i="11"/>
  <c r="AC6" i="11"/>
  <c r="B14" i="11"/>
  <c r="B13" i="11"/>
  <c r="B12" i="11"/>
  <c r="B11" i="11"/>
  <c r="B10" i="11"/>
  <c r="B9" i="11"/>
  <c r="B8" i="11"/>
  <c r="B7" i="11"/>
  <c r="B6" i="11"/>
  <c r="B14" i="3"/>
  <c r="X44" i="2"/>
  <c r="X36" i="2"/>
  <c r="AA43" i="2"/>
  <c r="AB39" i="2"/>
  <c r="AA39" i="2"/>
  <c r="Z44" i="2"/>
  <c r="Z43" i="2"/>
  <c r="Z39" i="2"/>
  <c r="Y39" i="2"/>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Y38" i="2"/>
  <c r="AA45" i="2"/>
  <c r="Y16" i="2"/>
  <c r="Z38" i="2"/>
  <c r="AB31" i="2"/>
  <c r="AA49" i="2"/>
  <c r="W33" i="2"/>
  <c r="Z47" i="2"/>
  <c r="X33" i="2"/>
  <c r="AB33" i="2"/>
  <c r="B33" i="2"/>
  <c r="V21" i="2"/>
  <c r="V41" i="2"/>
  <c r="Y15" i="2"/>
  <c r="W28" i="2"/>
  <c r="V38" i="2"/>
  <c r="V44" i="2"/>
  <c r="AA38" i="2"/>
  <c r="X38" i="2"/>
  <c r="V33" i="2"/>
  <c r="V39" i="2"/>
  <c r="AB38" i="2"/>
  <c r="X39" i="2"/>
  <c r="V20" i="2"/>
  <c r="X27" i="2"/>
  <c r="V27" i="2"/>
  <c r="V34" i="2"/>
  <c r="V40" i="2"/>
  <c r="V28" i="2"/>
  <c r="V22" i="2"/>
  <c r="V23" i="2"/>
  <c r="V30" i="2"/>
  <c r="V36" i="2"/>
  <c r="V47" i="2"/>
  <c r="X47" i="2"/>
  <c r="AB44" i="2"/>
  <c r="V17" i="2"/>
  <c r="V24" i="2"/>
  <c r="Y37" i="2"/>
  <c r="AB22" i="2"/>
  <c r="B32" i="2"/>
  <c r="AA33" i="2"/>
  <c r="V18" i="2"/>
  <c r="X43" i="2"/>
  <c r="V43" i="2"/>
  <c r="V49" i="2"/>
  <c r="B6" i="2"/>
  <c r="Y27" i="2"/>
  <c r="Z27" i="2"/>
  <c r="W27" i="2"/>
  <c r="B27" i="2"/>
  <c r="AB43" i="2"/>
  <c r="B30" i="2"/>
  <c r="AA36" i="2"/>
  <c r="Y34" i="2"/>
  <c r="B28" i="2"/>
  <c r="Z28" i="2"/>
  <c r="Y43" i="2"/>
  <c r="AB49" i="2"/>
  <c r="W43" i="2"/>
  <c r="W34" i="2"/>
  <c r="AA34" i="2"/>
  <c r="Y28" i="2"/>
  <c r="B43" i="2"/>
  <c r="AA27" i="2"/>
  <c r="Z23" i="2"/>
  <c r="B23" i="2"/>
  <c r="AB8" i="2"/>
  <c r="AB15" i="2"/>
  <c r="AB23" i="2"/>
  <c r="W23" i="2"/>
  <c r="W47" i="2"/>
  <c r="AB35" i="2"/>
  <c r="AA47" i="2"/>
  <c r="Y18" i="2"/>
  <c r="AB24" i="2"/>
  <c r="W26" i="2"/>
  <c r="AA24" i="2"/>
  <c r="Y47" i="2"/>
  <c r="B40" i="2"/>
  <c r="X40" i="2"/>
  <c r="Z40" i="2"/>
  <c r="AB30" i="2"/>
  <c r="Z35" i="2"/>
  <c r="AB41" i="2"/>
  <c r="W40" i="2"/>
  <c r="X35" i="2"/>
  <c r="Z25" i="2"/>
  <c r="B11" i="2"/>
  <c r="Z21" i="2"/>
  <c r="W30" i="2"/>
  <c r="B35" i="2"/>
  <c r="X16" i="2"/>
  <c r="Z36" i="2"/>
  <c r="AA31" i="2"/>
  <c r="B22" i="2"/>
  <c r="X42" i="2"/>
  <c r="B36" i="2"/>
  <c r="Z31" i="2"/>
  <c r="X18" i="2"/>
  <c r="B8" i="2"/>
  <c r="Y45" i="2"/>
  <c r="B39" i="2"/>
  <c r="W39" i="2"/>
  <c r="AB42" i="2"/>
  <c r="B44" i="2"/>
  <c r="Z42" i="2"/>
  <c r="AB36" i="2"/>
  <c r="W44" i="2"/>
  <c r="AB9" i="2"/>
  <c r="B9" i="2"/>
  <c r="AA9" i="2"/>
  <c r="X17" i="2"/>
  <c r="Y17" i="2"/>
  <c r="W17" i="2"/>
  <c r="B17" i="2"/>
  <c r="AB26" i="2"/>
  <c r="Z17" i="2"/>
  <c r="AA17" i="2"/>
  <c r="W37" i="2"/>
  <c r="Z37" i="2"/>
  <c r="W29" i="2"/>
  <c r="X29" i="2"/>
  <c r="B49" i="2"/>
  <c r="W49" i="2"/>
  <c r="Y49" i="2"/>
  <c r="Z49" i="2"/>
  <c r="X49" i="2"/>
  <c r="AB17" i="2"/>
  <c r="AA20" i="2"/>
  <c r="B34" i="2"/>
  <c r="AB13" i="2"/>
  <c r="Y13" i="2"/>
  <c r="W21" i="2"/>
  <c r="AA21" i="2"/>
  <c r="Y21" i="2"/>
  <c r="X21" i="2"/>
  <c r="AB21" i="2"/>
  <c r="B41" i="2"/>
  <c r="X41" i="2"/>
  <c r="Y41" i="2"/>
  <c r="W41" i="2"/>
  <c r="AA41" i="2"/>
  <c r="Z41" i="2"/>
  <c r="B21" i="2"/>
  <c r="X30" i="2"/>
  <c r="Y30" i="2"/>
  <c r="X45" i="2"/>
  <c r="AA10" i="2"/>
  <c r="AB18" i="2"/>
  <c r="Z22" i="2"/>
  <c r="AB10" i="2"/>
  <c r="X28" i="2"/>
  <c r="AB28" i="2"/>
  <c r="Y36" i="2"/>
  <c r="W36" i="2"/>
  <c r="AA44" i="2"/>
  <c r="X48" i="2"/>
  <c r="AA18" i="2"/>
  <c r="B18" i="2"/>
  <c r="W22" i="2"/>
  <c r="AA22" i="2"/>
  <c r="Y33" i="2"/>
  <c r="O32" i="2" l="1"/>
  <c r="AB37" i="2"/>
  <c r="Z26" i="2"/>
  <c r="AA15" i="2"/>
  <c r="AA48" i="2"/>
  <c r="V31" i="2"/>
  <c r="O48" i="2"/>
  <c r="P40" i="2"/>
  <c r="P37" i="2"/>
  <c r="P35" i="2"/>
  <c r="N32" i="2"/>
  <c r="Q23" i="2"/>
  <c r="P20" i="2"/>
  <c r="S32" i="2"/>
  <c r="T48" i="2"/>
  <c r="Z18" i="2"/>
  <c r="AB45" i="2"/>
  <c r="AA26" i="2"/>
  <c r="Z34" i="2"/>
  <c r="X37" i="2"/>
  <c r="Y26" i="2"/>
  <c r="B47" i="2"/>
  <c r="W16" i="2"/>
  <c r="AB29" i="2"/>
  <c r="AA23" i="2"/>
  <c r="B29" i="2"/>
  <c r="B42" i="2"/>
  <c r="Y48" i="2"/>
  <c r="Y31" i="2"/>
  <c r="Z48" i="2"/>
  <c r="AA16" i="2"/>
  <c r="V42" i="2"/>
  <c r="V16" i="2"/>
  <c r="V26" i="2"/>
  <c r="N48" i="2"/>
  <c r="O42" i="2"/>
  <c r="O40" i="2"/>
  <c r="O37" i="2"/>
  <c r="O35" i="2"/>
  <c r="O30" i="2"/>
  <c r="P23" i="2"/>
  <c r="O20" i="2"/>
  <c r="Q16" i="2"/>
  <c r="S48" i="2"/>
  <c r="S31" i="2"/>
  <c r="S20" i="2"/>
  <c r="T32" i="2"/>
  <c r="T21" i="2"/>
  <c r="U29" i="2"/>
  <c r="U24" i="2"/>
  <c r="U18" i="2"/>
  <c r="W32" i="2"/>
  <c r="AA32" i="2"/>
  <c r="B37" i="2"/>
  <c r="X26" i="2"/>
  <c r="Y24" i="2"/>
  <c r="Z20" i="2"/>
  <c r="Y35" i="2"/>
  <c r="V35" i="2"/>
  <c r="N26" i="2"/>
  <c r="Q12" i="2"/>
  <c r="X32" i="2"/>
  <c r="Z30" i="2"/>
  <c r="Y20" i="2"/>
  <c r="B26" i="2"/>
  <c r="B24" i="2"/>
  <c r="Z16" i="2"/>
  <c r="W20" i="2"/>
  <c r="Y40" i="2"/>
  <c r="W24" i="2"/>
  <c r="AA42" i="2"/>
  <c r="W15" i="2"/>
  <c r="Z24" i="2"/>
  <c r="AB40" i="2"/>
  <c r="AA35" i="2"/>
  <c r="Y32" i="2"/>
  <c r="V32" i="2"/>
  <c r="B31" i="2"/>
  <c r="O49" i="2"/>
  <c r="Q24" i="2"/>
  <c r="P21" i="2"/>
  <c r="N18" i="2"/>
  <c r="N16" i="2"/>
  <c r="S26" i="2"/>
  <c r="S16" i="2"/>
  <c r="T40" i="2"/>
  <c r="AB16" i="2"/>
  <c r="N42" i="2"/>
  <c r="N37" i="2"/>
  <c r="O26" i="2"/>
  <c r="N20" i="2"/>
  <c r="P16" i="2"/>
  <c r="T42" i="2"/>
  <c r="T20" i="2"/>
  <c r="AB20" i="2"/>
  <c r="X15" i="2"/>
  <c r="W42" i="2"/>
  <c r="B15" i="2"/>
  <c r="V48" i="2"/>
  <c r="O18" i="2"/>
  <c r="O16" i="2"/>
  <c r="T18" i="2"/>
  <c r="AA30" i="2"/>
  <c r="B20" i="2"/>
  <c r="AA29" i="2"/>
  <c r="AA37" i="2"/>
  <c r="X24" i="2"/>
  <c r="Z32" i="2"/>
  <c r="B16" i="2"/>
  <c r="AA40" i="2"/>
  <c r="AB48" i="2"/>
  <c r="V37" i="2"/>
  <c r="AB32" i="2"/>
  <c r="W48" i="2"/>
  <c r="Q32" i="2"/>
  <c r="P24" i="2"/>
  <c r="T16" i="2"/>
  <c r="N8" i="11"/>
  <c r="P8" i="11" s="1"/>
  <c r="N9" i="11"/>
  <c r="AB9" i="11" s="1"/>
  <c r="N28" i="11"/>
  <c r="AA28" i="11" s="1"/>
  <c r="N61" i="11"/>
  <c r="AB28" i="11"/>
  <c r="P61" i="11"/>
  <c r="C39" i="3"/>
  <c r="AB49" i="11"/>
  <c r="N33" i="11"/>
  <c r="AA29" i="11"/>
  <c r="N40" i="11"/>
  <c r="N12" i="11"/>
  <c r="AB12" i="11" s="1"/>
  <c r="N7" i="11"/>
  <c r="P7" i="11" s="1"/>
  <c r="AB41" i="11"/>
  <c r="AA6" i="2"/>
  <c r="N54" i="11"/>
  <c r="AA54" i="11" s="1"/>
  <c r="N47" i="11"/>
  <c r="AA47" i="11" s="1"/>
  <c r="N23" i="11"/>
  <c r="AB23" i="11" s="1"/>
  <c r="B5" i="2"/>
  <c r="AA23" i="11"/>
  <c r="O5" i="2"/>
  <c r="R5" i="2" s="1"/>
  <c r="AA12" i="2"/>
  <c r="AA5" i="2"/>
  <c r="B51" i="3" s="1"/>
  <c r="Q11" i="2"/>
  <c r="B10" i="2"/>
  <c r="P11" i="2"/>
  <c r="O12" i="2"/>
  <c r="N11" i="2"/>
  <c r="B12" i="2"/>
  <c r="AB7" i="2"/>
  <c r="Z11" i="2"/>
  <c r="AA8" i="2"/>
  <c r="AA11" i="2"/>
  <c r="Y11" i="2"/>
  <c r="AB61" i="11"/>
  <c r="AB5" i="2"/>
  <c r="B52" i="3" s="1"/>
  <c r="C52" i="3"/>
  <c r="C51" i="3"/>
  <c r="V49" i="11"/>
  <c r="U25" i="2"/>
  <c r="T25" i="2"/>
  <c r="S25" i="2"/>
  <c r="O25" i="2"/>
  <c r="AA25" i="2"/>
  <c r="B25" i="2"/>
  <c r="N25" i="2"/>
  <c r="P25" i="2"/>
  <c r="Q25" i="2"/>
  <c r="Y25" i="2"/>
  <c r="W25" i="2"/>
  <c r="AB25" i="2"/>
  <c r="X25" i="2"/>
  <c r="U19" i="2"/>
  <c r="T19" i="2"/>
  <c r="S19" i="2"/>
  <c r="P19" i="2"/>
  <c r="V19" i="2"/>
  <c r="Q19" i="2"/>
  <c r="Z19" i="2"/>
  <c r="Y19" i="2"/>
  <c r="AB19" i="2"/>
  <c r="AA19" i="2"/>
  <c r="X19" i="2"/>
  <c r="W19" i="2"/>
  <c r="Z9" i="2"/>
  <c r="Y9" i="2"/>
  <c r="P51" i="11"/>
  <c r="AA51" i="11"/>
  <c r="AB51" i="11"/>
  <c r="P40" i="11"/>
  <c r="AA40" i="11"/>
  <c r="AB40" i="11"/>
  <c r="P46" i="2"/>
  <c r="Q46" i="2"/>
  <c r="S46" i="2"/>
  <c r="U46" i="2"/>
  <c r="V46" i="2"/>
  <c r="N46" i="2"/>
  <c r="O46" i="2"/>
  <c r="B46" i="2"/>
  <c r="AB46" i="2"/>
  <c r="AA46" i="2"/>
  <c r="X46" i="2"/>
  <c r="Y46" i="2"/>
  <c r="T46" i="2"/>
  <c r="Z46" i="2"/>
  <c r="P14" i="2"/>
  <c r="Q14" i="2"/>
  <c r="T14" i="2"/>
  <c r="S14" i="2"/>
  <c r="N14" i="2"/>
  <c r="O14" i="2"/>
  <c r="AB14" i="2"/>
  <c r="AA14" i="2"/>
  <c r="B14" i="2"/>
  <c r="Y14" i="2"/>
  <c r="V14" i="2"/>
  <c r="W14" i="2"/>
  <c r="N32" i="11"/>
  <c r="N53" i="11"/>
  <c r="W46" i="2"/>
  <c r="X14" i="2"/>
  <c r="AA44" i="11"/>
  <c r="P44" i="11"/>
  <c r="V44" i="11" s="1"/>
  <c r="AB44" i="11"/>
  <c r="V48" i="11"/>
  <c r="B19" i="2"/>
  <c r="V25" i="2"/>
  <c r="O19" i="2"/>
  <c r="Z6" i="2"/>
  <c r="P29" i="11"/>
  <c r="N27" i="11"/>
  <c r="P25" i="11"/>
  <c r="AA25" i="11"/>
  <c r="AB25" i="11"/>
  <c r="N19" i="2"/>
  <c r="P48" i="11"/>
  <c r="AB48" i="11"/>
  <c r="AA48" i="11"/>
  <c r="V25" i="11"/>
  <c r="T25" i="11"/>
  <c r="Z14" i="2"/>
  <c r="AB56" i="11"/>
  <c r="P56" i="11"/>
  <c r="AA56" i="11"/>
  <c r="P17" i="11"/>
  <c r="U17" i="11" s="1"/>
  <c r="AA17" i="11"/>
  <c r="C21" i="3"/>
  <c r="Z13" i="2"/>
  <c r="U44" i="11"/>
  <c r="P37" i="11"/>
  <c r="T13" i="2"/>
  <c r="P34" i="2"/>
  <c r="Q34" i="2"/>
  <c r="U34" i="2"/>
  <c r="T34" i="2"/>
  <c r="S34" i="2"/>
  <c r="O34" i="2"/>
  <c r="N34" i="2"/>
  <c r="N6" i="11"/>
  <c r="N22" i="11"/>
  <c r="N46" i="11"/>
  <c r="N16" i="11"/>
  <c r="N39" i="11"/>
  <c r="N60" i="11"/>
  <c r="AB34" i="2"/>
  <c r="AA13" i="2"/>
  <c r="C22" i="3"/>
  <c r="W13" i="2"/>
  <c r="V29" i="2"/>
  <c r="P28" i="11"/>
  <c r="U28" i="11" s="1"/>
  <c r="N24" i="11"/>
  <c r="O7" i="2"/>
  <c r="R7" i="2" s="1"/>
  <c r="N7" i="2"/>
  <c r="P7" i="2" s="1"/>
  <c r="Q7" i="2"/>
  <c r="B7" i="2"/>
  <c r="P63" i="11"/>
  <c r="AA63" i="11"/>
  <c r="P19" i="11"/>
  <c r="AA19" i="11"/>
  <c r="N45" i="2"/>
  <c r="T45" i="2"/>
  <c r="O45" i="2"/>
  <c r="U45" i="2"/>
  <c r="Q45" i="2"/>
  <c r="P45" i="2"/>
  <c r="V45" i="2"/>
  <c r="B45" i="2"/>
  <c r="Z45" i="2"/>
  <c r="N13" i="2"/>
  <c r="O13" i="2"/>
  <c r="U13" i="2"/>
  <c r="Q13" i="2"/>
  <c r="AA49" i="11"/>
  <c r="P41" i="11"/>
  <c r="N8" i="2"/>
  <c r="N55" i="11"/>
  <c r="B13" i="2"/>
  <c r="AA37" i="11"/>
  <c r="P58" i="11"/>
  <c r="AA58" i="11"/>
  <c r="AB58" i="11"/>
  <c r="S13" i="2"/>
  <c r="P35" i="11"/>
  <c r="AA35" i="11"/>
  <c r="H5" i="1"/>
  <c r="C24" i="3" s="1"/>
  <c r="N10" i="11"/>
  <c r="N26" i="11"/>
  <c r="C20" i="3"/>
  <c r="N29" i="2"/>
  <c r="O29" i="2"/>
  <c r="Z29" i="2"/>
  <c r="T29" i="2"/>
  <c r="Q29" i="2"/>
  <c r="S29" i="2"/>
  <c r="V13" i="2"/>
  <c r="W45" i="2"/>
  <c r="X13" i="2"/>
  <c r="AB19" i="11"/>
  <c r="U25" i="11"/>
  <c r="P54" i="11"/>
  <c r="P23" i="11"/>
  <c r="T23" i="11" s="1"/>
  <c r="P29" i="2"/>
  <c r="U31" i="2"/>
  <c r="P31" i="2"/>
  <c r="X31" i="2"/>
  <c r="Q31" i="2"/>
  <c r="N31" i="2"/>
  <c r="O31" i="2"/>
  <c r="W31" i="2"/>
  <c r="U15" i="2"/>
  <c r="S15" i="2"/>
  <c r="P15" i="2"/>
  <c r="Q15" i="2"/>
  <c r="V15" i="2"/>
  <c r="T15" i="2"/>
  <c r="N15" i="2"/>
  <c r="O15" i="2"/>
  <c r="N12" i="2"/>
  <c r="N64" i="11"/>
  <c r="U49" i="11"/>
  <c r="N13" i="11"/>
  <c r="U43" i="2"/>
  <c r="T43" i="2"/>
  <c r="S43" i="2"/>
  <c r="N43" i="2"/>
  <c r="O43" i="2"/>
  <c r="Q43" i="2"/>
  <c r="U23" i="2"/>
  <c r="O23" i="2"/>
  <c r="P47" i="11"/>
  <c r="V47" i="11" s="1"/>
  <c r="P38" i="2"/>
  <c r="Q38" i="2"/>
  <c r="N38" i="2"/>
  <c r="O38" i="2"/>
  <c r="T38" i="2"/>
  <c r="S33" i="2"/>
  <c r="P33" i="2"/>
  <c r="Q33" i="2"/>
  <c r="P22" i="2"/>
  <c r="Q22" i="2"/>
  <c r="N22" i="2"/>
  <c r="O22" i="2"/>
  <c r="U22" i="2"/>
  <c r="U47" i="2"/>
  <c r="P47" i="2"/>
  <c r="Q47" i="2"/>
  <c r="T47" i="2"/>
  <c r="P42" i="2"/>
  <c r="Q42" i="2"/>
  <c r="S42" i="2"/>
  <c r="X22" i="2"/>
  <c r="Y22" i="2"/>
  <c r="W38" i="2"/>
  <c r="Z33" i="2"/>
  <c r="S38" i="2"/>
  <c r="U27" i="2"/>
  <c r="T27" i="2"/>
  <c r="S27" i="2"/>
  <c r="P18" i="2"/>
  <c r="Q18" i="2"/>
  <c r="P6" i="2"/>
  <c r="Q6" i="2"/>
  <c r="O27" i="2"/>
  <c r="U35" i="2"/>
  <c r="T35" i="2"/>
  <c r="S35" i="2"/>
  <c r="P26" i="2"/>
  <c r="Q26" i="2"/>
  <c r="H10" i="1"/>
  <c r="N57" i="11" s="1"/>
  <c r="N14" i="11"/>
  <c r="N30" i="11"/>
  <c r="N42" i="11"/>
  <c r="P30" i="2"/>
  <c r="Q30" i="2"/>
  <c r="U11" i="2"/>
  <c r="O9" i="2"/>
  <c r="P9" i="2"/>
  <c r="N18" i="11"/>
  <c r="N34" i="11"/>
  <c r="N62" i="11"/>
  <c r="O6" i="2"/>
  <c r="R6" i="2" s="1"/>
  <c r="N11" i="11" l="1"/>
  <c r="AB8" i="11"/>
  <c r="AA8" i="11"/>
  <c r="P12" i="11"/>
  <c r="T12" i="11" s="1"/>
  <c r="P9" i="11"/>
  <c r="U9" i="11" s="1"/>
  <c r="AA9" i="11"/>
  <c r="Y61" i="11"/>
  <c r="Z61" i="11"/>
  <c r="AA61" i="11"/>
  <c r="AA12" i="11"/>
  <c r="S6" i="2"/>
  <c r="N59" i="11"/>
  <c r="P59" i="11" s="1"/>
  <c r="N52" i="11"/>
  <c r="AA52" i="11" s="1"/>
  <c r="N21" i="11"/>
  <c r="AA21" i="11" s="1"/>
  <c r="U12" i="11"/>
  <c r="AB7" i="11"/>
  <c r="AA7" i="11"/>
  <c r="AB47" i="11"/>
  <c r="N5" i="2"/>
  <c r="P5" i="2" s="1"/>
  <c r="B38" i="3" s="1"/>
  <c r="N31" i="11"/>
  <c r="P31" i="11" s="1"/>
  <c r="V61" i="11"/>
  <c r="AB33" i="11"/>
  <c r="AA33" i="11"/>
  <c r="N15" i="11"/>
  <c r="P15" i="11" s="1"/>
  <c r="AB54" i="11"/>
  <c r="N45" i="11"/>
  <c r="AA45" i="11" s="1"/>
  <c r="T61" i="11"/>
  <c r="U61" i="11"/>
  <c r="N20" i="11"/>
  <c r="AA20" i="11" s="1"/>
  <c r="P33" i="11"/>
  <c r="N5" i="11"/>
  <c r="P5" i="11" s="1"/>
  <c r="N38" i="11"/>
  <c r="AA38" i="11" s="1"/>
  <c r="Z63" i="11"/>
  <c r="Y63" i="11"/>
  <c r="U63" i="11"/>
  <c r="V63" i="11"/>
  <c r="T63" i="11"/>
  <c r="S9" i="2"/>
  <c r="U9" i="2"/>
  <c r="X9" i="2"/>
  <c r="W9" i="2"/>
  <c r="T9" i="2"/>
  <c r="Y35" i="11"/>
  <c r="Z35" i="11"/>
  <c r="T35" i="11"/>
  <c r="V35" i="11"/>
  <c r="U35" i="11"/>
  <c r="Y8" i="11"/>
  <c r="Z8" i="11"/>
  <c r="V8" i="11"/>
  <c r="T8" i="11"/>
  <c r="U8" i="11"/>
  <c r="AA13" i="11"/>
  <c r="AB13" i="11"/>
  <c r="P13" i="11"/>
  <c r="AA64" i="11"/>
  <c r="P64" i="11"/>
  <c r="AB64" i="11"/>
  <c r="AB59" i="11"/>
  <c r="AA59" i="11"/>
  <c r="P26" i="11"/>
  <c r="AB26" i="11"/>
  <c r="AA26" i="11"/>
  <c r="Y8" i="2"/>
  <c r="P8" i="2"/>
  <c r="Z8" i="2"/>
  <c r="AA46" i="11"/>
  <c r="P46" i="11"/>
  <c r="AB46" i="11"/>
  <c r="P53" i="11"/>
  <c r="AB53" i="11"/>
  <c r="AA53" i="11"/>
  <c r="V51" i="11"/>
  <c r="U51" i="11"/>
  <c r="T51" i="11"/>
  <c r="Z51" i="11"/>
  <c r="Y51" i="11"/>
  <c r="N36" i="11"/>
  <c r="P12" i="2"/>
  <c r="Y12" i="2"/>
  <c r="Z12" i="2"/>
  <c r="X25" i="11"/>
  <c r="AB52" i="11"/>
  <c r="P52" i="11"/>
  <c r="AB10" i="11"/>
  <c r="P10" i="11"/>
  <c r="AA10" i="11"/>
  <c r="Y28" i="11"/>
  <c r="V28" i="11"/>
  <c r="Z28" i="11"/>
  <c r="P22" i="11"/>
  <c r="AA22" i="11"/>
  <c r="AB22" i="11"/>
  <c r="T44" i="11"/>
  <c r="X44" i="11" s="1"/>
  <c r="Z48" i="11"/>
  <c r="Y48" i="11"/>
  <c r="U48" i="11"/>
  <c r="AB32" i="11"/>
  <c r="P32" i="11"/>
  <c r="AA32" i="11"/>
  <c r="N10" i="2"/>
  <c r="AA42" i="11"/>
  <c r="AB42" i="11"/>
  <c r="P42" i="11"/>
  <c r="AB21" i="11"/>
  <c r="P21" i="11"/>
  <c r="AB6" i="11"/>
  <c r="AA6" i="11"/>
  <c r="P6" i="11"/>
  <c r="Z17" i="11"/>
  <c r="Y17" i="11"/>
  <c r="V17" i="11"/>
  <c r="P27" i="11"/>
  <c r="AA27" i="11"/>
  <c r="AB27" i="11"/>
  <c r="Z40" i="11"/>
  <c r="Y40" i="11"/>
  <c r="AA14" i="11"/>
  <c r="AB14" i="11"/>
  <c r="P14" i="11"/>
  <c r="T11" i="2"/>
  <c r="V11" i="2" s="1"/>
  <c r="X11" i="2"/>
  <c r="S11" i="2"/>
  <c r="W11" i="2"/>
  <c r="T17" i="11"/>
  <c r="Y23" i="11"/>
  <c r="Z23" i="11"/>
  <c r="V23" i="11"/>
  <c r="N43" i="11"/>
  <c r="P11" i="11"/>
  <c r="AB11" i="11"/>
  <c r="AA11" i="11"/>
  <c r="U23" i="11"/>
  <c r="T40" i="11"/>
  <c r="Z44" i="11"/>
  <c r="Y44" i="11"/>
  <c r="P62" i="11"/>
  <c r="AA62" i="11"/>
  <c r="AB62" i="11"/>
  <c r="N50" i="11"/>
  <c r="T28" i="11"/>
  <c r="Y49" i="11"/>
  <c r="T49" i="11"/>
  <c r="X49" i="11" s="1"/>
  <c r="Z49" i="11"/>
  <c r="P60" i="11"/>
  <c r="AB60" i="11"/>
  <c r="AA60" i="11"/>
  <c r="V40" i="11"/>
  <c r="P30" i="11"/>
  <c r="AA30" i="11"/>
  <c r="AB30" i="11"/>
  <c r="Z41" i="11"/>
  <c r="T41" i="11"/>
  <c r="V41" i="11"/>
  <c r="Y41" i="11"/>
  <c r="U41" i="11"/>
  <c r="Z7" i="2"/>
  <c r="Y7" i="2"/>
  <c r="P34" i="11"/>
  <c r="AA34" i="11"/>
  <c r="AB34" i="11"/>
  <c r="P57" i="11"/>
  <c r="AA57" i="11"/>
  <c r="AB57" i="11"/>
  <c r="U47" i="11"/>
  <c r="Y47" i="11"/>
  <c r="Z47" i="11"/>
  <c r="T47" i="11"/>
  <c r="P39" i="11"/>
  <c r="AA39" i="11"/>
  <c r="AB39" i="11"/>
  <c r="U40" i="11"/>
  <c r="AA18" i="11"/>
  <c r="AB18" i="11"/>
  <c r="P18" i="11"/>
  <c r="P55" i="11"/>
  <c r="AB55" i="11"/>
  <c r="AA55" i="11"/>
  <c r="AB24" i="11"/>
  <c r="P24" i="11"/>
  <c r="AA24" i="11"/>
  <c r="P16" i="11"/>
  <c r="AB16" i="11"/>
  <c r="AA16" i="11"/>
  <c r="Y25" i="11"/>
  <c r="Z25" i="11"/>
  <c r="T48" i="11"/>
  <c r="Y9" i="11"/>
  <c r="Z9" i="11"/>
  <c r="Z12" i="11" l="1"/>
  <c r="V12" i="11"/>
  <c r="X12" i="11" s="1"/>
  <c r="AE12" i="11" s="1"/>
  <c r="T9" i="11"/>
  <c r="V9" i="11"/>
  <c r="Y12" i="11"/>
  <c r="AA5" i="11"/>
  <c r="AB5" i="11"/>
  <c r="T6" i="2"/>
  <c r="W6" i="2"/>
  <c r="X6" i="2"/>
  <c r="U6" i="2"/>
  <c r="C29" i="3"/>
  <c r="X61" i="11"/>
  <c r="AB45" i="11"/>
  <c r="P45" i="11"/>
  <c r="Z5" i="2"/>
  <c r="B47" i="3" s="1"/>
  <c r="P20" i="11"/>
  <c r="Y20" i="11" s="1"/>
  <c r="AB20" i="11"/>
  <c r="D29" i="3"/>
  <c r="AB31" i="11"/>
  <c r="Y5" i="2"/>
  <c r="B46" i="3" s="1"/>
  <c r="X47" i="11"/>
  <c r="AA31" i="11"/>
  <c r="Y5" i="11"/>
  <c r="AB15" i="11"/>
  <c r="P38" i="11"/>
  <c r="AA15" i="11"/>
  <c r="Y7" i="11"/>
  <c r="T7" i="11"/>
  <c r="Z7" i="11"/>
  <c r="U7" i="11"/>
  <c r="V7" i="11"/>
  <c r="AB38" i="11"/>
  <c r="X28" i="11"/>
  <c r="X17" i="11"/>
  <c r="X51" i="11"/>
  <c r="X40" i="11"/>
  <c r="Y64" i="11"/>
  <c r="Z64" i="11"/>
  <c r="U64" i="11"/>
  <c r="V64" i="11"/>
  <c r="T64" i="11"/>
  <c r="Z22" i="11"/>
  <c r="Y22" i="11"/>
  <c r="V22" i="11"/>
  <c r="U22" i="11"/>
  <c r="T22" i="11"/>
  <c r="Z16" i="11"/>
  <c r="Y16" i="11"/>
  <c r="V16" i="11"/>
  <c r="T16" i="11"/>
  <c r="U16" i="11"/>
  <c r="Y39" i="11"/>
  <c r="Z39" i="11"/>
  <c r="V39" i="11"/>
  <c r="T39" i="11"/>
  <c r="U39" i="11"/>
  <c r="V30" i="11"/>
  <c r="U30" i="11"/>
  <c r="Y30" i="11"/>
  <c r="T30" i="11"/>
  <c r="Z30" i="11"/>
  <c r="Y31" i="11"/>
  <c r="V31" i="11"/>
  <c r="Z31" i="11"/>
  <c r="U31" i="11"/>
  <c r="T31" i="11"/>
  <c r="Y24" i="11"/>
  <c r="Z24" i="11"/>
  <c r="V24" i="11"/>
  <c r="U24" i="11"/>
  <c r="T24" i="11"/>
  <c r="V57" i="11"/>
  <c r="Y57" i="11"/>
  <c r="Z57" i="11"/>
  <c r="U57" i="11"/>
  <c r="T57" i="11"/>
  <c r="Y15" i="11"/>
  <c r="Z15" i="11"/>
  <c r="T15" i="11"/>
  <c r="V15" i="11"/>
  <c r="U15" i="11"/>
  <c r="X15" i="11" s="1"/>
  <c r="Y21" i="11"/>
  <c r="Z21" i="11"/>
  <c r="V21" i="11"/>
  <c r="T21" i="11"/>
  <c r="U21" i="11"/>
  <c r="V26" i="11"/>
  <c r="Y26" i="11"/>
  <c r="Z26" i="11"/>
  <c r="U26" i="11"/>
  <c r="T26" i="11"/>
  <c r="Y34" i="11"/>
  <c r="U34" i="11"/>
  <c r="Z34" i="11"/>
  <c r="T34" i="11"/>
  <c r="V34" i="11"/>
  <c r="X41" i="11"/>
  <c r="Y32" i="11"/>
  <c r="Z32" i="11"/>
  <c r="U32" i="11"/>
  <c r="T32" i="11"/>
  <c r="V32" i="11"/>
  <c r="Z13" i="11"/>
  <c r="V13" i="11"/>
  <c r="Y13" i="11"/>
  <c r="T13" i="11"/>
  <c r="U13" i="11"/>
  <c r="X8" i="11"/>
  <c r="AE8" i="11" s="1"/>
  <c r="Y62" i="11"/>
  <c r="V62" i="11"/>
  <c r="Z62" i="11"/>
  <c r="U62" i="11"/>
  <c r="T62" i="11"/>
  <c r="Y19" i="11"/>
  <c r="Z19" i="11"/>
  <c r="V19" i="11"/>
  <c r="U19" i="11"/>
  <c r="T19" i="11"/>
  <c r="P43" i="11"/>
  <c r="AA43" i="11"/>
  <c r="AB43" i="11"/>
  <c r="Y58" i="11"/>
  <c r="Z58" i="11"/>
  <c r="V58" i="11"/>
  <c r="T58" i="11"/>
  <c r="U58" i="11"/>
  <c r="AB50" i="11"/>
  <c r="P50" i="11"/>
  <c r="AA50" i="11"/>
  <c r="Y52" i="11"/>
  <c r="Z52" i="11"/>
  <c r="V52" i="11"/>
  <c r="U52" i="11"/>
  <c r="T52" i="11"/>
  <c r="P36" i="11"/>
  <c r="AB36" i="11"/>
  <c r="AA36" i="11"/>
  <c r="T46" i="11"/>
  <c r="Y46" i="11"/>
  <c r="Z46" i="11"/>
  <c r="U46" i="11"/>
  <c r="V46" i="11"/>
  <c r="Y59" i="11"/>
  <c r="U59" i="11"/>
  <c r="Z59" i="11"/>
  <c r="T59" i="11"/>
  <c r="V59" i="11"/>
  <c r="X63" i="11"/>
  <c r="X48" i="11"/>
  <c r="X7" i="2"/>
  <c r="W7" i="2"/>
  <c r="T7" i="2"/>
  <c r="U7" i="2"/>
  <c r="S7" i="2"/>
  <c r="V9" i="2"/>
  <c r="Z56" i="11"/>
  <c r="Y56" i="11"/>
  <c r="T56" i="11"/>
  <c r="U56" i="11"/>
  <c r="V56" i="11"/>
  <c r="Y18" i="11"/>
  <c r="Z18" i="11"/>
  <c r="U18" i="11"/>
  <c r="V18" i="11"/>
  <c r="T18" i="11"/>
  <c r="Z37" i="11"/>
  <c r="Y37" i="11"/>
  <c r="T37" i="11"/>
  <c r="U37" i="11"/>
  <c r="V37" i="11"/>
  <c r="U10" i="11"/>
  <c r="T10" i="11"/>
  <c r="V10" i="11"/>
  <c r="Z10" i="11"/>
  <c r="Y10" i="11"/>
  <c r="V11" i="11"/>
  <c r="U11" i="11"/>
  <c r="T11" i="11"/>
  <c r="Y11" i="11"/>
  <c r="Z11" i="11"/>
  <c r="U12" i="2"/>
  <c r="S12" i="2"/>
  <c r="X12" i="2"/>
  <c r="W12" i="2"/>
  <c r="T12" i="2"/>
  <c r="V12" i="2" s="1"/>
  <c r="Y33" i="11"/>
  <c r="U33" i="11"/>
  <c r="Z33" i="11"/>
  <c r="T33" i="11"/>
  <c r="V33" i="11"/>
  <c r="Z29" i="11"/>
  <c r="Y29" i="11"/>
  <c r="V29" i="11"/>
  <c r="T29" i="11"/>
  <c r="U29" i="11"/>
  <c r="Y42" i="11"/>
  <c r="U42" i="11"/>
  <c r="Z42" i="11"/>
  <c r="V42" i="11"/>
  <c r="T42" i="11"/>
  <c r="Z53" i="11"/>
  <c r="Y53" i="11"/>
  <c r="U53" i="11"/>
  <c r="V53" i="11"/>
  <c r="T53" i="11"/>
  <c r="Y54" i="11"/>
  <c r="Z54" i="11"/>
  <c r="T54" i="11"/>
  <c r="U54" i="11"/>
  <c r="V54" i="11"/>
  <c r="X23" i="11"/>
  <c r="P10" i="2"/>
  <c r="Y10" i="2"/>
  <c r="Z10" i="2"/>
  <c r="X35" i="11"/>
  <c r="V6" i="2" l="1"/>
  <c r="AC6" i="2" s="1"/>
  <c r="X9" i="11"/>
  <c r="AE9" i="11" s="1"/>
  <c r="C46" i="3"/>
  <c r="T5" i="11"/>
  <c r="Z5" i="11"/>
  <c r="U5" i="11"/>
  <c r="C47" i="3"/>
  <c r="D31" i="3"/>
  <c r="T20" i="11"/>
  <c r="C38" i="3"/>
  <c r="V5" i="11"/>
  <c r="V20" i="11"/>
  <c r="X62" i="11"/>
  <c r="Z20" i="11"/>
  <c r="X58" i="11"/>
  <c r="U20" i="11"/>
  <c r="X32" i="11"/>
  <c r="V7" i="2"/>
  <c r="AC7" i="2" s="1"/>
  <c r="X7" i="11"/>
  <c r="AE7" i="11" s="1"/>
  <c r="X54" i="11"/>
  <c r="X46" i="11"/>
  <c r="X22" i="11"/>
  <c r="X52" i="11"/>
  <c r="X34" i="11"/>
  <c r="X18" i="11"/>
  <c r="X13" i="11"/>
  <c r="AE13" i="11" s="1"/>
  <c r="X10" i="11"/>
  <c r="AE10" i="11" s="1"/>
  <c r="X19" i="11"/>
  <c r="T43" i="11"/>
  <c r="U43" i="11"/>
  <c r="Y43" i="11"/>
  <c r="Z43" i="11"/>
  <c r="V43" i="11"/>
  <c r="X53" i="11"/>
  <c r="Z14" i="11"/>
  <c r="U14" i="11"/>
  <c r="T14" i="11"/>
  <c r="Y14" i="11"/>
  <c r="V14" i="11"/>
  <c r="T50" i="11"/>
  <c r="V50" i="11"/>
  <c r="Z50" i="11"/>
  <c r="U50" i="11"/>
  <c r="Y50" i="11"/>
  <c r="S8" i="2"/>
  <c r="T8" i="2"/>
  <c r="U8" i="2"/>
  <c r="X8" i="2"/>
  <c r="W8" i="2"/>
  <c r="X57" i="11"/>
  <c r="X39" i="11"/>
  <c r="X29" i="11"/>
  <c r="Z27" i="11"/>
  <c r="T27" i="11"/>
  <c r="Y27" i="11"/>
  <c r="V27" i="11"/>
  <c r="U27" i="11"/>
  <c r="T55" i="11"/>
  <c r="Y55" i="11"/>
  <c r="U55" i="11"/>
  <c r="Z55" i="11"/>
  <c r="V55" i="11"/>
  <c r="Y45" i="11"/>
  <c r="Z45" i="11"/>
  <c r="V45" i="11"/>
  <c r="T45" i="11"/>
  <c r="U45" i="11"/>
  <c r="X26" i="11"/>
  <c r="U6" i="11"/>
  <c r="T6" i="11"/>
  <c r="Y6" i="11"/>
  <c r="V6" i="11"/>
  <c r="Z6" i="11"/>
  <c r="S5" i="2"/>
  <c r="C31" i="3"/>
  <c r="W5" i="2"/>
  <c r="B44" i="3" s="1"/>
  <c r="X5" i="2"/>
  <c r="B45" i="3" s="1"/>
  <c r="U5" i="2"/>
  <c r="T5" i="2"/>
  <c r="X33" i="11"/>
  <c r="X31" i="11"/>
  <c r="X37" i="11"/>
  <c r="X64" i="11"/>
  <c r="Z60" i="11"/>
  <c r="Y60" i="11"/>
  <c r="V60" i="11"/>
  <c r="T60" i="11"/>
  <c r="U60" i="11"/>
  <c r="X59" i="11"/>
  <c r="U10" i="2"/>
  <c r="X10" i="2"/>
  <c r="W10" i="2"/>
  <c r="T10" i="2"/>
  <c r="S10" i="2"/>
  <c r="V36" i="11"/>
  <c r="U36" i="11"/>
  <c r="Z36" i="11"/>
  <c r="Y36" i="11"/>
  <c r="T36" i="11"/>
  <c r="X21" i="11"/>
  <c r="X42" i="11"/>
  <c r="X11" i="11"/>
  <c r="AE11" i="11" s="1"/>
  <c r="X56" i="11"/>
  <c r="Y38" i="11"/>
  <c r="V38" i="11"/>
  <c r="Z38" i="11"/>
  <c r="U38" i="11"/>
  <c r="T38" i="11"/>
  <c r="X24" i="11"/>
  <c r="X30" i="11"/>
  <c r="X16" i="11"/>
  <c r="X5" i="11" l="1"/>
  <c r="AE5" i="11" s="1"/>
  <c r="X20" i="11"/>
  <c r="C45" i="3"/>
  <c r="C44" i="3"/>
  <c r="X60" i="11"/>
  <c r="X27" i="11"/>
  <c r="X45" i="11"/>
  <c r="X50" i="11"/>
  <c r="X38" i="11"/>
  <c r="V8" i="2"/>
  <c r="X43" i="11"/>
  <c r="V10" i="2"/>
  <c r="V5" i="2"/>
  <c r="AC5" i="2" s="1"/>
  <c r="X6" i="11"/>
  <c r="AE6" i="11" s="1"/>
  <c r="X36" i="11"/>
  <c r="X55" i="11"/>
  <c r="X14" i="11"/>
  <c r="C43" i="3" l="1"/>
  <c r="D57" i="3"/>
  <c r="B43" i="3"/>
  <c r="C57" i="3"/>
</calcChain>
</file>

<file path=xl/sharedStrings.xml><?xml version="1.0" encoding="utf-8"?>
<sst xmlns="http://schemas.openxmlformats.org/spreadsheetml/2006/main" count="309" uniqueCount="174">
  <si>
    <t>Employee ID</t>
  </si>
  <si>
    <t>Name</t>
  </si>
  <si>
    <t>Employee Name</t>
  </si>
  <si>
    <t>Vacation Hours</t>
  </si>
  <si>
    <t>Sick Hours</t>
  </si>
  <si>
    <t>Overtime Hours</t>
  </si>
  <si>
    <t>Gross Pay</t>
  </si>
  <si>
    <t>Net Pay</t>
  </si>
  <si>
    <t>Payroll Calculator</t>
  </si>
  <si>
    <t>IMPORTANT—READ CAREFULLY:</t>
  </si>
  <si>
    <t>This End-User License Agreement (”EULA”) is a legal agreement between you and Spreadsheet123.com that</t>
  </si>
  <si>
    <t>TEMPLATES LICENSE</t>
  </si>
  <si>
    <t>This TEMPLATE is protected by copyright laws and international copyright treaties, as well as other intellectual</t>
  </si>
  <si>
    <t>property laws and treaties. Each TEMPLATE is licensed, not sold.</t>
  </si>
  <si>
    <t>1. GRANT OF LICENSE.</t>
  </si>
  <si>
    <t>terms and conditions of this EULA. In such event, you must destroy all copies of any TEMPLATE.</t>
  </si>
  <si>
    <t xml:space="preserve">SPREADSHEET123.COM MAKE NO REPRESENTATIONS </t>
  </si>
  <si>
    <t>ABOUT THE SUITABILITY OF THE TEMPLATES FOR ANY PURPOSE. ALL TEMPLATES ARE PROVIDED</t>
  </si>
  <si>
    <t xml:space="preserve"> “AS IS” WITHOUT WARRANTY OF ANY KIND. SPREADSHEET123.COM HEREBY DISCLAIM ALL </t>
  </si>
  <si>
    <t>WARRANTIES AND CONDITIONS WITH REGARD TO THE TEMPLATES, INCLUDING ALL IMPLIED</t>
  </si>
  <si>
    <t>WARRANTIES AND CONDITIONS OF MERCHANTABILITY, FITNESS FOR A PARTICULAR PURPOSE, TITLE</t>
  </si>
  <si>
    <t>AND NON-INFRINGEMENT. IN NO EVENT SHALL SPREADSHEET123.COM BE LIABLE FOR ANY SPECIAL,</t>
  </si>
  <si>
    <t xml:space="preserve">INDIRECT OR CONSEQUENTIAL DAMAGES OR ANY DAMAGES WHATSOEVER RESULTING FROM LOSS </t>
  </si>
  <si>
    <t xml:space="preserve">OF USE, DATA OR PROFITS, WHETHER IN AN ACTION OF CONTRACT, NEGLIGENCE OR OTHER TORTIOUS </t>
  </si>
  <si>
    <t>Some states do not allow the limitation or exclusion of liability for incidental or consequential</t>
  </si>
  <si>
    <t>damages, so the above limitation may not apply to you.</t>
  </si>
  <si>
    <t>Vacation</t>
  </si>
  <si>
    <t>Regular Hours</t>
  </si>
  <si>
    <t>Employee Register</t>
  </si>
  <si>
    <t>Paystub</t>
  </si>
  <si>
    <t>ID</t>
  </si>
  <si>
    <t>401(k)
Contrib.
(%)</t>
  </si>
  <si>
    <t>Medicare (%)</t>
  </si>
  <si>
    <t>Weekly</t>
  </si>
  <si>
    <t>Biweekly</t>
  </si>
  <si>
    <t>Semimonthly</t>
  </si>
  <si>
    <t>Monthly</t>
  </si>
  <si>
    <t>Quarterly</t>
  </si>
  <si>
    <t>Semiannually</t>
  </si>
  <si>
    <t>Annually</t>
  </si>
  <si>
    <t>Payroll Period</t>
  </si>
  <si>
    <t>Periods per Year</t>
  </si>
  <si>
    <t>Exempt
from
Overtime</t>
  </si>
  <si>
    <t>Percentage Method Tables for Income Tax Withholding</t>
  </si>
  <si>
    <t>Allowance</t>
  </si>
  <si>
    <t>Over</t>
  </si>
  <si>
    <t>But not over</t>
  </si>
  <si>
    <t>(a)SINGLE person</t>
  </si>
  <si>
    <t>(a)MARRIED person</t>
  </si>
  <si>
    <t>Social Security (%)</t>
  </si>
  <si>
    <t>MARRIED</t>
  </si>
  <si>
    <t>Tax
Status</t>
  </si>
  <si>
    <t>401(k)
Contrib.</t>
  </si>
  <si>
    <t>Federal
Taxable
Gross</t>
  </si>
  <si>
    <t>Federal Allowance</t>
  </si>
  <si>
    <t>Pay
Frequency</t>
  </si>
  <si>
    <t>NO</t>
  </si>
  <si>
    <t>Federal Tax</t>
  </si>
  <si>
    <t>Percent</t>
  </si>
  <si>
    <t>Social Security</t>
  </si>
  <si>
    <t>Plus
(%)
Excess</t>
  </si>
  <si>
    <t>State
Tax
(%)</t>
  </si>
  <si>
    <t>Medicare</t>
  </si>
  <si>
    <t>State
Tax</t>
  </si>
  <si>
    <t>Local
Tax
(%)</t>
  </si>
  <si>
    <t>Local
Tax</t>
  </si>
  <si>
    <t>401(k) Plan Contrib.</t>
  </si>
  <si>
    <t>Pre-Tax Withholdings</t>
  </si>
  <si>
    <t>Tax Filing Status</t>
  </si>
  <si>
    <t>State Tax</t>
  </si>
  <si>
    <t>Insurance</t>
  </si>
  <si>
    <t>Other</t>
  </si>
  <si>
    <t>Federal Taxable Gross</t>
  </si>
  <si>
    <t>From</t>
  </si>
  <si>
    <t>To</t>
  </si>
  <si>
    <t>Federal, State &amp; Payroll Tax</t>
  </si>
  <si>
    <t>YTD Payroll</t>
  </si>
  <si>
    <t>Pay Period</t>
  </si>
  <si>
    <t xml:space="preserve">Local Tax </t>
  </si>
  <si>
    <t>Insurance
Deductions</t>
  </si>
  <si>
    <t>Post-Tax Deductions</t>
  </si>
  <si>
    <t>Other Withholdings</t>
  </si>
  <si>
    <t>Address</t>
  </si>
  <si>
    <t>Social 
Security 
#</t>
  </si>
  <si>
    <t>Occupation</t>
  </si>
  <si>
    <t>M/F</t>
  </si>
  <si>
    <t>M</t>
  </si>
  <si>
    <t>F</t>
  </si>
  <si>
    <t>Current</t>
  </si>
  <si>
    <t>YTD</t>
  </si>
  <si>
    <t>FICA Social Security</t>
  </si>
  <si>
    <t>FICA Medicare</t>
  </si>
  <si>
    <t>Annual 
Vacation
(Days)</t>
  </si>
  <si>
    <t>Annual 
Sick Leave
(Days)</t>
  </si>
  <si>
    <t>Hire Date</t>
  </si>
  <si>
    <t>Annual
Holidays
(Days)</t>
  </si>
  <si>
    <t>Holiday Hours</t>
  </si>
  <si>
    <t>Sick Leave</t>
  </si>
  <si>
    <t>Holidays</t>
  </si>
  <si>
    <t>Hours Used</t>
  </si>
  <si>
    <t>Balance(Hours)</t>
  </si>
  <si>
    <t>Balance(Days)</t>
  </si>
  <si>
    <t>Leave Data Info</t>
  </si>
  <si>
    <t>When adding more rows, insert new rows above this one</t>
  </si>
  <si>
    <t>Information contained in this employee register is highly confidential</t>
  </si>
  <si>
    <t>Federal Tax Tables</t>
  </si>
  <si>
    <t>Amount to 
Withhold</t>
  </si>
  <si>
    <t>TABLE 7 - ANNUAL Payroll Period</t>
  </si>
  <si>
    <t>Terms of Use - EULA</t>
  </si>
  <si>
    <t>covers all Microsoft Excel and OpenOffice.org templates or spreadsheets (”TEMPLATES”) and software ("SOFTWARE") made</t>
  </si>
  <si>
    <t>by Spreadsheet123.com.</t>
  </si>
  <si>
    <t>By downloading, copying, accessing or otherwise using any TEMPLATES or/and SOFTWARE, you agree to be bound by the</t>
  </si>
  <si>
    <t>terms of this EULA.</t>
  </si>
  <si>
    <r>
      <t xml:space="preserve">This EULA grants you the right to download this TEMPLATE free of charge for </t>
    </r>
    <r>
      <rPr>
        <b/>
        <sz val="10"/>
        <color indexed="16"/>
        <rFont val="Arial"/>
        <family val="2"/>
      </rPr>
      <t>personal use or use within your company</t>
    </r>
  </si>
  <si>
    <t>or organization.</t>
  </si>
  <si>
    <r>
      <t xml:space="preserve">You may customize this </t>
    </r>
    <r>
      <rPr>
        <b/>
        <sz val="10"/>
        <rFont val="Arial"/>
        <family val="2"/>
      </rPr>
      <t>TEMPLATE</t>
    </r>
    <r>
      <rPr>
        <sz val="10"/>
        <rFont val="Arial"/>
        <family val="2"/>
      </rPr>
      <t xml:space="preserve"> with you personal information and use for its intended purpose in personal calculations</t>
    </r>
  </si>
  <si>
    <t xml:space="preserve">documentation or/and communications, but you may not remove or alter any logo, trademark, copyright, hyperlinks, </t>
  </si>
  <si>
    <t>disclaimers, terms of use or other proprietary notices within this TEMPLATE.</t>
  </si>
  <si>
    <t>You may not sell, resell, license, rent, lease, lend or otherwise transfer for value without written</t>
  </si>
  <si>
    <r>
      <t xml:space="preserve">permission of </t>
    </r>
    <r>
      <rPr>
        <b/>
        <sz val="11"/>
        <color indexed="16"/>
        <rFont val="Calibri"/>
        <family val="2"/>
      </rPr>
      <t>SPREADSHEET123.COM</t>
    </r>
  </si>
  <si>
    <r>
      <t xml:space="preserve">You may not distribute this </t>
    </r>
    <r>
      <rPr>
        <b/>
        <sz val="11"/>
        <color indexed="16"/>
        <rFont val="Calibri"/>
        <family val="2"/>
      </rPr>
      <t>TEMPLATE</t>
    </r>
    <r>
      <rPr>
        <sz val="11"/>
        <color indexed="16"/>
        <rFont val="Calibri"/>
        <family val="2"/>
      </rPr>
      <t xml:space="preserve"> in any stand-alone products that contain only the TEMPLATE, or as part of any other </t>
    </r>
  </si>
  <si>
    <t>product. You may not copy or post any TEMPLATE on any network computer or broadcast it in any media without</t>
  </si>
  <si>
    <t>written permission of SPREADSHEET123.COM.</t>
  </si>
  <si>
    <t>2. RESERVATION OF RIGHTS.</t>
  </si>
  <si>
    <t xml:space="preserve">All title and copyrights in and to the Template, and any copies of the Template, are owned by Spreadsheet123.com. </t>
  </si>
  <si>
    <t xml:space="preserve">All rights not expressly granted are reserved by Spreadsheet123.com. In particular, this EULA does not grant you any </t>
  </si>
  <si>
    <t>rights in connection with any trademarks or service marks of Spreadsheet123.com. Use of any Template for any purpose</t>
  </si>
  <si>
    <t>other than expressly permitted in this EULA is prohibited, and may result in severe civil and criminal penalties.</t>
  </si>
  <si>
    <t>3. TERMINATION.</t>
  </si>
  <si>
    <r>
      <t xml:space="preserve">Without prejudice to any other rights, </t>
    </r>
    <r>
      <rPr>
        <b/>
        <sz val="11"/>
        <color indexed="8"/>
        <rFont val="Calibri"/>
        <family val="2"/>
      </rPr>
      <t>Spreadsheet123.com</t>
    </r>
    <r>
      <rPr>
        <sz val="10"/>
        <rFont val="Arial"/>
        <family val="2"/>
      </rPr>
      <t xml:space="preserve"> may terminate this EULA if you fail to comply with the</t>
    </r>
  </si>
  <si>
    <t>4. NOTICE SPECIFIC TO TEMPLATES.</t>
  </si>
  <si>
    <t>ANY REFERENCES TO EVENTS, PEOPLE, PLACES, OR ENTITIES IN THE TEMPLATES IS PURELY FICTITIOUS AND NOT INTENDED TO REPRESENT ANY ACTUAL EVENT,</t>
  </si>
  <si>
    <t>PERSON, PLACE, OR ENTITY. SPREADSHEET123.COM  DISCLAIMS ANY LIKENESS OR SIMILARITIES TO ACTUAL EVENTS, PEOPLE, PLACES, OR ENTITIES, AND</t>
  </si>
  <si>
    <t>ANY SUCH LIKENESS OR SIMILARITIES ARE UNINTENTIONAL AND PURELY COINCIDENTAL.</t>
  </si>
  <si>
    <t>5. MISCELLANEOUS.</t>
  </si>
  <si>
    <t>Other 
Pre-Tax
Withhold.</t>
  </si>
  <si>
    <t>Other 
Post-Tax
Deductions</t>
  </si>
  <si>
    <t>Federal
Allowance</t>
  </si>
  <si>
    <t>Annual
Salary
($)</t>
  </si>
  <si>
    <t>Regular
Hourly
Rate ($)</t>
  </si>
  <si>
    <t>Overtime
Hourly
Rate ($)</t>
  </si>
  <si>
    <t>Insurance
($)</t>
  </si>
  <si>
    <t>Other 
($)</t>
  </si>
  <si>
    <t>Other
($)</t>
  </si>
  <si>
    <t>Information contained in these tables is subject to annual renewal. To obtain latest information about changes in federal tax withholding, click the green button above which will lead you to IRS Publication 15 PDF on IRS.gov.</t>
  </si>
  <si>
    <t>Excess Over</t>
  </si>
  <si>
    <t>Withhold</t>
  </si>
  <si>
    <t>TABLE 6 - SEMIANNUAL Payroll Period</t>
  </si>
  <si>
    <t>TABLE 5 - QUARTERLY Payroll Period</t>
  </si>
  <si>
    <t>TABLE 4 - MONTHLY Payroll Period</t>
  </si>
  <si>
    <t>TABLE 3 - SEMIMONTHLY Payroll Period</t>
  </si>
  <si>
    <t>TABLE 2 - BIWEEKLY Payroll Period</t>
  </si>
  <si>
    <t>TABLE 1 - WEEKLY Payroll Period</t>
  </si>
  <si>
    <t>SINGLE</t>
  </si>
  <si>
    <t>Excess 
Over</t>
  </si>
  <si>
    <t>Compensation</t>
  </si>
  <si>
    <t>Non-Taxable Deductions</t>
  </si>
  <si>
    <t>Taxable Compensation</t>
  </si>
  <si>
    <t>Compensations</t>
  </si>
  <si>
    <t>Adam Jones</t>
  </si>
  <si>
    <t>Senior Accountant</t>
  </si>
  <si>
    <t>Nichola Brown</t>
  </si>
  <si>
    <t>CR Manager</t>
  </si>
  <si>
    <t>Benny Erwin</t>
  </si>
  <si>
    <t xml:space="preserve">Applications PM </t>
  </si>
  <si>
    <t>YES</t>
  </si>
  <si>
    <t>111 Street, Town/City, ST, 00000</t>
  </si>
  <si>
    <t>***-**-6789</t>
  </si>
  <si>
    <t>***-**-4321</t>
  </si>
  <si>
    <t>***-**-0000</t>
  </si>
  <si>
    <t>See Page 45 of IRS Publication 15</t>
  </si>
  <si>
    <t>Table 5. Percentage Method - 2018 Amount for One Withholding Allowance</t>
  </si>
  <si>
    <t>See Page 46-47 of IRS Publication 15</t>
  </si>
  <si>
    <t>(For Wages Paid in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</si>
</sst>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quot;$&quot;* #,##0.00_);_(&quot;$&quot;* \(#,##0.00\);_(&quot;$&quot;* &quot;-&quot;??_);_(@_)"/>
    <numFmt numFmtId="165" formatCode="&quot;$&quot;#,##0.00"/>
    <numFmt numFmtId="166" formatCode=";;"/>
    <numFmt numFmtId="167" formatCode="0.0"/>
    <numFmt numFmtId="168" formatCode="0.0%"/>
    <numFmt numFmtId="169" formatCode="mm/dd/yy;@"/>
    <numFmt numFmtId="170" formatCode="[$-409]d\-mmm\-yy;@"/>
    <numFmt numFmtId="171" formatCode="_(#,##0.00_);_(\(#,##0.00\);_(&quot;-&quot;??_);_(@_)"/>
  </numFmts>
  <fonts count="33" x14ac:knownFonts="1">
    <font>
      <sz val="10"/>
      <name val="Arial"/>
    </font>
    <font>
      <sz val="10"/>
      <name val="Arial"/>
      <family val="2"/>
    </font>
    <font>
      <sz val="8"/>
      <name val="Arial"/>
      <family val="2"/>
    </font>
    <font>
      <sz val="10"/>
      <name val="Arial"/>
      <family val="2"/>
    </font>
    <font>
      <b/>
      <sz val="8"/>
      <color indexed="9"/>
      <name val="Arial"/>
      <family val="2"/>
    </font>
    <font>
      <sz val="9"/>
      <name val="Arial"/>
      <family val="2"/>
    </font>
    <font>
      <b/>
      <sz val="9"/>
      <name val="Arial"/>
      <family val="2"/>
    </font>
    <font>
      <b/>
      <sz val="10"/>
      <name val="Arial"/>
      <family val="2"/>
    </font>
    <font>
      <b/>
      <sz val="10"/>
      <name val="Arial"/>
      <family val="2"/>
    </font>
    <font>
      <b/>
      <sz val="11"/>
      <name val="Arial"/>
      <family val="2"/>
    </font>
    <font>
      <u/>
      <sz val="10"/>
      <color indexed="12"/>
      <name val="Arial"/>
      <family val="2"/>
    </font>
    <font>
      <sz val="9"/>
      <name val="Arial"/>
      <family val="2"/>
    </font>
    <font>
      <sz val="11"/>
      <color indexed="16"/>
      <name val="Calibri"/>
      <family val="2"/>
    </font>
    <font>
      <b/>
      <sz val="11"/>
      <color indexed="8"/>
      <name val="Calibri"/>
      <family val="2"/>
    </font>
    <font>
      <b/>
      <sz val="18"/>
      <color indexed="12"/>
      <name val="Arial"/>
      <family val="2"/>
    </font>
    <font>
      <b/>
      <sz val="10"/>
      <color indexed="9"/>
      <name val="Arial"/>
      <family val="2"/>
    </font>
    <font>
      <sz val="28"/>
      <color indexed="18"/>
      <name val="Arial"/>
      <family val="2"/>
    </font>
    <font>
      <sz val="28"/>
      <color indexed="18"/>
      <name val="Arial"/>
      <family val="2"/>
    </font>
    <font>
      <sz val="8"/>
      <name val="Arial"/>
      <family val="2"/>
    </font>
    <font>
      <b/>
      <sz val="12"/>
      <name val="Arial"/>
      <family val="2"/>
    </font>
    <font>
      <sz val="10"/>
      <color indexed="9"/>
      <name val="Arial"/>
      <family val="2"/>
    </font>
    <font>
      <sz val="12"/>
      <name val="Arial"/>
      <family val="2"/>
    </font>
    <font>
      <i/>
      <sz val="10"/>
      <name val="Arial"/>
      <family val="2"/>
    </font>
    <font>
      <b/>
      <i/>
      <sz val="10"/>
      <name val="Arial"/>
      <family val="2"/>
    </font>
    <font>
      <b/>
      <sz val="22"/>
      <color indexed="18"/>
      <name val="Arial"/>
      <family val="2"/>
    </font>
    <font>
      <sz val="18"/>
      <color indexed="18"/>
      <name val="Arial"/>
      <family val="2"/>
    </font>
    <font>
      <b/>
      <sz val="24"/>
      <color indexed="9"/>
      <name val="Calibri"/>
      <family val="2"/>
    </font>
    <font>
      <sz val="10"/>
      <color indexed="8"/>
      <name val="Arial"/>
      <family val="2"/>
    </font>
    <font>
      <b/>
      <sz val="10"/>
      <color indexed="16"/>
      <name val="Arial"/>
      <family val="2"/>
    </font>
    <font>
      <b/>
      <sz val="11"/>
      <color indexed="16"/>
      <name val="Calibri"/>
      <family val="2"/>
    </font>
    <font>
      <sz val="7"/>
      <color indexed="8"/>
      <name val="Verdana"/>
      <family val="2"/>
    </font>
    <font>
      <sz val="7"/>
      <color indexed="8"/>
      <name val="Calibri"/>
      <family val="2"/>
    </font>
    <font>
      <sz val="10"/>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0"/>
        <bgColor indexed="64"/>
      </patternFill>
    </fill>
    <fill>
      <patternFill patternType="solid">
        <fgColor indexed="18"/>
        <bgColor indexed="64"/>
      </patternFill>
    </fill>
    <fill>
      <patternFill patternType="solid">
        <fgColor indexed="12"/>
        <bgColor indexed="64"/>
      </patternFill>
    </fill>
    <fill>
      <patternFill patternType="solid">
        <fgColor indexed="23"/>
        <bgColor indexed="64"/>
      </patternFill>
    </fill>
    <fill>
      <patternFill patternType="solid">
        <fgColor indexed="22"/>
        <bgColor indexed="64"/>
      </patternFill>
    </fill>
    <fill>
      <patternFill patternType="solid">
        <fgColor theme="0" tint="-0.499984740745262"/>
        <bgColor indexed="64"/>
      </patternFill>
    </fill>
    <fill>
      <patternFill patternType="solid">
        <fgColor theme="0" tint="-0.249977111117893"/>
        <bgColor indexed="64"/>
      </patternFill>
    </fill>
  </fills>
  <borders count="26">
    <border>
      <left/>
      <right/>
      <top/>
      <bottom/>
      <diagonal/>
    </border>
    <border>
      <left/>
      <right/>
      <top/>
      <bottom style="thin">
        <color indexed="46"/>
      </bottom>
      <diagonal/>
    </border>
    <border>
      <left style="thin">
        <color indexed="22"/>
      </left>
      <right style="thin">
        <color indexed="22"/>
      </right>
      <top style="thin">
        <color indexed="22"/>
      </top>
      <bottom style="thin">
        <color indexed="22"/>
      </bottom>
      <diagonal/>
    </border>
    <border>
      <left/>
      <right/>
      <top style="thin">
        <color indexed="52"/>
      </top>
      <bottom style="thin">
        <color indexed="52"/>
      </bottom>
      <diagonal/>
    </border>
    <border>
      <left/>
      <right/>
      <top style="thin">
        <color indexed="29"/>
      </top>
      <bottom style="thin">
        <color indexed="29"/>
      </bottom>
      <diagonal/>
    </border>
    <border>
      <left/>
      <right/>
      <top/>
      <bottom style="thin">
        <color indexed="52"/>
      </bottom>
      <diagonal/>
    </border>
    <border>
      <left/>
      <right/>
      <top style="thin">
        <color indexed="52"/>
      </top>
      <bottom/>
      <diagonal/>
    </border>
    <border>
      <left/>
      <right style="thin">
        <color indexed="22"/>
      </right>
      <top style="thin">
        <color indexed="22"/>
      </top>
      <bottom style="thin">
        <color indexed="22"/>
      </bottom>
      <diagonal/>
    </border>
    <border>
      <left style="thin">
        <color indexed="22"/>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46"/>
      </left>
      <right/>
      <top style="thin">
        <color indexed="46"/>
      </top>
      <bottom style="thin">
        <color indexed="22"/>
      </bottom>
      <diagonal/>
    </border>
    <border>
      <left/>
      <right/>
      <top style="thin">
        <color indexed="46"/>
      </top>
      <bottom style="thin">
        <color indexed="22"/>
      </bottom>
      <diagonal/>
    </border>
    <border>
      <left/>
      <right style="thin">
        <color indexed="46"/>
      </right>
      <top style="thin">
        <color indexed="46"/>
      </top>
      <bottom style="thin">
        <color indexed="22"/>
      </bottom>
      <diagonal/>
    </border>
    <border>
      <left/>
      <right/>
      <top style="thin">
        <color indexed="22"/>
      </top>
      <bottom/>
      <diagonal/>
    </border>
    <border>
      <left style="thin">
        <color indexed="9"/>
      </left>
      <right style="thin">
        <color indexed="9"/>
      </right>
      <top/>
      <bottom style="thin">
        <color indexed="22"/>
      </bottom>
      <diagonal/>
    </border>
    <border>
      <left/>
      <right/>
      <top/>
      <bottom style="thin">
        <color indexed="22"/>
      </bottom>
      <diagonal/>
    </border>
    <border>
      <left/>
      <right style="thin">
        <color indexed="9"/>
      </right>
      <top/>
      <bottom style="thin">
        <color indexed="22"/>
      </bottom>
      <diagonal/>
    </border>
    <border>
      <left style="thin">
        <color indexed="9"/>
      </left>
      <right/>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top/>
      <bottom/>
      <diagonal/>
    </border>
    <border>
      <left/>
      <right style="thin">
        <color indexed="9"/>
      </right>
      <top/>
      <bottom/>
      <diagonal/>
    </border>
  </borders>
  <cellStyleXfs count="3">
    <xf numFmtId="0" fontId="0" fillId="0" borderId="0"/>
    <xf numFmtId="0" fontId="10" fillId="0" borderId="0" applyNumberFormat="0" applyFill="0" applyBorder="0" applyAlignment="0" applyProtection="0">
      <alignment vertical="top"/>
      <protection locked="0"/>
    </xf>
    <xf numFmtId="9" fontId="32" fillId="0" borderId="0" applyFont="0" applyFill="0" applyBorder="0" applyAlignment="0" applyProtection="0"/>
  </cellStyleXfs>
  <cellXfs count="201">
    <xf numFmtId="0" fontId="0" fillId="0" borderId="0" xfId="0"/>
    <xf numFmtId="0" fontId="0" fillId="0" borderId="0" xfId="0" applyFill="1"/>
    <xf numFmtId="0" fontId="0" fillId="0" borderId="0" xfId="0" applyFill="1" applyAlignment="1">
      <alignment horizontal="right"/>
    </xf>
    <xf numFmtId="0" fontId="0" fillId="0" borderId="0" xfId="0" applyFill="1" applyAlignment="1">
      <alignment horizontal="left"/>
    </xf>
    <xf numFmtId="0" fontId="0" fillId="0" borderId="0" xfId="0" applyFill="1" applyBorder="1"/>
    <xf numFmtId="14" fontId="0" fillId="0" borderId="0" xfId="0" applyNumberFormat="1" applyFill="1" applyBorder="1" applyAlignment="1">
      <alignment horizontal="center" vertical="center"/>
    </xf>
    <xf numFmtId="0" fontId="0" fillId="0" borderId="1" xfId="0" applyFill="1" applyBorder="1"/>
    <xf numFmtId="0" fontId="1" fillId="0" borderId="0" xfId="0" applyFont="1" applyFill="1"/>
    <xf numFmtId="0" fontId="1" fillId="0" borderId="0" xfId="0" applyFont="1" applyFill="1" applyBorder="1"/>
    <xf numFmtId="0" fontId="6" fillId="0" borderId="0" xfId="0" applyFont="1" applyFill="1" applyBorder="1" applyAlignment="1">
      <alignment horizontal="left" vertical="center" indent="1"/>
    </xf>
    <xf numFmtId="0" fontId="5" fillId="0" borderId="0" xfId="0" applyFont="1" applyFill="1" applyBorder="1" applyAlignment="1">
      <alignment horizontal="left" vertical="center" wrapText="1" indent="1"/>
    </xf>
    <xf numFmtId="165" fontId="6" fillId="0" borderId="0" xfId="0" applyNumberFormat="1" applyFont="1" applyFill="1" applyBorder="1" applyAlignment="1">
      <alignment horizontal="left" vertical="center" indent="1"/>
    </xf>
    <xf numFmtId="0" fontId="5"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16" fillId="0" borderId="0" xfId="0" applyFont="1" applyFill="1"/>
    <xf numFmtId="0" fontId="17" fillId="0" borderId="0" xfId="0" applyFont="1" applyFill="1"/>
    <xf numFmtId="166" fontId="5" fillId="2" borderId="2" xfId="0" applyNumberFormat="1"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locked="0"/>
    </xf>
    <xf numFmtId="167" fontId="5" fillId="3" borderId="2" xfId="0" applyNumberFormat="1" applyFont="1" applyFill="1" applyBorder="1" applyAlignment="1" applyProtection="1">
      <alignment horizontal="center" vertical="center"/>
      <protection locked="0"/>
    </xf>
    <xf numFmtId="165" fontId="5" fillId="2" borderId="2" xfId="0" applyNumberFormat="1" applyFont="1" applyFill="1" applyBorder="1" applyAlignment="1" applyProtection="1">
      <alignment horizontal="center" vertical="center"/>
      <protection hidden="1"/>
    </xf>
    <xf numFmtId="165" fontId="5" fillId="3" borderId="2" xfId="0" applyNumberFormat="1" applyFont="1" applyFill="1" applyBorder="1" applyAlignment="1" applyProtection="1">
      <alignment horizontal="center" vertical="center"/>
      <protection locked="0"/>
    </xf>
    <xf numFmtId="0" fontId="0" fillId="0" borderId="0" xfId="0" applyFill="1" applyAlignment="1">
      <alignment horizontal="center"/>
    </xf>
    <xf numFmtId="0" fontId="16" fillId="0" borderId="0" xfId="0" applyFont="1" applyFill="1" applyAlignment="1">
      <alignment horizontal="left" indent="1"/>
    </xf>
    <xf numFmtId="0" fontId="0" fillId="0" borderId="0" xfId="0" applyFill="1" applyAlignment="1">
      <alignment horizontal="left" indent="1"/>
    </xf>
    <xf numFmtId="0" fontId="16" fillId="0" borderId="0" xfId="0" applyFont="1" applyFill="1" applyAlignment="1">
      <alignment horizontal="center"/>
    </xf>
    <xf numFmtId="10" fontId="5" fillId="3"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left" vertical="center" indent="1"/>
      <protection locked="0"/>
    </xf>
    <xf numFmtId="164" fontId="5" fillId="3" borderId="2" xfId="0" applyNumberFormat="1" applyFont="1" applyFill="1" applyBorder="1" applyAlignment="1" applyProtection="1">
      <alignment horizontal="center" vertical="center"/>
      <protection locked="0"/>
    </xf>
    <xf numFmtId="0" fontId="0" fillId="0" borderId="0" xfId="0" applyAlignment="1"/>
    <xf numFmtId="0" fontId="0" fillId="0" borderId="0" xfId="0" applyAlignment="1">
      <alignment vertical="center"/>
    </xf>
    <xf numFmtId="168" fontId="0" fillId="0" borderId="0" xfId="0" applyNumberFormat="1"/>
    <xf numFmtId="168" fontId="0" fillId="0" borderId="0" xfId="0" applyNumberFormat="1" applyAlignment="1">
      <alignment vertical="center"/>
    </xf>
    <xf numFmtId="0" fontId="5" fillId="2"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left" vertical="center"/>
      <protection locked="0"/>
    </xf>
    <xf numFmtId="165" fontId="5" fillId="4" borderId="2" xfId="0" applyNumberFormat="1" applyFont="1" applyFill="1" applyBorder="1" applyAlignment="1" applyProtection="1">
      <alignment horizontal="center" vertical="center"/>
      <protection hidden="1"/>
    </xf>
    <xf numFmtId="165" fontId="6" fillId="4" borderId="2" xfId="0" applyNumberFormat="1" applyFont="1" applyFill="1" applyBorder="1" applyAlignment="1" applyProtection="1">
      <alignment horizontal="center" vertical="center"/>
      <protection hidden="1"/>
    </xf>
    <xf numFmtId="0" fontId="7" fillId="0" borderId="0" xfId="0" applyFont="1" applyFill="1" applyBorder="1" applyAlignment="1">
      <alignment horizontal="left" vertical="center" indent="1"/>
    </xf>
    <xf numFmtId="165" fontId="6" fillId="0" borderId="0" xfId="0" applyNumberFormat="1" applyFont="1" applyFill="1" applyBorder="1" applyAlignment="1" applyProtection="1">
      <alignment horizontal="left" vertical="center" indent="1"/>
      <protection hidden="1"/>
    </xf>
    <xf numFmtId="0" fontId="0" fillId="0" borderId="0" xfId="0" applyFill="1" applyAlignment="1">
      <alignment vertical="center"/>
    </xf>
    <xf numFmtId="0" fontId="7" fillId="0" borderId="0" xfId="0" applyFont="1" applyFill="1" applyBorder="1" applyAlignment="1">
      <alignment vertical="center"/>
    </xf>
    <xf numFmtId="0" fontId="6" fillId="0" borderId="0" xfId="0" applyFont="1" applyFill="1" applyBorder="1" applyAlignment="1" applyProtection="1">
      <alignment horizontal="left" vertical="center" indent="1"/>
      <protection hidden="1"/>
    </xf>
    <xf numFmtId="0" fontId="11" fillId="0" borderId="0" xfId="0" applyFont="1" applyFill="1" applyBorder="1" applyAlignment="1">
      <alignment horizontal="left" vertical="center" wrapText="1" indent="1"/>
    </xf>
    <xf numFmtId="0" fontId="14" fillId="0" borderId="0" xfId="0" applyFont="1" applyFill="1" applyBorder="1"/>
    <xf numFmtId="0" fontId="1" fillId="0" borderId="0" xfId="0" applyFont="1" applyFill="1" applyBorder="1" applyAlignment="1">
      <alignment horizontal="left" wrapText="1"/>
    </xf>
    <xf numFmtId="0" fontId="7" fillId="0" borderId="0" xfId="0" applyFont="1" applyFill="1" applyBorder="1" applyAlignment="1">
      <alignment horizontal="left"/>
    </xf>
    <xf numFmtId="0" fontId="8" fillId="0" borderId="0" xfId="0" applyFont="1" applyFill="1" applyBorder="1" applyAlignment="1">
      <alignment vertical="center"/>
    </xf>
    <xf numFmtId="169" fontId="5" fillId="0" borderId="2" xfId="0" applyNumberFormat="1" applyFont="1" applyFill="1" applyBorder="1" applyAlignment="1" applyProtection="1">
      <alignment horizontal="center" vertical="center"/>
      <protection hidden="1"/>
    </xf>
    <xf numFmtId="0" fontId="5" fillId="0" borderId="3" xfId="0" applyFont="1" applyFill="1" applyBorder="1" applyAlignment="1">
      <alignment horizontal="left" vertical="center" wrapText="1" indent="1"/>
    </xf>
    <xf numFmtId="0" fontId="5" fillId="0" borderId="3" xfId="0" applyFont="1" applyFill="1" applyBorder="1" applyAlignment="1">
      <alignment horizontal="left" vertical="center" indent="1"/>
    </xf>
    <xf numFmtId="165" fontId="7" fillId="0" borderId="0" xfId="0" applyNumberFormat="1" applyFont="1" applyFill="1" applyBorder="1" applyAlignment="1" applyProtection="1">
      <alignment horizontal="left" vertical="center" indent="1"/>
      <protection hidden="1"/>
    </xf>
    <xf numFmtId="0" fontId="3" fillId="3" borderId="4" xfId="0" applyFont="1" applyFill="1" applyBorder="1" applyAlignment="1">
      <alignment horizontal="left" vertical="center" indent="1"/>
    </xf>
    <xf numFmtId="0" fontId="0" fillId="0" borderId="0" xfId="0" applyFill="1" applyBorder="1" applyAlignment="1">
      <alignment horizontal="center" vertical="center"/>
    </xf>
    <xf numFmtId="164" fontId="5" fillId="4" borderId="2" xfId="0" applyNumberFormat="1" applyFont="1" applyFill="1" applyBorder="1" applyAlignment="1" applyProtection="1">
      <alignment horizontal="center" vertical="center"/>
      <protection hidden="1"/>
    </xf>
    <xf numFmtId="164" fontId="5" fillId="2" borderId="2" xfId="0" applyNumberFormat="1" applyFont="1" applyFill="1" applyBorder="1" applyAlignment="1" applyProtection="1">
      <alignment horizontal="center" vertical="center"/>
      <protection hidden="1"/>
    </xf>
    <xf numFmtId="164" fontId="6" fillId="4" borderId="2" xfId="0" applyNumberFormat="1" applyFont="1" applyFill="1" applyBorder="1" applyAlignment="1" applyProtection="1">
      <alignment horizontal="center" vertical="center"/>
      <protection hidden="1"/>
    </xf>
    <xf numFmtId="164" fontId="7" fillId="0" borderId="0" xfId="0" applyNumberFormat="1" applyFont="1" applyFill="1" applyBorder="1" applyAlignment="1" applyProtection="1">
      <alignment horizontal="left" vertical="center" indent="1"/>
      <protection hidden="1"/>
    </xf>
    <xf numFmtId="164" fontId="6" fillId="0" borderId="3" xfId="0" applyNumberFormat="1" applyFont="1" applyFill="1" applyBorder="1" applyAlignment="1" applyProtection="1">
      <alignment horizontal="left" vertical="center" indent="1"/>
      <protection hidden="1"/>
    </xf>
    <xf numFmtId="14" fontId="0" fillId="0" borderId="0" xfId="0" applyNumberFormat="1" applyFill="1"/>
    <xf numFmtId="0" fontId="8" fillId="0" borderId="0" xfId="0" applyFont="1" applyFill="1" applyBorder="1" applyAlignment="1">
      <alignment horizontal="right" vertical="center" indent="1"/>
    </xf>
    <xf numFmtId="169" fontId="0" fillId="0" borderId="0" xfId="0" applyNumberFormat="1" applyFill="1" applyBorder="1" applyAlignment="1">
      <alignment horizontal="center" vertical="center"/>
    </xf>
    <xf numFmtId="0" fontId="6" fillId="0" borderId="5" xfId="0" applyFont="1" applyFill="1" applyBorder="1" applyAlignment="1">
      <alignment vertical="center"/>
    </xf>
    <xf numFmtId="0" fontId="6" fillId="0" borderId="5" xfId="0" applyFont="1" applyFill="1" applyBorder="1" applyAlignment="1">
      <alignment horizontal="right" vertical="center" indent="1"/>
    </xf>
    <xf numFmtId="0" fontId="6" fillId="0" borderId="0" xfId="0" applyFont="1" applyFill="1" applyBorder="1" applyAlignment="1">
      <alignment horizontal="right" vertical="center" indent="1"/>
    </xf>
    <xf numFmtId="0" fontId="5" fillId="0" borderId="6" xfId="0" applyFont="1" applyFill="1" applyBorder="1" applyAlignment="1">
      <alignment horizontal="left" vertical="center" wrapText="1" indent="1"/>
    </xf>
    <xf numFmtId="0" fontId="6" fillId="0" borderId="6" xfId="0" applyFont="1" applyFill="1" applyBorder="1" applyAlignment="1" applyProtection="1">
      <alignment horizontal="left" vertical="center" indent="1"/>
      <protection hidden="1"/>
    </xf>
    <xf numFmtId="164" fontId="1" fillId="3" borderId="4" xfId="0" applyNumberFormat="1" applyFont="1" applyFill="1" applyBorder="1" applyAlignment="1" applyProtection="1">
      <alignment horizontal="right" vertical="center"/>
      <protection hidden="1"/>
    </xf>
    <xf numFmtId="0" fontId="1" fillId="3" borderId="4" xfId="0" applyNumberFormat="1" applyFont="1" applyFill="1" applyBorder="1" applyAlignment="1" applyProtection="1">
      <alignment horizontal="left" vertical="center" indent="1"/>
      <protection hidden="1"/>
    </xf>
    <xf numFmtId="0" fontId="21" fillId="2" borderId="0" xfId="0" applyFont="1" applyFill="1" applyBorder="1" applyAlignment="1">
      <alignment horizontal="left" vertical="center" indent="1"/>
    </xf>
    <xf numFmtId="0" fontId="19" fillId="2" borderId="0" xfId="0" applyFont="1" applyFill="1" applyBorder="1" applyAlignment="1">
      <alignment vertical="center"/>
    </xf>
    <xf numFmtId="0" fontId="1" fillId="2" borderId="0" xfId="0" applyFont="1" applyFill="1" applyBorder="1"/>
    <xf numFmtId="0" fontId="19" fillId="2" borderId="0" xfId="0" applyFont="1" applyFill="1" applyBorder="1" applyAlignment="1" applyProtection="1">
      <alignment horizontal="left" vertical="center" indent="1"/>
      <protection locked="0" hidden="1"/>
    </xf>
    <xf numFmtId="0" fontId="19" fillId="2" borderId="0" xfId="0" applyFont="1" applyFill="1" applyBorder="1" applyAlignment="1" applyProtection="1">
      <alignment vertical="center"/>
      <protection locked="0" hidden="1"/>
    </xf>
    <xf numFmtId="0" fontId="6" fillId="2" borderId="0" xfId="0" applyFont="1" applyFill="1" applyBorder="1" applyAlignment="1" applyProtection="1">
      <alignment vertical="center"/>
      <protection locked="0" hidden="1"/>
    </xf>
    <xf numFmtId="0" fontId="14" fillId="2" borderId="0" xfId="0" applyFont="1" applyFill="1" applyBorder="1"/>
    <xf numFmtId="170" fontId="19" fillId="2" borderId="0" xfId="0" applyNumberFormat="1" applyFont="1" applyFill="1" applyBorder="1" applyAlignment="1">
      <alignment horizontal="left" vertical="center"/>
    </xf>
    <xf numFmtId="0" fontId="21" fillId="2" borderId="0" xfId="0" applyFont="1" applyFill="1" applyBorder="1" applyAlignment="1">
      <alignment horizontal="left" vertical="center" indent="2"/>
    </xf>
    <xf numFmtId="170" fontId="19" fillId="2" borderId="0" xfId="0" applyNumberFormat="1" applyFont="1" applyFill="1" applyBorder="1" applyAlignment="1">
      <alignment horizontal="left" vertical="center" indent="1"/>
    </xf>
    <xf numFmtId="0" fontId="7" fillId="2" borderId="0" xfId="0" applyFont="1" applyFill="1" applyBorder="1" applyAlignment="1">
      <alignment vertical="center"/>
    </xf>
    <xf numFmtId="0" fontId="5" fillId="4" borderId="0" xfId="0" applyFont="1" applyFill="1" applyBorder="1" applyAlignment="1">
      <alignment horizontal="left" vertical="center" indent="1"/>
    </xf>
    <xf numFmtId="14" fontId="6" fillId="4" borderId="0" xfId="0" applyNumberFormat="1" applyFont="1" applyFill="1" applyBorder="1" applyAlignment="1">
      <alignment horizontal="left" vertical="center" indent="1"/>
    </xf>
    <xf numFmtId="0" fontId="6" fillId="4" borderId="0" xfId="0" applyFont="1" applyFill="1" applyBorder="1" applyAlignment="1">
      <alignment horizontal="left" vertical="center" wrapText="1" indent="1"/>
    </xf>
    <xf numFmtId="0" fontId="6" fillId="4" borderId="0" xfId="0" applyFont="1" applyFill="1" applyBorder="1" applyAlignment="1">
      <alignment horizontal="left" vertical="center" indent="1"/>
    </xf>
    <xf numFmtId="0" fontId="6" fillId="4" borderId="0" xfId="0" applyFont="1" applyFill="1" applyBorder="1" applyAlignment="1">
      <alignment horizontal="right" vertical="center" indent="1"/>
    </xf>
    <xf numFmtId="0" fontId="7" fillId="4" borderId="0" xfId="0" applyFont="1" applyFill="1" applyBorder="1" applyAlignment="1">
      <alignment horizontal="left" vertical="center" indent="1"/>
    </xf>
    <xf numFmtId="0" fontId="0" fillId="4" borderId="0" xfId="0" applyFill="1"/>
    <xf numFmtId="164" fontId="7" fillId="4" borderId="0" xfId="0" applyNumberFormat="1" applyFont="1" applyFill="1" applyBorder="1" applyAlignment="1" applyProtection="1">
      <alignment horizontal="left" vertical="center" indent="1"/>
      <protection hidden="1"/>
    </xf>
    <xf numFmtId="165" fontId="7" fillId="4" borderId="0" xfId="0" applyNumberFormat="1" applyFont="1" applyFill="1" applyBorder="1" applyAlignment="1" applyProtection="1">
      <alignment horizontal="left" vertical="center" indent="1"/>
      <protection hidden="1"/>
    </xf>
    <xf numFmtId="164" fontId="7" fillId="2" borderId="0" xfId="0" applyNumberFormat="1" applyFont="1" applyFill="1" applyBorder="1" applyAlignment="1" applyProtection="1">
      <alignment horizontal="left" vertical="center" indent="1"/>
      <protection hidden="1"/>
    </xf>
    <xf numFmtId="0" fontId="5" fillId="4" borderId="0" xfId="0" applyFont="1" applyFill="1" applyBorder="1" applyAlignment="1">
      <alignment horizontal="left" vertical="center" wrapText="1" indent="1"/>
    </xf>
    <xf numFmtId="0" fontId="6" fillId="4" borderId="0" xfId="0" applyFont="1" applyFill="1" applyBorder="1" applyAlignment="1" applyProtection="1">
      <alignment horizontal="left" vertical="center" indent="1"/>
      <protection hidden="1"/>
    </xf>
    <xf numFmtId="0" fontId="1" fillId="4" borderId="0" xfId="0" applyFont="1" applyFill="1" applyBorder="1"/>
    <xf numFmtId="0" fontId="1" fillId="4" borderId="0" xfId="0" applyFont="1" applyFill="1"/>
    <xf numFmtId="0" fontId="7" fillId="4" borderId="0" xfId="0" applyFont="1" applyFill="1" applyBorder="1" applyAlignment="1">
      <alignment horizontal="left" vertical="center" wrapText="1" indent="1"/>
    </xf>
    <xf numFmtId="164" fontId="7" fillId="2" borderId="0" xfId="0" applyNumberFormat="1" applyFont="1" applyFill="1" applyBorder="1" applyAlignment="1">
      <alignment horizontal="left" vertical="center" indent="1"/>
    </xf>
    <xf numFmtId="0" fontId="19" fillId="2" borderId="0" xfId="0" applyFont="1" applyFill="1" applyBorder="1" applyAlignment="1" applyProtection="1">
      <alignment horizontal="left" vertical="center"/>
      <protection locked="0" hidden="1"/>
    </xf>
    <xf numFmtId="170" fontId="5" fillId="3" borderId="2" xfId="0" applyNumberFormat="1" applyFont="1" applyFill="1" applyBorder="1" applyAlignment="1" applyProtection="1">
      <alignment horizontal="center" vertical="center"/>
      <protection locked="0"/>
    </xf>
    <xf numFmtId="0" fontId="20" fillId="5" borderId="7" xfId="0" applyFont="1" applyFill="1" applyBorder="1" applyAlignment="1">
      <alignment vertical="center"/>
    </xf>
    <xf numFmtId="168" fontId="0" fillId="0" borderId="8" xfId="0" applyNumberFormat="1" applyBorder="1"/>
    <xf numFmtId="0" fontId="6" fillId="0" borderId="0" xfId="0" applyFont="1" applyFill="1" applyAlignment="1">
      <alignment vertical="center"/>
    </xf>
    <xf numFmtId="0" fontId="6" fillId="0" borderId="0" xfId="0" applyFont="1" applyFill="1" applyAlignment="1">
      <alignment horizontal="right" vertical="center"/>
    </xf>
    <xf numFmtId="0" fontId="7" fillId="0" borderId="3" xfId="0" applyFont="1" applyFill="1" applyBorder="1" applyAlignment="1">
      <alignment horizontal="right" vertical="center" indent="1"/>
    </xf>
    <xf numFmtId="164" fontId="0" fillId="0" borderId="2" xfId="0" applyNumberFormat="1" applyBorder="1"/>
    <xf numFmtId="168" fontId="0" fillId="0" borderId="2" xfId="0" applyNumberFormat="1" applyBorder="1"/>
    <xf numFmtId="0" fontId="7" fillId="0" borderId="0" xfId="0" applyFont="1"/>
    <xf numFmtId="168" fontId="7" fillId="0" borderId="0" xfId="0" applyNumberFormat="1" applyFont="1"/>
    <xf numFmtId="0" fontId="20" fillId="5" borderId="2" xfId="0" applyFont="1" applyFill="1" applyBorder="1" applyAlignment="1">
      <alignment vertical="center"/>
    </xf>
    <xf numFmtId="168" fontId="20" fillId="5" borderId="2" xfId="0" applyNumberFormat="1" applyFont="1" applyFill="1" applyBorder="1" applyAlignment="1">
      <alignment vertical="center"/>
    </xf>
    <xf numFmtId="0" fontId="20" fillId="5" borderId="2" xfId="0" applyFont="1" applyFill="1" applyBorder="1" applyAlignment="1">
      <alignment vertical="center" wrapText="1"/>
    </xf>
    <xf numFmtId="0" fontId="0" fillId="0" borderId="2" xfId="0" applyBorder="1"/>
    <xf numFmtId="0" fontId="19" fillId="0" borderId="0" xfId="0" applyFont="1"/>
    <xf numFmtId="168" fontId="19" fillId="0" borderId="0" xfId="0" applyNumberFormat="1" applyFont="1"/>
    <xf numFmtId="0" fontId="19" fillId="0" borderId="0" xfId="0" applyFont="1" applyAlignment="1"/>
    <xf numFmtId="0" fontId="10" fillId="0" borderId="0" xfId="1" applyAlignment="1" applyProtection="1">
      <alignment vertical="center"/>
    </xf>
    <xf numFmtId="0" fontId="22" fillId="0" borderId="0" xfId="0" applyFont="1" applyFill="1" applyAlignment="1">
      <alignment wrapText="1"/>
    </xf>
    <xf numFmtId="0" fontId="22" fillId="0" borderId="0" xfId="0" applyFont="1" applyFill="1" applyAlignment="1"/>
    <xf numFmtId="0" fontId="23" fillId="0" borderId="0" xfId="0" applyFont="1" applyFill="1" applyAlignment="1">
      <alignment horizontal="left" indent="3"/>
    </xf>
    <xf numFmtId="0" fontId="23" fillId="0" borderId="0" xfId="0" applyFont="1" applyAlignment="1">
      <alignment horizontal="left" indent="3"/>
    </xf>
    <xf numFmtId="0" fontId="25" fillId="0" borderId="0" xfId="0" applyFont="1" applyFill="1" applyBorder="1" applyAlignment="1" applyProtection="1">
      <alignment vertical="center"/>
      <protection hidden="1"/>
    </xf>
    <xf numFmtId="0" fontId="26" fillId="3" borderId="9" xfId="0" applyFont="1" applyFill="1" applyBorder="1" applyAlignment="1" applyProtection="1">
      <protection hidden="1"/>
    </xf>
    <xf numFmtId="0" fontId="26" fillId="3" borderId="10" xfId="0" applyFont="1" applyFill="1" applyBorder="1" applyAlignment="1" applyProtection="1">
      <protection hidden="1"/>
    </xf>
    <xf numFmtId="0" fontId="12" fillId="3" borderId="10" xfId="0" applyFont="1" applyFill="1" applyBorder="1" applyAlignment="1" applyProtection="1">
      <alignment horizontal="left"/>
      <protection hidden="1"/>
    </xf>
    <xf numFmtId="168" fontId="20" fillId="0" borderId="8" xfId="0" applyNumberFormat="1" applyFont="1" applyFill="1" applyBorder="1" applyAlignment="1">
      <alignment vertical="center"/>
    </xf>
    <xf numFmtId="0" fontId="0" fillId="0" borderId="10" xfId="0" applyBorder="1" applyProtection="1">
      <protection hidden="1"/>
    </xf>
    <xf numFmtId="2" fontId="0" fillId="0" borderId="10" xfId="0" applyNumberFormat="1" applyBorder="1" applyProtection="1">
      <protection hidden="1"/>
    </xf>
    <xf numFmtId="0" fontId="0" fillId="3" borderId="11" xfId="0" applyFill="1" applyBorder="1" applyAlignment="1" applyProtection="1">
      <protection hidden="1"/>
    </xf>
    <xf numFmtId="0" fontId="0" fillId="3" borderId="11" xfId="0" applyFill="1" applyBorder="1" applyAlignment="1" applyProtection="1">
      <alignment horizontal="right"/>
      <protection hidden="1"/>
    </xf>
    <xf numFmtId="0" fontId="0" fillId="0" borderId="11" xfId="0" applyFill="1" applyBorder="1" applyAlignment="1" applyProtection="1">
      <protection hidden="1"/>
    </xf>
    <xf numFmtId="0" fontId="10" fillId="0" borderId="10" xfId="1" applyBorder="1" applyAlignment="1" applyProtection="1">
      <protection hidden="1"/>
    </xf>
    <xf numFmtId="0" fontId="27" fillId="0" borderId="0" xfId="0" applyFont="1" applyAlignment="1" applyProtection="1">
      <alignment horizontal="right" readingOrder="1"/>
      <protection hidden="1"/>
    </xf>
    <xf numFmtId="0" fontId="0" fillId="3" borderId="10" xfId="0" applyFill="1" applyBorder="1" applyAlignment="1" applyProtection="1">
      <alignment horizontal="left"/>
      <protection hidden="1"/>
    </xf>
    <xf numFmtId="0" fontId="28" fillId="3" borderId="10" xfId="0" applyFont="1" applyFill="1" applyBorder="1" applyAlignment="1" applyProtection="1">
      <alignment horizontal="left"/>
      <protection hidden="1"/>
    </xf>
    <xf numFmtId="0" fontId="30" fillId="0" borderId="10" xfId="0" applyFont="1" applyBorder="1" applyProtection="1">
      <protection hidden="1"/>
    </xf>
    <xf numFmtId="0" fontId="31" fillId="3" borderId="10" xfId="0" applyFont="1" applyFill="1" applyBorder="1" applyAlignment="1" applyProtection="1">
      <alignment horizontal="left"/>
      <protection hidden="1"/>
    </xf>
    <xf numFmtId="0" fontId="31" fillId="0" borderId="10" xfId="0" applyFont="1" applyBorder="1" applyProtection="1">
      <protection hidden="1"/>
    </xf>
    <xf numFmtId="166" fontId="5" fillId="2" borderId="2" xfId="0" applyNumberFormat="1" applyFont="1" applyFill="1" applyBorder="1" applyAlignment="1" applyProtection="1">
      <alignment horizontal="left" vertical="center"/>
      <protection hidden="1"/>
    </xf>
    <xf numFmtId="0" fontId="4" fillId="6" borderId="12" xfId="0" applyFont="1" applyFill="1" applyBorder="1" applyAlignment="1">
      <alignment horizontal="center" vertical="center" wrapText="1"/>
    </xf>
    <xf numFmtId="0" fontId="4" fillId="6" borderId="13" xfId="0" applyFont="1" applyFill="1" applyBorder="1" applyAlignment="1">
      <alignment horizontal="left" vertical="center" wrapText="1" indent="1"/>
    </xf>
    <xf numFmtId="0" fontId="4" fillId="6" borderId="13" xfId="0" applyFont="1" applyFill="1" applyBorder="1" applyAlignment="1">
      <alignment horizontal="center" vertical="center" wrapText="1"/>
    </xf>
    <xf numFmtId="10" fontId="4" fillId="6" borderId="13" xfId="0" applyNumberFormat="1"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7" fillId="0" borderId="0" xfId="0" applyFont="1" applyFill="1" applyAlignment="1">
      <alignment vertical="center"/>
    </xf>
    <xf numFmtId="0" fontId="0" fillId="0" borderId="0" xfId="0" applyFill="1" applyAlignment="1">
      <alignment horizontal="left" vertical="center"/>
    </xf>
    <xf numFmtId="0" fontId="0" fillId="0" borderId="0" xfId="0" applyFill="1" applyAlignment="1">
      <alignment horizontal="center" vertical="center"/>
    </xf>
    <xf numFmtId="171" fontId="5" fillId="3" borderId="2" xfId="0" applyNumberFormat="1" applyFont="1" applyFill="1" applyBorder="1" applyAlignment="1" applyProtection="1">
      <alignment horizontal="center" vertical="center"/>
      <protection locked="0"/>
    </xf>
    <xf numFmtId="10" fontId="5" fillId="4" borderId="2" xfId="2" applyNumberFormat="1" applyFont="1" applyFill="1" applyBorder="1" applyAlignment="1" applyProtection="1">
      <alignment horizontal="center" vertical="center"/>
      <protection hidden="1"/>
    </xf>
    <xf numFmtId="0" fontId="0" fillId="0" borderId="2" xfId="0" applyFill="1" applyBorder="1" applyProtection="1">
      <protection locked="0"/>
    </xf>
    <xf numFmtId="0" fontId="0" fillId="0" borderId="2" xfId="0" applyFill="1" applyBorder="1" applyAlignment="1" applyProtection="1">
      <alignment horizontal="center"/>
      <protection locked="0"/>
    </xf>
    <xf numFmtId="169" fontId="5" fillId="0" borderId="2" xfId="0" applyNumberFormat="1" applyFont="1" applyFill="1" applyBorder="1" applyAlignment="1" applyProtection="1">
      <alignment horizontal="center" vertical="center"/>
      <protection locked="0"/>
    </xf>
    <xf numFmtId="0" fontId="1" fillId="3" borderId="4" xfId="0" applyFont="1" applyFill="1" applyBorder="1" applyAlignment="1">
      <alignment horizontal="left" vertical="center" indent="1"/>
    </xf>
    <xf numFmtId="10" fontId="5" fillId="0" borderId="2" xfId="0" applyNumberFormat="1" applyFont="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171" fontId="5" fillId="2" borderId="2" xfId="0" applyNumberFormat="1"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2" xfId="0" applyFont="1" applyFill="1" applyBorder="1" applyAlignment="1" applyProtection="1">
      <alignment horizontal="left" vertical="center" indent="1"/>
    </xf>
    <xf numFmtId="170" fontId="5" fillId="3" borderId="2" xfId="0" applyNumberFormat="1" applyFont="1" applyFill="1" applyBorder="1" applyAlignment="1" applyProtection="1">
      <alignment horizontal="center" vertical="center"/>
    </xf>
    <xf numFmtId="0" fontId="5" fillId="3" borderId="2" xfId="0" applyFont="1" applyFill="1" applyBorder="1" applyAlignment="1" applyProtection="1">
      <alignment horizontal="left" vertical="center"/>
    </xf>
    <xf numFmtId="171" fontId="5" fillId="3" borderId="2" xfId="0" applyNumberFormat="1" applyFont="1" applyFill="1" applyBorder="1" applyAlignment="1" applyProtection="1">
      <alignment horizontal="center" vertical="center"/>
    </xf>
    <xf numFmtId="167" fontId="5" fillId="3" borderId="2" xfId="0" applyNumberFormat="1" applyFont="1" applyFill="1" applyBorder="1" applyAlignment="1" applyProtection="1">
      <alignment horizontal="center" vertical="center"/>
    </xf>
    <xf numFmtId="165" fontId="5" fillId="3" borderId="2" xfId="0" applyNumberFormat="1" applyFont="1" applyFill="1" applyBorder="1" applyAlignment="1" applyProtection="1">
      <alignment horizontal="center" vertical="center"/>
    </xf>
    <xf numFmtId="10" fontId="5" fillId="3" borderId="2" xfId="0" applyNumberFormat="1" applyFont="1" applyFill="1" applyBorder="1" applyAlignment="1" applyProtection="1">
      <alignment horizontal="center" vertical="center"/>
    </xf>
    <xf numFmtId="0" fontId="0" fillId="0" borderId="2" xfId="0" applyFill="1" applyBorder="1" applyProtection="1"/>
    <xf numFmtId="0" fontId="0" fillId="0" borderId="2" xfId="0" applyFill="1" applyBorder="1" applyAlignment="1" applyProtection="1">
      <alignment horizontal="center"/>
    </xf>
    <xf numFmtId="4" fontId="5" fillId="3" borderId="2" xfId="0" applyNumberFormat="1" applyFont="1" applyFill="1" applyBorder="1" applyAlignment="1" applyProtection="1">
      <alignment horizontal="center" vertical="center"/>
    </xf>
    <xf numFmtId="0" fontId="15" fillId="7" borderId="17" xfId="0" applyFont="1" applyFill="1" applyBorder="1" applyAlignment="1" applyProtection="1"/>
    <xf numFmtId="169" fontId="2" fillId="0"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169" fontId="1" fillId="0" borderId="2" xfId="0" applyNumberFormat="1"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169" fontId="1" fillId="0" borderId="2" xfId="0" applyNumberFormat="1" applyFont="1" applyFill="1" applyBorder="1" applyAlignment="1" applyProtection="1">
      <alignment horizontal="center" vertical="center"/>
      <protection hidden="1"/>
    </xf>
    <xf numFmtId="0" fontId="1" fillId="3" borderId="2"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164" fontId="5" fillId="3" borderId="2" xfId="0" applyNumberFormat="1" applyFont="1" applyFill="1" applyBorder="1" applyAlignment="1" applyProtection="1">
      <alignment horizontal="center" vertical="center"/>
      <protection hidden="1"/>
    </xf>
    <xf numFmtId="0" fontId="20" fillId="5" borderId="2" xfId="0" applyFont="1" applyFill="1" applyBorder="1" applyAlignment="1">
      <alignment horizontal="center" vertical="center" wrapText="1"/>
    </xf>
    <xf numFmtId="164" fontId="0" fillId="9" borderId="2" xfId="0" applyNumberFormat="1" applyFill="1" applyBorder="1"/>
    <xf numFmtId="164" fontId="0" fillId="9" borderId="7" xfId="0" applyNumberFormat="1" applyFill="1" applyBorder="1"/>
    <xf numFmtId="164" fontId="0" fillId="10" borderId="7" xfId="0" applyNumberFormat="1" applyFill="1" applyBorder="1"/>
    <xf numFmtId="164" fontId="0" fillId="10" borderId="2" xfId="0" applyNumberFormat="1" applyFill="1" applyBorder="1"/>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15" fillId="7" borderId="20" xfId="0" applyFont="1" applyFill="1" applyBorder="1" applyAlignment="1">
      <alignment horizontal="center" vertical="center"/>
    </xf>
    <xf numFmtId="0" fontId="0" fillId="0" borderId="0" xfId="0" applyFill="1" applyAlignment="1">
      <alignment horizontal="left"/>
    </xf>
    <xf numFmtId="0" fontId="15" fillId="7" borderId="17" xfId="0" applyFont="1" applyFill="1" applyBorder="1" applyAlignment="1" applyProtection="1">
      <alignment horizontal="left"/>
      <protection hidden="1"/>
    </xf>
    <xf numFmtId="0" fontId="15" fillId="7" borderId="21"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17" xfId="0" applyFont="1" applyFill="1" applyBorder="1" applyAlignment="1">
      <alignment horizontal="left"/>
    </xf>
    <xf numFmtId="0" fontId="15" fillId="7" borderId="24"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0" xfId="0" applyFont="1" applyFill="1" applyBorder="1" applyAlignment="1">
      <alignment horizontal="center" vertical="center"/>
    </xf>
    <xf numFmtId="0" fontId="22" fillId="0" borderId="0" xfId="0" applyFont="1" applyFill="1" applyAlignment="1">
      <alignment horizontal="left" wrapText="1"/>
    </xf>
    <xf numFmtId="0" fontId="0" fillId="0" borderId="2" xfId="0" applyBorder="1" applyAlignment="1">
      <alignment horizontal="center"/>
    </xf>
    <xf numFmtId="0" fontId="20" fillId="5" borderId="2" xfId="0" applyFont="1" applyFill="1" applyBorder="1" applyAlignment="1">
      <alignment horizontal="center" vertical="center" wrapText="1"/>
    </xf>
    <xf numFmtId="0" fontId="0" fillId="3" borderId="10" xfId="0" applyFill="1" applyBorder="1" applyAlignment="1" applyProtection="1">
      <alignment horizontal="left"/>
      <protection hidden="1"/>
    </xf>
    <xf numFmtId="0" fontId="12" fillId="3" borderId="10" xfId="0" applyFont="1" applyFill="1" applyBorder="1" applyAlignment="1" applyProtection="1">
      <alignment horizontal="left"/>
      <protection hidden="1"/>
    </xf>
    <xf numFmtId="0" fontId="9" fillId="8" borderId="10" xfId="0" applyFont="1" applyFill="1" applyBorder="1" applyAlignment="1" applyProtection="1">
      <alignment horizontal="left"/>
      <protection hidden="1"/>
    </xf>
    <xf numFmtId="0" fontId="0" fillId="3" borderId="10" xfId="0" applyFill="1" applyBorder="1" applyAlignment="1" applyProtection="1">
      <alignment horizontal="left" wrapText="1"/>
      <protection hidden="1"/>
    </xf>
    <xf numFmtId="0" fontId="24" fillId="0" borderId="0" xfId="0" applyFont="1" applyFill="1" applyBorder="1" applyAlignment="1" applyProtection="1">
      <alignment horizontal="left" vertical="center"/>
      <protection hidden="1"/>
    </xf>
    <xf numFmtId="0" fontId="0" fillId="3" borderId="10" xfId="0" applyFill="1" applyBorder="1" applyAlignment="1" applyProtection="1">
      <alignment horizontal="left" vertical="justify"/>
      <protection hidden="1"/>
    </xf>
  </cellXfs>
  <cellStyles count="3">
    <cellStyle name="Hyperlink" xfId="1" builtinId="8"/>
    <cellStyle name="Normal" xfId="0" builtinId="0"/>
    <cellStyle name="Percent" xfId="2" builtinId="5"/>
  </cellStyles>
  <dxfs count="3">
    <dxf>
      <font>
        <condense val="0"/>
        <extend val="0"/>
        <color indexed="23"/>
      </font>
      <fill>
        <patternFill patternType="lightGray"/>
      </fill>
    </dxf>
    <dxf>
      <font>
        <condense val="0"/>
        <extend val="0"/>
        <color indexed="23"/>
      </font>
      <fill>
        <patternFill patternType="lightGray"/>
      </fill>
    </dxf>
    <dxf>
      <font>
        <condense val="0"/>
        <extend val="0"/>
        <color indexed="23"/>
      </font>
      <fill>
        <patternFill patternType="lightGray"/>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theme/theme1.xml" Type="http://schemas.openxmlformats.org/officeDocument/2006/relationships/theme"/>
<Relationship Id="rId8" Target="styles.xml" Type="http://schemas.openxmlformats.org/officeDocument/2006/relationships/styles"/>
<Relationship Id="rId9" Target="sharedStrings.xml" Type="http://schemas.openxmlformats.org/officeDocument/2006/relationships/sharedStrings"/>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464766444187301"/>
          <c:y val="0.14054054054054055"/>
          <c:w val="0.34306650857880117"/>
          <c:h val="0.76216216216216215"/>
        </c:manualLayout>
      </c:layout>
      <c:pieChart>
        <c:varyColors val="1"/>
        <c:ser>
          <c:idx val="0"/>
          <c:order val="0"/>
          <c:spPr>
            <a:solidFill>
              <a:srgbClr val="309DDB"/>
            </a:solidFill>
            <a:ln w="25400">
              <a:noFill/>
            </a:ln>
          </c:spPr>
          <c:dPt>
            <c:idx val="0"/>
            <c:bubble3D val="0"/>
            <c:spPr>
              <a:gradFill rotWithShape="0">
                <a:gsLst>
                  <a:gs pos="0">
                    <a:srgbClr xmlns:mc="http://schemas.openxmlformats.org/markup-compatibility/2006" xmlns:a14="http://schemas.microsoft.com/office/drawing/2010/main" val="309DDB" mc:Ignorable="a14" a14:legacySpreadsheetColorIndex="24"/>
                  </a:gs>
                  <a:gs pos="100000">
                    <a:srgbClr xmlns:mc="http://schemas.openxmlformats.org/markup-compatibility/2006" xmlns:a14="http://schemas.microsoft.com/office/drawing/2010/main" val="1F648B" mc:Ignorable="a14" a14:legacySpreadsheetColorIndex="24">
                      <a:gamma/>
                      <a:shade val="63529"/>
                      <a:invGamma/>
                    </a:srgbClr>
                  </a:gs>
                </a:gsLst>
                <a:lin ang="5400000" scaled="1"/>
              </a:gradFill>
              <a:ln w="25400">
                <a:noFill/>
              </a:ln>
            </c:spPr>
          </c:dPt>
          <c:dPt>
            <c:idx val="1"/>
            <c:bubble3D val="0"/>
            <c:spPr>
              <a:gradFill rotWithShape="0">
                <a:gsLst>
                  <a:gs pos="0">
                    <a:srgbClr xmlns:mc="http://schemas.openxmlformats.org/markup-compatibility/2006" xmlns:a14="http://schemas.microsoft.com/office/drawing/2010/main" val="B3DB84" mc:Ignorable="a14" a14:legacySpreadsheetColorIndex="25"/>
                  </a:gs>
                  <a:gs pos="100000">
                    <a:srgbClr xmlns:mc="http://schemas.openxmlformats.org/markup-compatibility/2006" xmlns:a14="http://schemas.microsoft.com/office/drawing/2010/main" val="53653D" mc:Ignorable="a14" a14:legacySpreadsheetColorIndex="25">
                      <a:gamma/>
                      <a:shade val="46275"/>
                      <a:invGamma/>
                    </a:srgbClr>
                  </a:gs>
                </a:gsLst>
                <a:lin ang="5400000" scaled="1"/>
              </a:gradFill>
              <a:ln w="25400">
                <a:noFill/>
              </a:ln>
            </c:spPr>
          </c:dPt>
          <c:dPt>
            <c:idx val="2"/>
            <c:bubble3D val="0"/>
            <c:spPr>
              <a:gradFill rotWithShape="0">
                <a:gsLst>
                  <a:gs pos="0">
                    <a:srgbClr xmlns:mc="http://schemas.openxmlformats.org/markup-compatibility/2006" xmlns:a14="http://schemas.microsoft.com/office/drawing/2010/main" val="B3122D" mc:Ignorable="a14" a14:legacySpreadsheetColorIndex="16"/>
                  </a:gs>
                  <a:gs pos="100000">
                    <a:srgbClr xmlns:mc="http://schemas.openxmlformats.org/markup-compatibility/2006" xmlns:a14="http://schemas.microsoft.com/office/drawing/2010/main" val="530815" mc:Ignorable="a14" a14:legacySpreadsheetColorIndex="16">
                      <a:gamma/>
                      <a:shade val="46275"/>
                      <a:invGamma/>
                    </a:srgbClr>
                  </a:gs>
                </a:gsLst>
                <a:lin ang="5400000" scaled="1"/>
              </a:gradFill>
              <a:ln w="25400">
                <a:noFill/>
              </a:ln>
            </c:spPr>
          </c:dPt>
          <c:dPt>
            <c:idx val="3"/>
            <c:bubble3D val="0"/>
            <c:spPr>
              <a:gradFill rotWithShape="0">
                <a:gsLst>
                  <a:gs pos="0">
                    <a:srgbClr xmlns:mc="http://schemas.openxmlformats.org/markup-compatibility/2006" xmlns:a14="http://schemas.microsoft.com/office/drawing/2010/main" val="99779D" mc:Ignorable="a14" a14:legacySpreadsheetColorIndex="27"/>
                  </a:gs>
                  <a:gs pos="100000">
                    <a:srgbClr xmlns:mc="http://schemas.openxmlformats.org/markup-compatibility/2006" xmlns:a14="http://schemas.microsoft.com/office/drawing/2010/main" val="473749" mc:Ignorable="a14" a14:legacySpreadsheetColorIndex="27">
                      <a:gamma/>
                      <a:shade val="46275"/>
                      <a:invGamma/>
                    </a:srgbClr>
                  </a:gs>
                </a:gsLst>
                <a:lin ang="5400000" scaled="1"/>
              </a:gradFill>
              <a:ln w="25400">
                <a:noFill/>
              </a:ln>
            </c:spPr>
          </c:dPt>
          <c:dPt>
            <c:idx val="4"/>
            <c:bubble3D val="0"/>
            <c:spPr>
              <a:solidFill>
                <a:srgbClr val="FFE14F"/>
              </a:solidFill>
              <a:ln w="25400">
                <a:noFill/>
              </a:ln>
            </c:spPr>
          </c:dPt>
          <c:cat>
            <c:strRef>
              <c:f>Paystubs!$A$20:$A$24</c:f>
              <c:strCache>
                <c:ptCount val="5"/>
                <c:pt idx="0">
                  <c:v>Regular Hours</c:v>
                </c:pt>
                <c:pt idx="1">
                  <c:v>Holiday Hours</c:v>
                </c:pt>
                <c:pt idx="2">
                  <c:v>Vacation Hours</c:v>
                </c:pt>
                <c:pt idx="3">
                  <c:v>Sick Hours</c:v>
                </c:pt>
                <c:pt idx="4">
                  <c:v>Overtime Hours</c:v>
                </c:pt>
              </c:strCache>
            </c:strRef>
          </c:cat>
          <c:val>
            <c:numRef>
              <c:f>Paystubs!$B$20:$B$24</c:f>
              <c:numCache>
                <c:formatCode>General</c:formatCode>
                <c:ptCount val="5"/>
                <c:pt idx="0">
                  <c:v>64</c:v>
                </c:pt>
                <c:pt idx="1">
                  <c:v>0</c:v>
                </c:pt>
                <c:pt idx="2">
                  <c:v>0</c:v>
                </c:pt>
                <c:pt idx="3">
                  <c:v>0</c:v>
                </c:pt>
                <c:pt idx="4">
                  <c:v>0</c:v>
                </c:pt>
              </c:numCache>
            </c:numRef>
          </c:val>
        </c:ser>
        <c:ser>
          <c:idx val="1"/>
          <c:order val="1"/>
          <c:spPr>
            <a:solidFill>
              <a:srgbClr val="B3DB84"/>
            </a:solidFill>
            <a:ln w="12700">
              <a:solidFill>
                <a:srgbClr val="000000"/>
              </a:solidFill>
              <a:prstDash val="solid"/>
            </a:ln>
          </c:spPr>
          <c:dPt>
            <c:idx val="0"/>
            <c:bubble3D val="0"/>
            <c:spPr>
              <a:solidFill>
                <a:srgbClr val="309DDB"/>
              </a:solidFill>
              <a:ln w="12700">
                <a:solidFill>
                  <a:srgbClr val="000000"/>
                </a:solidFill>
                <a:prstDash val="solid"/>
              </a:ln>
            </c:spPr>
          </c:dPt>
          <c:dPt>
            <c:idx val="1"/>
            <c:bubble3D val="0"/>
          </c:dPt>
          <c:dPt>
            <c:idx val="2"/>
            <c:bubble3D val="0"/>
            <c:spPr>
              <a:solidFill>
                <a:srgbClr val="DB8E84"/>
              </a:solidFill>
              <a:ln w="12700">
                <a:solidFill>
                  <a:srgbClr val="000000"/>
                </a:solidFill>
                <a:prstDash val="solid"/>
              </a:ln>
            </c:spPr>
          </c:dPt>
          <c:dPt>
            <c:idx val="3"/>
            <c:bubble3D val="0"/>
            <c:spPr>
              <a:solidFill>
                <a:srgbClr val="99779D"/>
              </a:solidFill>
              <a:ln w="12700">
                <a:solidFill>
                  <a:srgbClr val="000000"/>
                </a:solidFill>
                <a:prstDash val="solid"/>
              </a:ln>
            </c:spPr>
          </c:dPt>
          <c:dPt>
            <c:idx val="4"/>
            <c:bubble3D val="0"/>
            <c:spPr>
              <a:solidFill>
                <a:srgbClr val="FFE14F"/>
              </a:solidFill>
              <a:ln w="12700">
                <a:solidFill>
                  <a:srgbClr val="000000"/>
                </a:solidFill>
                <a:prstDash val="solid"/>
              </a:ln>
            </c:spPr>
          </c:dPt>
          <c:dLbls>
            <c:spPr>
              <a:noFill/>
              <a:ln w="25400">
                <a:noFill/>
              </a:ln>
            </c:spPr>
            <c:txPr>
              <a:bodyPr wrap="square" lIns="38100" tIns="19050" rIns="38100" bIns="19050" anchor="ctr">
                <a:spAutoFit/>
              </a:bodyPr>
              <a:lstStyle/>
              <a:p>
                <a:pPr>
                  <a:defRPr sz="425"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Paystubs!$A$20:$A$24</c:f>
              <c:strCache>
                <c:ptCount val="5"/>
                <c:pt idx="0">
                  <c:v>Regular Hours</c:v>
                </c:pt>
                <c:pt idx="1">
                  <c:v>Holiday Hours</c:v>
                </c:pt>
                <c:pt idx="2">
                  <c:v>Vacation Hours</c:v>
                </c:pt>
                <c:pt idx="3">
                  <c:v>Sick Hours</c:v>
                </c:pt>
                <c:pt idx="4">
                  <c:v>Overtime Hours</c:v>
                </c:pt>
              </c:strCache>
            </c:strRef>
          </c:cat>
          <c:val>
            <c:numRef>
              <c:f>Paystubs!$D$20:$D$24</c:f>
              <c:numCache>
                <c:formatCode>General</c:formatCode>
                <c:ptCount val="5"/>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5450274920014562"/>
          <c:y val="0.25405405405405407"/>
          <c:w val="0.3284679196122382"/>
          <c:h val="0.4216216216216215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2526690391459068E-2"/>
          <c:y val="3.3783858090200264E-2"/>
          <c:w val="0.85409252669039148"/>
          <c:h val="0.8738757959331801"/>
        </c:manualLayout>
      </c:layout>
      <c:barChart>
        <c:barDir val="bar"/>
        <c:grouping val="clustered"/>
        <c:varyColors val="0"/>
        <c:ser>
          <c:idx val="0"/>
          <c:order val="0"/>
          <c:spPr>
            <a:gradFill rotWithShape="0">
              <a:gsLst>
                <a:gs pos="0">
                  <a:srgbClr xmlns:mc="http://schemas.openxmlformats.org/markup-compatibility/2006" xmlns:a14="http://schemas.microsoft.com/office/drawing/2010/main" val="47535A" mc:Ignorable="a14" a14:legacySpreadsheetColorIndex="40">
                    <a:gamma/>
                    <a:shade val="46275"/>
                    <a:invGamma/>
                  </a:srgbClr>
                </a:gs>
                <a:gs pos="100000">
                  <a:srgbClr xmlns:mc="http://schemas.openxmlformats.org/markup-compatibility/2006" xmlns:a14="http://schemas.microsoft.com/office/drawing/2010/main" val="99B3C3" mc:Ignorable="a14" a14:legacySpreadsheetColorIndex="40"/>
                </a:gs>
              </a:gsLst>
              <a:lin ang="0" scaled="1"/>
            </a:gradFill>
            <a:ln w="25400">
              <a:noFill/>
            </a:ln>
          </c:spPr>
          <c:invertIfNegative val="0"/>
          <c:dLbls>
            <c:spPr>
              <a:noFill/>
              <a:ln w="25400">
                <a:noFill/>
              </a:ln>
            </c:spPr>
            <c:txPr>
              <a:bodyPr wrap="square" lIns="38100" tIns="19050" rIns="38100" bIns="19050" anchor="ctr">
                <a:spAutoFit/>
              </a:bodyPr>
              <a:lstStyle/>
              <a:p>
                <a:pPr algn="l">
                  <a:defRPr sz="800" b="0" i="0" u="none" strike="noStrike" baseline="0">
                    <a:solidFill>
                      <a:srgbClr val="000000"/>
                    </a:solidFill>
                    <a:latin typeface="Arial"/>
                    <a:ea typeface="Arial"/>
                    <a:cs typeface="Aria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(Paystubs!$A$35,Paystubs!$A$38:$A$39,Paystubs!$A$43:$A$47,Paystubs!$A$51:$A$52)</c:f>
              <c:strCache>
                <c:ptCount val="10"/>
                <c:pt idx="0">
                  <c:v>Compensation</c:v>
                </c:pt>
                <c:pt idx="1">
                  <c:v>401(k) Plan Contrib.</c:v>
                </c:pt>
                <c:pt idx="2">
                  <c:v>Other Withholdings</c:v>
                </c:pt>
                <c:pt idx="3">
                  <c:v>Federal Tax</c:v>
                </c:pt>
                <c:pt idx="4">
                  <c:v>State Tax</c:v>
                </c:pt>
                <c:pt idx="5">
                  <c:v>Local Tax </c:v>
                </c:pt>
                <c:pt idx="6">
                  <c:v>FICA Social Security</c:v>
                </c:pt>
                <c:pt idx="7">
                  <c:v>FICA Medicare</c:v>
                </c:pt>
                <c:pt idx="8">
                  <c:v>Insurance</c:v>
                </c:pt>
                <c:pt idx="9">
                  <c:v>Other</c:v>
                </c:pt>
              </c:strCache>
            </c:strRef>
          </c:cat>
          <c:val>
            <c:numRef>
              <c:f>(Paystubs!$B$35,Paystubs!$B$38:$B$39,Paystubs!$B$43:$B$47,Paystubs!$B$51:$B$52)</c:f>
              <c:numCache>
                <c:formatCode>_("$"* #,##0.00_);_("$"* \(#,##0.00\);_("$"* "-"??_);_(@_)</c:formatCode>
                <c:ptCount val="10"/>
                <c:pt idx="0">
                  <c:v>120</c:v>
                </c:pt>
                <c:pt idx="1">
                  <c:v>80.537599999999998</c:v>
                </c:pt>
                <c:pt idx="2">
                  <c:v>5</c:v>
                </c:pt>
                <c:pt idx="3">
                  <c:v>177.83228800000001</c:v>
                </c:pt>
                <c:pt idx="4">
                  <c:v>78.807341120000018</c:v>
                </c:pt>
                <c:pt idx="5">
                  <c:v>0</c:v>
                </c:pt>
                <c:pt idx="6">
                  <c:v>132.27328</c:v>
                </c:pt>
                <c:pt idx="7">
                  <c:v>30.934880000000003</c:v>
                </c:pt>
                <c:pt idx="8">
                  <c:v>45</c:v>
                </c:pt>
                <c:pt idx="9">
                  <c:v>0</c:v>
                </c:pt>
              </c:numCache>
            </c:numRef>
          </c:val>
        </c:ser>
        <c:dLbls>
          <c:showLegendKey val="0"/>
          <c:showVal val="0"/>
          <c:showCatName val="0"/>
          <c:showSerName val="0"/>
          <c:showPercent val="0"/>
          <c:showBubbleSize val="0"/>
        </c:dLbls>
        <c:gapWidth val="150"/>
        <c:axId val="458775736"/>
        <c:axId val="458778480"/>
      </c:barChart>
      <c:catAx>
        <c:axId val="458775736"/>
        <c:scaling>
          <c:orientation val="minMax"/>
        </c:scaling>
        <c:delete val="0"/>
        <c:axPos val="l"/>
        <c:numFmt formatCode="General" sourceLinked="1"/>
        <c:majorTickMark val="out"/>
        <c:minorTickMark val="none"/>
        <c:tickLblPos val="none"/>
        <c:spPr>
          <a:ln w="3175">
            <a:solidFill>
              <a:srgbClr val="000000"/>
            </a:solidFill>
            <a:prstDash val="solid"/>
          </a:ln>
        </c:spPr>
        <c:crossAx val="458778480"/>
        <c:crossesAt val="0"/>
        <c:auto val="0"/>
        <c:lblAlgn val="ctr"/>
        <c:lblOffset val="100"/>
        <c:tickMarkSkip val="1"/>
        <c:noMultiLvlLbl val="0"/>
      </c:catAx>
      <c:valAx>
        <c:axId val="4587784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58775736"/>
        <c:crosses val="autoZero"/>
        <c:crossBetween val="between"/>
        <c:majorUnit val="200"/>
      </c:valAx>
      <c:spPr>
        <a:solidFill>
          <a:srgbClr val="E6E6E6"/>
        </a:solid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315234567694796E-2"/>
          <c:y val="3.3707902154913705E-2"/>
          <c:w val="0.8390424989339732"/>
          <c:h val="0.87415826255076212"/>
        </c:manualLayout>
      </c:layout>
      <c:barChart>
        <c:barDir val="bar"/>
        <c:grouping val="clustered"/>
        <c:varyColors val="0"/>
        <c:ser>
          <c:idx val="0"/>
          <c:order val="0"/>
          <c:spPr>
            <a:gradFill rotWithShape="0">
              <a:gsLst>
                <a:gs pos="0">
                  <a:srgbClr xmlns:mc="http://schemas.openxmlformats.org/markup-compatibility/2006" xmlns:a14="http://schemas.microsoft.com/office/drawing/2010/main" val="47535A" mc:Ignorable="a14" a14:legacySpreadsheetColorIndex="40">
                    <a:gamma/>
                    <a:shade val="46275"/>
                    <a:invGamma/>
                  </a:srgbClr>
                </a:gs>
                <a:gs pos="100000">
                  <a:srgbClr xmlns:mc="http://schemas.openxmlformats.org/markup-compatibility/2006" xmlns:a14="http://schemas.microsoft.com/office/drawing/2010/main" val="99B3C3" mc:Ignorable="a14" a14:legacySpreadsheetColorIndex="40"/>
                </a:gs>
              </a:gsLst>
              <a:lin ang="0" scaled="1"/>
            </a:gradFill>
            <a:ln w="25400">
              <a:noFill/>
            </a:ln>
          </c:spPr>
          <c:invertIfNegative val="0"/>
          <c:dLbls>
            <c:spPr>
              <a:noFill/>
              <a:ln w="25400">
                <a:noFill/>
              </a:ln>
            </c:spPr>
            <c:txPr>
              <a:bodyPr wrap="square" lIns="38100" tIns="19050" rIns="38100" bIns="19050" anchor="ctr">
                <a:spAutoFit/>
              </a:bodyPr>
              <a:lstStyle/>
              <a:p>
                <a:pPr algn="l">
                  <a:defRPr sz="800" b="0" i="0" u="none" strike="noStrike" baseline="0">
                    <a:solidFill>
                      <a:srgbClr val="000000"/>
                    </a:solidFill>
                    <a:latin typeface="Arial"/>
                    <a:ea typeface="Arial"/>
                    <a:cs typeface="Arial"/>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(Paystubs!$A$35,Paystubs!$A$38:$A$39,Paystubs!$A$43:$A$47,Paystubs!$A$51:$A$52)</c:f>
              <c:strCache>
                <c:ptCount val="10"/>
                <c:pt idx="0">
                  <c:v>Compensation</c:v>
                </c:pt>
                <c:pt idx="1">
                  <c:v>401(k) Plan Contrib.</c:v>
                </c:pt>
                <c:pt idx="2">
                  <c:v>Other Withholdings</c:v>
                </c:pt>
                <c:pt idx="3">
                  <c:v>Federal Tax</c:v>
                </c:pt>
                <c:pt idx="4">
                  <c:v>State Tax</c:v>
                </c:pt>
                <c:pt idx="5">
                  <c:v>Local Tax </c:v>
                </c:pt>
                <c:pt idx="6">
                  <c:v>FICA Social Security</c:v>
                </c:pt>
                <c:pt idx="7">
                  <c:v>FICA Medicare</c:v>
                </c:pt>
                <c:pt idx="8">
                  <c:v>Insurance</c:v>
                </c:pt>
                <c:pt idx="9">
                  <c:v>Other</c:v>
                </c:pt>
              </c:strCache>
            </c:strRef>
          </c:cat>
          <c:val>
            <c:numRef>
              <c:f>(Paystubs!$C$35,Paystubs!$C$38:$C$39,Paystubs!$C$43:$C$47,Paystubs!$C$51:$C$52)</c:f>
              <c:numCache>
                <c:formatCode>_("$"* #,##0.00_);_("$"* \(#,##0.00\);_("$"* "-"??_);_(@_)</c:formatCode>
                <c:ptCount val="10"/>
                <c:pt idx="0">
                  <c:v>0</c:v>
                </c:pt>
                <c:pt idx="1">
                  <c:v>302.01600000000002</c:v>
                </c:pt>
                <c:pt idx="2">
                  <c:v>15</c:v>
                </c:pt>
                <c:pt idx="3">
                  <c:v>753.75648000000001</c:v>
                </c:pt>
                <c:pt idx="4">
                  <c:v>286.87405920000003</c:v>
                </c:pt>
                <c:pt idx="5">
                  <c:v>0</c:v>
                </c:pt>
                <c:pt idx="6">
                  <c:v>468.12480000000005</c:v>
                </c:pt>
                <c:pt idx="7">
                  <c:v>109.48080000000002</c:v>
                </c:pt>
                <c:pt idx="8">
                  <c:v>135</c:v>
                </c:pt>
                <c:pt idx="9">
                  <c:v>0</c:v>
                </c:pt>
              </c:numCache>
            </c:numRef>
          </c:val>
        </c:ser>
        <c:dLbls>
          <c:showLegendKey val="0"/>
          <c:showVal val="0"/>
          <c:showCatName val="0"/>
          <c:showSerName val="0"/>
          <c:showPercent val="0"/>
          <c:showBubbleSize val="0"/>
        </c:dLbls>
        <c:gapWidth val="150"/>
        <c:axId val="458776912"/>
        <c:axId val="458776128"/>
      </c:barChart>
      <c:catAx>
        <c:axId val="458776912"/>
        <c:scaling>
          <c:orientation val="minMax"/>
        </c:scaling>
        <c:delete val="0"/>
        <c:axPos val="l"/>
        <c:numFmt formatCode="General" sourceLinked="1"/>
        <c:majorTickMark val="out"/>
        <c:minorTickMark val="none"/>
        <c:tickLblPos val="none"/>
        <c:spPr>
          <a:ln w="3175">
            <a:solidFill>
              <a:srgbClr val="000000"/>
            </a:solidFill>
            <a:prstDash val="solid"/>
          </a:ln>
        </c:spPr>
        <c:crossAx val="458776128"/>
        <c:crossesAt val="0"/>
        <c:auto val="0"/>
        <c:lblAlgn val="ctr"/>
        <c:lblOffset val="100"/>
        <c:tickMarkSkip val="1"/>
        <c:noMultiLvlLbl val="0"/>
      </c:catAx>
      <c:valAx>
        <c:axId val="45877612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58776912"/>
        <c:crosses val="autoZero"/>
        <c:crossBetween val="between"/>
        <c:majorUnit val="400"/>
      </c:valAx>
      <c:spPr>
        <a:solidFill>
          <a:srgbClr val="E6E6E6"/>
        </a:solidFill>
        <a:ln w="25400">
          <a:noFill/>
        </a:ln>
      </c:spPr>
    </c:plotArea>
    <c:plotVisOnly val="1"/>
    <c:dispBlanksAs val="gap"/>
    <c:showDLblsOverMax val="0"/>
  </c:chart>
  <c:spPr>
    <a:noFill/>
    <a:ln w="9525">
      <a:noFill/>
    </a:ln>
  </c:spPr>
  <c:txPr>
    <a:bodyPr/>
    <a:lstStyle/>
    <a:p>
      <a:pPr>
        <a:defRPr sz="3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trlProps/ctrlProp1.xml><?xml version="1.0" encoding="utf-8"?>
<formControlPr xmlns="http://schemas.microsoft.com/office/spreadsheetml/2009/9/main" objectType="List" dx="22" fmlaLink="$E$14" fmlaRange="'Employee Register'!$B$5:$B$49" noThreeD="1" sel="1" val="0"/>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10" Target="http://pinterest.com/spreadsheet123" TargetMode="External" Type="http://schemas.openxmlformats.org/officeDocument/2006/relationships/hyperlink"/>
<Relationship Id="rId11" Target="../media/image7.png" Type="http://schemas.openxmlformats.org/officeDocument/2006/relationships/image"/>
<Relationship Id="rId12" Target="https://twitter.com/Spreadsheet123" TargetMode="External" Type="http://schemas.openxmlformats.org/officeDocument/2006/relationships/hyperlink"/>
<Relationship Id="rId13" Target="../media/image8.png" Type="http://schemas.openxmlformats.org/officeDocument/2006/relationships/image"/>
<Relationship Id="rId14" Target="http://www.spreadsheet123.com/ExcelTemplates/excel-payroll.html" TargetMode="External" Type="http://schemas.openxmlformats.org/officeDocument/2006/relationships/hyperlink"/>
<Relationship Id="rId15" Target="../media/image9.jpeg" Type="http://schemas.openxmlformats.org/officeDocument/2006/relationships/image"/>
<Relationship Id="rId16" Target="../media/image10.png" Type="http://schemas.openxmlformats.org/officeDocument/2006/relationships/image"/>
<Relationship Id="rId17" Target="../media/image11.png" Type="http://schemas.openxmlformats.org/officeDocument/2006/relationships/image"/>
<Relationship Id="rId18" Target="../media/image12.jpeg" Type="http://schemas.openxmlformats.org/officeDocument/2006/relationships/image"/>
<Relationship Id="rId19" Target="../media/image13.jpeg" Type="http://schemas.openxmlformats.org/officeDocument/2006/relationships/image"/>
<Relationship Id="rId2" Target="../media/image2.jpeg" Type="http://schemas.openxmlformats.org/officeDocument/2006/relationships/image"/>
<Relationship Id="rId20" Target="../media/image14.png" Type="http://schemas.openxmlformats.org/officeDocument/2006/relationships/image"/>
<Relationship Id="rId21" Target="http://www.spreadsheet123.com/calculators/payroll-calculator.html" TargetMode="External" Type="http://schemas.openxmlformats.org/officeDocument/2006/relationships/hyperlink"/>
<Relationship Id="rId22" Target="../media/image15.png" Type="http://schemas.openxmlformats.org/officeDocument/2006/relationships/image"/>
<Relationship Id="rId23" Target="../media/image16.png" Type="http://schemas.openxmlformats.org/officeDocument/2006/relationships/image"/>
<Relationship Id="rId3" Target="../media/image3.png" Type="http://schemas.openxmlformats.org/officeDocument/2006/relationships/image"/>
<Relationship Id="rId4" Target="http://www.linkedin.com/company/spreadsheet123-ltd" TargetMode="External" Type="http://schemas.openxmlformats.org/officeDocument/2006/relationships/hyperlink"/>
<Relationship Id="rId5" Target="../media/image4.png" Type="http://schemas.openxmlformats.org/officeDocument/2006/relationships/image"/>
<Relationship Id="rId6" Target="https://plus.google.com/u/0/b/117014028071621729542/117014028071621729542/" TargetMode="External" Type="http://schemas.openxmlformats.org/officeDocument/2006/relationships/hyperlink"/>
<Relationship Id="rId7" Target="../media/image5.png" Type="http://schemas.openxmlformats.org/officeDocument/2006/relationships/image"/>
<Relationship Id="rId8" Target="http://www.facebook.com/spreadsheet123" TargetMode="External" Type="http://schemas.openxmlformats.org/officeDocument/2006/relationships/hyperlink"/>
<Relationship Id="rId9" Target="../media/image6.png" Type="http://schemas.openxmlformats.org/officeDocument/2006/relationships/image"/>
</Relationships>

</file>

<file path=xl/drawings/_rels/drawing2.xml.rels><?xml version="1.0" encoding="UTF-8" standalone="no"?>
<Relationships xmlns="http://schemas.openxmlformats.org/package/2006/relationships">
<Relationship Id="rId1" Target="http://www.spreadsheet123.com/index.html?xls" TargetMode="External" Type="http://schemas.openxmlformats.org/officeDocument/2006/relationships/hyperlink"/>
<Relationship Id="rId10" Target="http://www.facebook.com/spreadsheet123" TargetMode="External" Type="http://schemas.openxmlformats.org/officeDocument/2006/relationships/hyperlink"/>
<Relationship Id="rId11" Target="../media/image6.png" Type="http://schemas.openxmlformats.org/officeDocument/2006/relationships/image"/>
<Relationship Id="rId12" Target="http://pinterest.com/spreadsheet123" TargetMode="External" Type="http://schemas.openxmlformats.org/officeDocument/2006/relationships/hyperlink"/>
<Relationship Id="rId13" Target="../media/image7.png" Type="http://schemas.openxmlformats.org/officeDocument/2006/relationships/image"/>
<Relationship Id="rId14" Target="https://twitter.com/Spreadsheet123" TargetMode="External" Type="http://schemas.openxmlformats.org/officeDocument/2006/relationships/hyperlink"/>
<Relationship Id="rId15" Target="../media/image8.png" Type="http://schemas.openxmlformats.org/officeDocument/2006/relationships/image"/>
<Relationship Id="rId16" Target="http://www.spreadsheet123.com/ExcelTemplates/excel-payroll.html" TargetMode="External" Type="http://schemas.openxmlformats.org/officeDocument/2006/relationships/hyperlink"/>
<Relationship Id="rId17" Target="../media/image9.jpeg" Type="http://schemas.openxmlformats.org/officeDocument/2006/relationships/image"/>
<Relationship Id="rId18" Target="../media/image10.png" Type="http://schemas.openxmlformats.org/officeDocument/2006/relationships/image"/>
<Relationship Id="rId19" Target="../media/image11.png" Type="http://schemas.openxmlformats.org/officeDocument/2006/relationships/image"/>
<Relationship Id="rId2" Target="../media/image17.jpeg" Type="http://schemas.openxmlformats.org/officeDocument/2006/relationships/image"/>
<Relationship Id="rId20" Target="../media/image12.jpeg" Type="http://schemas.openxmlformats.org/officeDocument/2006/relationships/image"/>
<Relationship Id="rId21" Target="../media/image13.jpeg" Type="http://schemas.openxmlformats.org/officeDocument/2006/relationships/image"/>
<Relationship Id="rId22" Target="../media/image14.png" Type="http://schemas.openxmlformats.org/officeDocument/2006/relationships/image"/>
<Relationship Id="rId23" Target="http://www.spreadsheet123.com/calculators/payroll-calculator.html" TargetMode="External" Type="http://schemas.openxmlformats.org/officeDocument/2006/relationships/hyperlink"/>
<Relationship Id="rId24" Target="../media/image15.png" Type="http://schemas.openxmlformats.org/officeDocument/2006/relationships/image"/>
<Relationship Id="rId25" Target="../media/image16.png" Type="http://schemas.openxmlformats.org/officeDocument/2006/relationships/image"/>
<Relationship Id="rId3" Target="../media/image1.png" Type="http://schemas.openxmlformats.org/officeDocument/2006/relationships/image"/>
<Relationship Id="rId4" Target="../media/image2.jpeg" Type="http://schemas.openxmlformats.org/officeDocument/2006/relationships/image"/>
<Relationship Id="rId5" Target="../media/image3.png" Type="http://schemas.openxmlformats.org/officeDocument/2006/relationships/image"/>
<Relationship Id="rId6" Target="http://www.linkedin.com/company/spreadsheet123-ltd" TargetMode="External" Type="http://schemas.openxmlformats.org/officeDocument/2006/relationships/hyperlink"/>
<Relationship Id="rId7" Target="../media/image4.png" Type="http://schemas.openxmlformats.org/officeDocument/2006/relationships/image"/>
<Relationship Id="rId8" Target="https://plus.google.com/u/0/b/117014028071621729542/117014028071621729542/" TargetMode="External" Type="http://schemas.openxmlformats.org/officeDocument/2006/relationships/hyperlink"/>
<Relationship Id="rId9" Target="../media/image5.png" Type="http://schemas.openxmlformats.org/officeDocument/2006/relationships/image"/>
</Relationships>

</file>

<file path=xl/drawings/_rels/drawing3.xml.rels><?xml version="1.0" encoding="UTF-8" standalone="no"?>
<Relationships xmlns="http://schemas.openxmlformats.org/package/2006/relationships">
<Relationship Id="rId1" Target="../charts/chart1.xml" Type="http://schemas.openxmlformats.org/officeDocument/2006/relationships/chart"/>
<Relationship Id="rId10" Target="../media/image5.png" Type="http://schemas.openxmlformats.org/officeDocument/2006/relationships/image"/>
<Relationship Id="rId11" Target="http://www.facebook.com/spreadsheet123" TargetMode="External" Type="http://schemas.openxmlformats.org/officeDocument/2006/relationships/hyperlink"/>
<Relationship Id="rId12" Target="../media/image6.png" Type="http://schemas.openxmlformats.org/officeDocument/2006/relationships/image"/>
<Relationship Id="rId13" Target="http://pinterest.com/spreadsheet123" TargetMode="External" Type="http://schemas.openxmlformats.org/officeDocument/2006/relationships/hyperlink"/>
<Relationship Id="rId14" Target="../media/image7.png" Type="http://schemas.openxmlformats.org/officeDocument/2006/relationships/image"/>
<Relationship Id="rId15" Target="https://twitter.com/Spreadsheet123" TargetMode="External" Type="http://schemas.openxmlformats.org/officeDocument/2006/relationships/hyperlink"/>
<Relationship Id="rId16" Target="../media/image8.png" Type="http://schemas.openxmlformats.org/officeDocument/2006/relationships/image"/>
<Relationship Id="rId17" Target="http://www.spreadsheet123.com/ExcelTemplates/excel-payroll.html" TargetMode="External" Type="http://schemas.openxmlformats.org/officeDocument/2006/relationships/hyperlink"/>
<Relationship Id="rId18" Target="../media/image9.jpeg" Type="http://schemas.openxmlformats.org/officeDocument/2006/relationships/image"/>
<Relationship Id="rId19" Target="../media/image10.png" Type="http://schemas.openxmlformats.org/officeDocument/2006/relationships/image"/>
<Relationship Id="rId2" Target="../charts/chart2.xml" Type="http://schemas.openxmlformats.org/officeDocument/2006/relationships/chart"/>
<Relationship Id="rId20" Target="../media/image11.png" Type="http://schemas.openxmlformats.org/officeDocument/2006/relationships/image"/>
<Relationship Id="rId21" Target="../media/image12.jpeg" Type="http://schemas.openxmlformats.org/officeDocument/2006/relationships/image"/>
<Relationship Id="rId22" Target="../media/image13.jpeg" Type="http://schemas.openxmlformats.org/officeDocument/2006/relationships/image"/>
<Relationship Id="rId23" Target="../media/image14.png" Type="http://schemas.openxmlformats.org/officeDocument/2006/relationships/image"/>
<Relationship Id="rId24" Target="http://www.spreadsheet123.com/calculators/payroll-calculator.html" TargetMode="External" Type="http://schemas.openxmlformats.org/officeDocument/2006/relationships/hyperlink"/>
<Relationship Id="rId25" Target="../media/image15.png" Type="http://schemas.openxmlformats.org/officeDocument/2006/relationships/image"/>
<Relationship Id="rId26" Target="../media/image16.png" Type="http://schemas.openxmlformats.org/officeDocument/2006/relationships/image"/>
<Relationship Id="rId3" Target="../charts/chart3.xml" Type="http://schemas.openxmlformats.org/officeDocument/2006/relationships/chart"/>
<Relationship Id="rId4" Target="../media/image1.png" Type="http://schemas.openxmlformats.org/officeDocument/2006/relationships/image"/>
<Relationship Id="rId5" Target="../media/image2.jpeg" Type="http://schemas.openxmlformats.org/officeDocument/2006/relationships/image"/>
<Relationship Id="rId6" Target="../media/image3.png" Type="http://schemas.openxmlformats.org/officeDocument/2006/relationships/image"/>
<Relationship Id="rId7" Target="http://www.linkedin.com/company/spreadsheet123-ltd" TargetMode="External" Type="http://schemas.openxmlformats.org/officeDocument/2006/relationships/hyperlink"/>
<Relationship Id="rId8" Target="../media/image4.png" Type="http://schemas.openxmlformats.org/officeDocument/2006/relationships/image"/>
<Relationship Id="rId9" Target="https://plus.google.com/u/0/b/117014028071621729542/117014028071621729542/" TargetMode="External" Type="http://schemas.openxmlformats.org/officeDocument/2006/relationships/hyperlink"/>
</Relationships>

</file>

<file path=xl/drawings/_rels/drawing4.xml.rels><?xml version="1.0" encoding="UTF-8" standalone="no"?>
<Relationships xmlns="http://schemas.openxmlformats.org/package/2006/relationships">
<Relationship Id="rId1" Target="http://www.spreadsheet123.com/index.html?xls" TargetMode="External" Type="http://schemas.openxmlformats.org/officeDocument/2006/relationships/hyperlink"/>
<Relationship Id="rId10" Target="http://www.facebook.com/spreadsheet123" TargetMode="External" Type="http://schemas.openxmlformats.org/officeDocument/2006/relationships/hyperlink"/>
<Relationship Id="rId11" Target="../media/image6.png" Type="http://schemas.openxmlformats.org/officeDocument/2006/relationships/image"/>
<Relationship Id="rId12" Target="http://pinterest.com/spreadsheet123" TargetMode="External" Type="http://schemas.openxmlformats.org/officeDocument/2006/relationships/hyperlink"/>
<Relationship Id="rId13" Target="../media/image7.png" Type="http://schemas.openxmlformats.org/officeDocument/2006/relationships/image"/>
<Relationship Id="rId14" Target="https://twitter.com/Spreadsheet123" TargetMode="External" Type="http://schemas.openxmlformats.org/officeDocument/2006/relationships/hyperlink"/>
<Relationship Id="rId15" Target="../media/image8.png" Type="http://schemas.openxmlformats.org/officeDocument/2006/relationships/image"/>
<Relationship Id="rId16" Target="http://www.spreadsheet123.com/ExcelTemplates/excel-payroll.html" TargetMode="External" Type="http://schemas.openxmlformats.org/officeDocument/2006/relationships/hyperlink"/>
<Relationship Id="rId17" Target="../media/image9.jpeg" Type="http://schemas.openxmlformats.org/officeDocument/2006/relationships/image"/>
<Relationship Id="rId18" Target="../media/image10.png" Type="http://schemas.openxmlformats.org/officeDocument/2006/relationships/image"/>
<Relationship Id="rId19" Target="../media/image11.png" Type="http://schemas.openxmlformats.org/officeDocument/2006/relationships/image"/>
<Relationship Id="rId2" Target="../media/image17.jpeg" Type="http://schemas.openxmlformats.org/officeDocument/2006/relationships/image"/>
<Relationship Id="rId20" Target="../media/image12.jpeg" Type="http://schemas.openxmlformats.org/officeDocument/2006/relationships/image"/>
<Relationship Id="rId21" Target="../media/image13.jpeg" Type="http://schemas.openxmlformats.org/officeDocument/2006/relationships/image"/>
<Relationship Id="rId22" Target="../media/image14.png" Type="http://schemas.openxmlformats.org/officeDocument/2006/relationships/image"/>
<Relationship Id="rId23" Target="http://www.spreadsheet123.com/calculators/payroll-calculator.html" TargetMode="External" Type="http://schemas.openxmlformats.org/officeDocument/2006/relationships/hyperlink"/>
<Relationship Id="rId24" Target="../media/image15.png" Type="http://schemas.openxmlformats.org/officeDocument/2006/relationships/image"/>
<Relationship Id="rId25" Target="../media/image16.png" Type="http://schemas.openxmlformats.org/officeDocument/2006/relationships/image"/>
<Relationship Id="rId3" Target="../media/image1.png" Type="http://schemas.openxmlformats.org/officeDocument/2006/relationships/image"/>
<Relationship Id="rId4" Target="../media/image2.jpeg" Type="http://schemas.openxmlformats.org/officeDocument/2006/relationships/image"/>
<Relationship Id="rId5" Target="../media/image3.png" Type="http://schemas.openxmlformats.org/officeDocument/2006/relationships/image"/>
<Relationship Id="rId6" Target="http://www.linkedin.com/company/spreadsheet123-ltd" TargetMode="External" Type="http://schemas.openxmlformats.org/officeDocument/2006/relationships/hyperlink"/>
<Relationship Id="rId7" Target="../media/image4.png" Type="http://schemas.openxmlformats.org/officeDocument/2006/relationships/image"/>
<Relationship Id="rId8" Target="https://plus.google.com/u/0/b/117014028071621729542/117014028071621729542/" TargetMode="External" Type="http://schemas.openxmlformats.org/officeDocument/2006/relationships/hyperlink"/>
<Relationship Id="rId9" Target="../media/image5.png" Type="http://schemas.openxmlformats.org/officeDocument/2006/relationships/image"/>
</Relationships>

</file>

<file path=xl/drawings/_rels/drawing5.xml.rels><?xml version="1.0" encoding="UTF-8" standalone="no"?>
<Relationships xmlns="http://schemas.openxmlformats.org/package/2006/relationships">
<Relationship Id="rId1" Target="http://www.irs.gov/pub/irs-pdf/p15.pdf" TargetMode="External" Type="http://schemas.openxmlformats.org/officeDocument/2006/relationships/hyperlink"/>
</Relationships>

</file>

<file path=xl/drawings/_rels/drawing6.xml.rels><?xml version="1.0" encoding="UTF-8" standalone="no"?>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25</xdr:col>
      <xdr:colOff>38100</xdr:colOff>
      <xdr:row>0</xdr:row>
      <xdr:rowOff>47625</xdr:rowOff>
    </xdr:from>
    <xdr:to>
      <xdr:col>30</xdr:col>
      <xdr:colOff>76200</xdr:colOff>
      <xdr:row>38</xdr:row>
      <xdr:rowOff>9525</xdr:rowOff>
    </xdr:to>
    <xdr:grpSp>
      <xdr:nvGrpSpPr>
        <xdr:cNvPr id="2" name="Group 1"/>
        <xdr:cNvGrpSpPr/>
      </xdr:nvGrpSpPr>
      <xdr:grpSpPr>
        <a:xfrm>
          <a:off x="15963900" y="47625"/>
          <a:ext cx="3086100" cy="6791325"/>
          <a:chOff x="15963900" y="47625"/>
          <a:chExt cx="3086100" cy="6791325"/>
        </a:xfrm>
      </xdr:grpSpPr>
      <xdr:grpSp>
        <xdr:nvGrpSpPr>
          <xdr:cNvPr id="1203" name="Group 104"/>
          <xdr:cNvGrpSpPr>
            <a:grpSpLocks/>
          </xdr:cNvGrpSpPr>
        </xdr:nvGrpSpPr>
        <xdr:grpSpPr bwMode="auto">
          <a:xfrm>
            <a:off x="15963900" y="47625"/>
            <a:ext cx="3076575" cy="4810125"/>
            <a:chOff x="1884" y="5"/>
            <a:chExt cx="323" cy="505"/>
          </a:xfrm>
        </xdr:grpSpPr>
        <xdr:pic>
          <xdr:nvPicPr>
            <xdr:cNvPr id="1204" name="Picture 10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6" y="5"/>
              <a:ext cx="212"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205" name="Group 106"/>
            <xdr:cNvGrpSpPr>
              <a:grpSpLocks/>
            </xdr:cNvGrpSpPr>
          </xdr:nvGrpSpPr>
          <xdr:grpSpPr bwMode="auto">
            <a:xfrm>
              <a:off x="1887" y="269"/>
              <a:ext cx="320" cy="45"/>
              <a:chOff x="1204" y="240"/>
              <a:chExt cx="320" cy="45"/>
            </a:xfrm>
          </xdr:grpSpPr>
          <xdr:pic>
            <xdr:nvPicPr>
              <xdr:cNvPr id="1217" name="Picture 107" descr="follow-us"/>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8" name="Picture 108" descr="follow-us"/>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9" name="Picture 109" descr="linked-in">
                <a:hlinkClick xmlns:r="http://schemas.openxmlformats.org/officeDocument/2006/relationships" r:id="rId4" tooltip="Follow us on LinkedIN"/>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20" name="Picture 110" descr="gplus">
                <a:hlinkClick xmlns:r="http://schemas.openxmlformats.org/officeDocument/2006/relationships" r:id="rId6" tooltip="Add us to your circles on Google plus"/>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21" name="Picture 111" descr="facebook1">
                <a:hlinkClick xmlns:r="http://schemas.openxmlformats.org/officeDocument/2006/relationships" r:id="rId8" tooltip="Become a fan on Facebook"/>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22" name="Picture 112" descr="pinterest1">
                <a:hlinkClick xmlns:r="http://schemas.openxmlformats.org/officeDocument/2006/relationships" r:id="rId10" tooltip="Follow us on Pintere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23" name="Picture 113" descr="twitter1">
                <a:hlinkClick xmlns:r="http://schemas.openxmlformats.org/officeDocument/2006/relationships" r:id="rId12" tooltip="Follow us on Twitter"/>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206" name="Group 114">
              <a:hlinkClick xmlns:r="http://schemas.openxmlformats.org/officeDocument/2006/relationships" r:id="rId14" tooltip="Write your review about this calculator"/>
            </xdr:cNvPr>
            <xdr:cNvGrpSpPr>
              <a:grpSpLocks/>
            </xdr:cNvGrpSpPr>
          </xdr:nvGrpSpPr>
          <xdr:grpSpPr bwMode="auto">
            <a:xfrm>
              <a:off x="1887" y="87"/>
              <a:ext cx="320" cy="45"/>
              <a:chOff x="881" y="58"/>
              <a:chExt cx="320" cy="45"/>
            </a:xfrm>
          </xdr:grpSpPr>
          <xdr:pic>
            <xdr:nvPicPr>
              <xdr:cNvPr id="1214" name="Picture 115" descr="ratings"/>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5" name="Picture 116" descr="stars"/>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6" name="Picture 117" descr="write-your-review"/>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1207" name="Group 118">
              <a:hlinkClick xmlns:r="http://schemas.openxmlformats.org/officeDocument/2006/relationships" r:id="rId14" tooltip="Give a thumb-up to this free calculator on your social network"/>
            </xdr:cNvPr>
            <xdr:cNvGrpSpPr>
              <a:grpSpLocks/>
            </xdr:cNvGrpSpPr>
          </xdr:nvGrpSpPr>
          <xdr:grpSpPr bwMode="auto">
            <a:xfrm>
              <a:off x="1887" y="138"/>
              <a:ext cx="320" cy="125"/>
              <a:chOff x="881" y="109"/>
              <a:chExt cx="320" cy="125"/>
            </a:xfrm>
          </xdr:grpSpPr>
          <xdr:pic>
            <xdr:nvPicPr>
              <xdr:cNvPr id="1210" name="Picture 119" descr="tumbs-up"/>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11" name="Rectangle 12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1212" name="Picture 121" descr="social_link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13" name="Picture 122" descr="thumb-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I3">
          <xdr:nvSpPr>
            <xdr:cNvPr id="4219" name="Text Box 123"/>
            <xdr:cNvSpPr txBox="1">
              <a:spLocks noChangeArrowheads="1"/>
            </xdr:cNvSpPr>
          </xdr:nvSpPr>
          <xdr:spPr bwMode="auto">
            <a:xfrm>
              <a:off x="1884" y="60"/>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133F2FB9-75B0-4DC9-8620-73CFE00EE01C}" type="TxLink">
                <a:rPr lang="en-US" sz="1000" b="0" i="0" u="none" strike="noStrike">
                  <a:solidFill>
                    <a:srgbClr val="000000"/>
                  </a:solidFill>
                  <a:latin typeface="Arial"/>
                  <a:cs typeface="Arial"/>
                </a:rPr>
                <a:pPr algn="l" rtl="0">
                  <a:defRPr sz="1000"/>
                </a:pPr>
                <a:t>© 2008 - 2018 Spreadsheet123 LTD</a:t>
              </a:fld>
              <a:endParaRPr lang="en-GB"/>
            </a:p>
          </xdr:txBody>
        </xdr:sp>
        <xdr:sp macro="" textlink="">
          <xdr:nvSpPr>
            <xdr:cNvPr id="4220" name="AutoShape 4"/>
            <xdr:cNvSpPr>
              <a:spLocks noChangeArrowheads="1"/>
            </xdr:cNvSpPr>
          </xdr:nvSpPr>
          <xdr:spPr bwMode="auto">
            <a:xfrm>
              <a:off x="1888" y="320"/>
              <a:ext cx="319" cy="190"/>
            </a:xfrm>
            <a:prstGeom prst="roundRect">
              <a:avLst>
                <a:gd name="adj" fmla="val 0"/>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E6E6E6" mc:Ignorable="a14" a14:legacySpreadsheetColorIndex="2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1000" b="1" i="0" u="none" strike="noStrike" baseline="0">
                  <a:solidFill>
                    <a:srgbClr val="B3122D"/>
                  </a:solidFill>
                  <a:latin typeface="Calibri"/>
                </a:rPr>
                <a:t>Disclaimer</a:t>
              </a:r>
              <a:endParaRPr lang="en-GB" sz="850" b="0" i="0" u="none" strike="noStrike" baseline="0">
                <a:solidFill>
                  <a:srgbClr val="000000"/>
                </a:solidFill>
                <a:latin typeface="Calibri"/>
              </a:endParaRPr>
            </a:p>
            <a:p>
              <a:pPr algn="l" rtl="0">
                <a:defRPr sz="1000"/>
              </a:pPr>
              <a:r>
                <a:rPr lang="en-GB" sz="850" b="0" i="0" u="none" strike="noStrike" baseline="0">
                  <a:solidFill>
                    <a:srgbClr val="000000"/>
                  </a:solidFill>
                  <a:latin typeface="Calibri"/>
                </a:rPr>
                <a:t>This template is provided as is for informational,  illustrative or/and educational purposes only. </a:t>
              </a:r>
            </a:p>
            <a:p>
              <a:pPr algn="l" rtl="0">
                <a:defRPr sz="1000"/>
              </a:pPr>
              <a:r>
                <a:rPr lang="en-GB" sz="850" b="0" i="0" u="none" strike="noStrike" baseline="0">
                  <a:solidFill>
                    <a:srgbClr val="000000"/>
                  </a:solidFill>
                  <a:latin typeface="Calibri"/>
                </a:rPr>
                <a:t>Spreadsheet123 LTD makes no representations or guarantee about the accuracy of content, fitness for a purpose or completeness of this template.</a:t>
              </a:r>
            </a:p>
            <a:p>
              <a:pPr algn="l" rtl="0">
                <a:defRPr sz="1000"/>
              </a:pPr>
              <a:r>
                <a:rPr lang="en-GB" sz="850" b="0" i="0" u="none" strike="noStrike" baseline="0">
                  <a:solidFill>
                    <a:srgbClr val="000000"/>
                  </a:solidFill>
                  <a:latin typeface="Calibri"/>
                </a:rPr>
                <a:t>Spreadsheet123 LTD reserves the right to make changes to this software without notification. </a:t>
              </a:r>
            </a:p>
            <a:p>
              <a:pPr algn="l" rtl="0">
                <a:defRPr sz="1000"/>
              </a:pPr>
              <a:r>
                <a:rPr lang="en-GB" sz="850" b="0" i="0" u="none" strike="noStrike" baseline="0">
                  <a:solidFill>
                    <a:srgbClr val="000000"/>
                  </a:solidFill>
                  <a:latin typeface="Calibri"/>
                </a:rPr>
                <a:t>Spreadsheet123 LTD strongly recommends to seek the advice of qualified  professionals regarding making any financial or legal decisions.</a:t>
              </a:r>
              <a:endParaRPr lang="en-GB"/>
            </a:p>
          </xdr:txBody>
        </xdr:sp>
      </xdr:grpSp>
      <xdr:pic>
        <xdr:nvPicPr>
          <xdr:cNvPr id="23" name="Picture 188" descr="unlock">
            <a:hlinkClick xmlns:r="http://schemas.openxmlformats.org/officeDocument/2006/relationships" r:id="rId21" tooltip="Get unlocked version of this calculator"/>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6002000" y="4924425"/>
            <a:ext cx="3048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Picture 189" descr="price_tag_39"/>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6002000" y="5410200"/>
            <a:ext cx="3048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0</xdr:rowOff>
    </xdr:from>
    <xdr:to>
      <xdr:col>7</xdr:col>
      <xdr:colOff>114300</xdr:colOff>
      <xdr:row>0</xdr:row>
      <xdr:rowOff>0</xdr:rowOff>
    </xdr:to>
    <xdr:pic>
      <xdr:nvPicPr>
        <xdr:cNvPr id="2225" name="Picture 2" descr="aaa copy">
          <a:hlinkClick xmlns:r="http://schemas.openxmlformats.org/officeDocument/2006/relationships" r:id="rId1" tooltip="Go To Spreadsheet123.com"/>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0"/>
          <a:ext cx="4448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29</xdr:col>
      <xdr:colOff>85725</xdr:colOff>
      <xdr:row>0</xdr:row>
      <xdr:rowOff>66675</xdr:rowOff>
    </xdr:from>
    <xdr:to>
      <xdr:col>34</xdr:col>
      <xdr:colOff>57150</xdr:colOff>
      <xdr:row>38</xdr:row>
      <xdr:rowOff>9525</xdr:rowOff>
    </xdr:to>
    <xdr:grpSp>
      <xdr:nvGrpSpPr>
        <xdr:cNvPr id="24" name="Group 23"/>
        <xdr:cNvGrpSpPr/>
      </xdr:nvGrpSpPr>
      <xdr:grpSpPr>
        <a:xfrm>
          <a:off x="15916275" y="66675"/>
          <a:ext cx="3086100" cy="6791325"/>
          <a:chOff x="15963900" y="47625"/>
          <a:chExt cx="3086100" cy="6791325"/>
        </a:xfrm>
      </xdr:grpSpPr>
      <xdr:grpSp>
        <xdr:nvGrpSpPr>
          <xdr:cNvPr id="25" name="Group 104"/>
          <xdr:cNvGrpSpPr>
            <a:grpSpLocks/>
          </xdr:cNvGrpSpPr>
        </xdr:nvGrpSpPr>
        <xdr:grpSpPr bwMode="auto">
          <a:xfrm>
            <a:off x="15963900" y="47625"/>
            <a:ext cx="3076575" cy="4810125"/>
            <a:chOff x="1884" y="5"/>
            <a:chExt cx="323" cy="505"/>
          </a:xfrm>
        </xdr:grpSpPr>
        <xdr:pic>
          <xdr:nvPicPr>
            <xdr:cNvPr id="28" name="Picture 10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86" y="5"/>
              <a:ext cx="212"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9" name="Group 106"/>
            <xdr:cNvGrpSpPr>
              <a:grpSpLocks/>
            </xdr:cNvGrpSpPr>
          </xdr:nvGrpSpPr>
          <xdr:grpSpPr bwMode="auto">
            <a:xfrm>
              <a:off x="1887" y="269"/>
              <a:ext cx="320" cy="45"/>
              <a:chOff x="1204" y="240"/>
              <a:chExt cx="320" cy="45"/>
            </a:xfrm>
          </xdr:grpSpPr>
          <xdr:pic>
            <xdr:nvPicPr>
              <xdr:cNvPr id="41" name="Picture 107"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Picture 108"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Picture 109" descr="linked-in">
                <a:hlinkClick xmlns:r="http://schemas.openxmlformats.org/officeDocument/2006/relationships" r:id="rId6" tooltip="Follow us on LinkedIN"/>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Picture 110" descr="gplus">
                <a:hlinkClick xmlns:r="http://schemas.openxmlformats.org/officeDocument/2006/relationships" r:id="rId8" tooltip="Add us to your circles on Google plus"/>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111" descr="facebook1">
                <a:hlinkClick xmlns:r="http://schemas.openxmlformats.org/officeDocument/2006/relationships" r:id="rId10" tooltip="Become a fan on Facebook"/>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112" descr="pinterest1">
                <a:hlinkClick xmlns:r="http://schemas.openxmlformats.org/officeDocument/2006/relationships" r:id="rId12" tooltip="Follow us on Pintere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Picture 113" descr="twitter1">
                <a:hlinkClick xmlns:r="http://schemas.openxmlformats.org/officeDocument/2006/relationships" r:id="rId14" tooltip="Follow us on Twitter"/>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0" name="Group 114">
              <a:hlinkClick xmlns:r="http://schemas.openxmlformats.org/officeDocument/2006/relationships" r:id="rId16" tooltip="Write your review about this calculator"/>
            </xdr:cNvPr>
            <xdr:cNvGrpSpPr>
              <a:grpSpLocks/>
            </xdr:cNvGrpSpPr>
          </xdr:nvGrpSpPr>
          <xdr:grpSpPr bwMode="auto">
            <a:xfrm>
              <a:off x="1887" y="87"/>
              <a:ext cx="320" cy="45"/>
              <a:chOff x="881" y="58"/>
              <a:chExt cx="320" cy="45"/>
            </a:xfrm>
          </xdr:grpSpPr>
          <xdr:pic>
            <xdr:nvPicPr>
              <xdr:cNvPr id="38" name="Picture 115" descr="rating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Picture 116" descr="star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Picture 117" descr="write-your-review"/>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 name="Group 118">
              <a:hlinkClick xmlns:r="http://schemas.openxmlformats.org/officeDocument/2006/relationships" r:id="rId16" tooltip="Give a thumb-up to this free calculator on your social network"/>
            </xdr:cNvPr>
            <xdr:cNvGrpSpPr>
              <a:grpSpLocks/>
            </xdr:cNvGrpSpPr>
          </xdr:nvGrpSpPr>
          <xdr:grpSpPr bwMode="auto">
            <a:xfrm>
              <a:off x="1887" y="138"/>
              <a:ext cx="320" cy="125"/>
              <a:chOff x="881" y="109"/>
              <a:chExt cx="320" cy="125"/>
            </a:xfrm>
          </xdr:grpSpPr>
          <xdr:pic>
            <xdr:nvPicPr>
              <xdr:cNvPr id="34" name="Picture 119" descr="tumbs-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5" name="Rectangle 12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6" name="Picture 121" descr="social_link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Picture 122" descr="thumb-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I3">
          <xdr:nvSpPr>
            <xdr:cNvPr id="32" name="Text Box 123"/>
            <xdr:cNvSpPr txBox="1">
              <a:spLocks noChangeArrowheads="1"/>
            </xdr:cNvSpPr>
          </xdr:nvSpPr>
          <xdr:spPr bwMode="auto">
            <a:xfrm>
              <a:off x="1884" y="60"/>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133F2FB9-75B0-4DC9-8620-73CFE00EE01C}" type="TxLink">
                <a:rPr lang="en-US" sz="1000" b="0" i="0" u="none" strike="noStrike">
                  <a:solidFill>
                    <a:srgbClr val="000000"/>
                  </a:solidFill>
                  <a:latin typeface="Arial"/>
                  <a:cs typeface="Arial"/>
                </a:rPr>
                <a:pPr algn="l" rtl="0">
                  <a:defRPr sz="1000"/>
                </a:pPr>
                <a:t>© 2008 - 2018 Spreadsheet123 LTD</a:t>
              </a:fld>
              <a:endParaRPr lang="en-GB"/>
            </a:p>
          </xdr:txBody>
        </xdr:sp>
        <xdr:sp macro="" textlink="">
          <xdr:nvSpPr>
            <xdr:cNvPr id="33" name="AutoShape 4"/>
            <xdr:cNvSpPr>
              <a:spLocks noChangeArrowheads="1"/>
            </xdr:cNvSpPr>
          </xdr:nvSpPr>
          <xdr:spPr bwMode="auto">
            <a:xfrm>
              <a:off x="1888" y="320"/>
              <a:ext cx="319" cy="190"/>
            </a:xfrm>
            <a:prstGeom prst="roundRect">
              <a:avLst>
                <a:gd name="adj" fmla="val 0"/>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E6E6E6" mc:Ignorable="a14" a14:legacySpreadsheetColorIndex="2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1000" b="1" i="0" u="none" strike="noStrike" baseline="0">
                  <a:solidFill>
                    <a:srgbClr val="B3122D"/>
                  </a:solidFill>
                  <a:latin typeface="Calibri"/>
                </a:rPr>
                <a:t>Disclaimer</a:t>
              </a:r>
              <a:endParaRPr lang="en-GB" sz="850" b="0" i="0" u="none" strike="noStrike" baseline="0">
                <a:solidFill>
                  <a:srgbClr val="000000"/>
                </a:solidFill>
                <a:latin typeface="Calibri"/>
              </a:endParaRPr>
            </a:p>
            <a:p>
              <a:pPr algn="l" rtl="0">
                <a:defRPr sz="1000"/>
              </a:pPr>
              <a:r>
                <a:rPr lang="en-GB" sz="850" b="0" i="0" u="none" strike="noStrike" baseline="0">
                  <a:solidFill>
                    <a:srgbClr val="000000"/>
                  </a:solidFill>
                  <a:latin typeface="Calibri"/>
                </a:rPr>
                <a:t>This template is provided as is for informational,  illustrative or/and educational purposes only. </a:t>
              </a:r>
            </a:p>
            <a:p>
              <a:pPr algn="l" rtl="0">
                <a:defRPr sz="1000"/>
              </a:pPr>
              <a:r>
                <a:rPr lang="en-GB" sz="850" b="0" i="0" u="none" strike="noStrike" baseline="0">
                  <a:solidFill>
                    <a:srgbClr val="000000"/>
                  </a:solidFill>
                  <a:latin typeface="Calibri"/>
                </a:rPr>
                <a:t>Spreadsheet123 LTD makes no representations or guarantee about the accuracy of content, fitness for a purpose or completeness of this template.</a:t>
              </a:r>
            </a:p>
            <a:p>
              <a:pPr algn="l" rtl="0">
                <a:defRPr sz="1000"/>
              </a:pPr>
              <a:r>
                <a:rPr lang="en-GB" sz="850" b="0" i="0" u="none" strike="noStrike" baseline="0">
                  <a:solidFill>
                    <a:srgbClr val="000000"/>
                  </a:solidFill>
                  <a:latin typeface="Calibri"/>
                </a:rPr>
                <a:t>Spreadsheet123 LTD reserves the right to make changes to this software without notification. </a:t>
              </a:r>
            </a:p>
            <a:p>
              <a:pPr algn="l" rtl="0">
                <a:defRPr sz="1000"/>
              </a:pPr>
              <a:r>
                <a:rPr lang="en-GB" sz="850" b="0" i="0" u="none" strike="noStrike" baseline="0">
                  <a:solidFill>
                    <a:srgbClr val="000000"/>
                  </a:solidFill>
                  <a:latin typeface="Calibri"/>
                </a:rPr>
                <a:t>Spreadsheet123 LTD strongly recommends to seek the advice of qualified  professionals regarding making any financial or legal decisions.</a:t>
              </a:r>
              <a:endParaRPr lang="en-GB"/>
            </a:p>
          </xdr:txBody>
        </xdr:sp>
      </xdr:grpSp>
      <xdr:pic>
        <xdr:nvPicPr>
          <xdr:cNvPr id="26" name="Picture 188" descr="unlock">
            <a:hlinkClick xmlns:r="http://schemas.openxmlformats.org/officeDocument/2006/relationships" r:id="rId23" tooltip="Get unlocked version of this calculator"/>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002000" y="4924425"/>
            <a:ext cx="3048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Picture 189" descr="price_tag_3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002000" y="5410200"/>
            <a:ext cx="3048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85725</xdr:colOff>
      <xdr:row>2</xdr:row>
      <xdr:rowOff>0</xdr:rowOff>
    </xdr:from>
    <xdr:to>
      <xdr:col>2</xdr:col>
      <xdr:colOff>0</xdr:colOff>
      <xdr:row>5</xdr:row>
      <xdr:rowOff>47625</xdr:rowOff>
    </xdr:to>
    <xdr:sp macro="" textlink="">
      <xdr:nvSpPr>
        <xdr:cNvPr id="3409" name="List Box 96" hidden="1"/>
        <xdr:cNvSpPr>
          <a:spLocks noChangeArrowheads="1"/>
        </xdr:cNvSpPr>
      </xdr:nvSpPr>
      <xdr:spPr bwMode="auto">
        <a:xfrm>
          <a:off x="85725" y="600075"/>
          <a:ext cx="24384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fLocksWithSheet="0"/>
  </xdr:twoCellAnchor>
  <xdr:twoCellAnchor>
    <xdr:from>
      <xdr:col>4</xdr:col>
      <xdr:colOff>85725</xdr:colOff>
      <xdr:row>17</xdr:row>
      <xdr:rowOff>114300</xdr:rowOff>
    </xdr:from>
    <xdr:to>
      <xdr:col>8</xdr:col>
      <xdr:colOff>666750</xdr:colOff>
      <xdr:row>25</xdr:row>
      <xdr:rowOff>47625</xdr:rowOff>
    </xdr:to>
    <xdr:graphicFrame macro="">
      <xdr:nvGraphicFramePr>
        <xdr:cNvPr id="3410" name="Chart 13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1000125</xdr:colOff>
      <xdr:row>32</xdr:row>
      <xdr:rowOff>190500</xdr:rowOff>
    </xdr:from>
    <xdr:to>
      <xdr:col>5</xdr:col>
      <xdr:colOff>676275</xdr:colOff>
      <xdr:row>53</xdr:row>
      <xdr:rowOff>133350</xdr:rowOff>
    </xdr:to>
    <xdr:grpSp>
      <xdr:nvGrpSpPr>
        <xdr:cNvPr id="3411" name="Group 143"/>
        <xdr:cNvGrpSpPr>
          <a:grpSpLocks/>
        </xdr:cNvGrpSpPr>
      </xdr:nvGrpSpPr>
      <xdr:grpSpPr bwMode="auto">
        <a:xfrm>
          <a:off x="3524250" y="6572250"/>
          <a:ext cx="2676525" cy="4743450"/>
          <a:chOff x="370" y="690"/>
          <a:chExt cx="281" cy="450"/>
        </a:xfrm>
      </xdr:grpSpPr>
      <xdr:graphicFrame macro="">
        <xdr:nvGraphicFramePr>
          <xdr:cNvPr id="3437" name="Chart 134"/>
          <xdr:cNvGraphicFramePr>
            <a:graphicFrameLocks/>
          </xdr:cNvGraphicFramePr>
        </xdr:nvGraphicFramePr>
        <xdr:xfrm>
          <a:off x="370" y="696"/>
          <a:ext cx="281" cy="444"/>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208" name="Text Box 136"/>
          <xdr:cNvSpPr txBox="1">
            <a:spLocks noChangeArrowheads="1"/>
          </xdr:cNvSpPr>
        </xdr:nvSpPr>
        <xdr:spPr bwMode="auto">
          <a:xfrm>
            <a:off x="550" y="690"/>
            <a:ext cx="6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Current</a:t>
            </a:r>
            <a:endParaRPr lang="en-GB"/>
          </a:p>
        </xdr:txBody>
      </xdr:sp>
    </xdr:grpSp>
    <xdr:clientData/>
  </xdr:twoCellAnchor>
  <xdr:twoCellAnchor>
    <xdr:from>
      <xdr:col>5</xdr:col>
      <xdr:colOff>552450</xdr:colOff>
      <xdr:row>32</xdr:row>
      <xdr:rowOff>190500</xdr:rowOff>
    </xdr:from>
    <xdr:to>
      <xdr:col>9</xdr:col>
      <xdr:colOff>0</xdr:colOff>
      <xdr:row>53</xdr:row>
      <xdr:rowOff>142875</xdr:rowOff>
    </xdr:to>
    <xdr:grpSp>
      <xdr:nvGrpSpPr>
        <xdr:cNvPr id="3412" name="Group 138"/>
        <xdr:cNvGrpSpPr>
          <a:grpSpLocks/>
        </xdr:cNvGrpSpPr>
      </xdr:nvGrpSpPr>
      <xdr:grpSpPr bwMode="auto">
        <a:xfrm>
          <a:off x="6076950" y="6572250"/>
          <a:ext cx="2781300" cy="4752975"/>
          <a:chOff x="633" y="659"/>
          <a:chExt cx="292" cy="451"/>
        </a:xfrm>
      </xdr:grpSpPr>
      <xdr:graphicFrame macro="">
        <xdr:nvGraphicFramePr>
          <xdr:cNvPr id="3435" name="Chart 135"/>
          <xdr:cNvGraphicFramePr>
            <a:graphicFrameLocks/>
          </xdr:cNvGraphicFramePr>
        </xdr:nvGraphicFramePr>
        <xdr:xfrm>
          <a:off x="633" y="665"/>
          <a:ext cx="292" cy="44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3209" name="Text Box 137"/>
          <xdr:cNvSpPr txBox="1">
            <a:spLocks noChangeArrowheads="1"/>
          </xdr:cNvSpPr>
        </xdr:nvSpPr>
        <xdr:spPr bwMode="auto">
          <a:xfrm>
            <a:off x="850" y="659"/>
            <a:ext cx="68" cy="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1" i="0" u="none" strike="noStrike" baseline="0">
                <a:solidFill>
                  <a:srgbClr val="000000"/>
                </a:solidFill>
                <a:latin typeface="Arial"/>
                <a:cs typeface="Arial"/>
              </a:rPr>
              <a:t>YTD</a:t>
            </a:r>
            <a:endParaRPr lang="en-GB"/>
          </a:p>
        </xdr:txBody>
      </xdr:sp>
    </xdr:grpSp>
    <xdr:clientData/>
  </xdr:twoCellAnchor>
  <xdr:twoCellAnchor>
    <xdr:from>
      <xdr:col>0</xdr:col>
      <xdr:colOff>171450</xdr:colOff>
      <xdr:row>8</xdr:row>
      <xdr:rowOff>0</xdr:rowOff>
    </xdr:from>
    <xdr:to>
      <xdr:col>2</xdr:col>
      <xdr:colOff>85725</xdr:colOff>
      <xdr:row>10</xdr:row>
      <xdr:rowOff>219075</xdr:rowOff>
    </xdr:to>
    <xdr:sp macro="" textlink="">
      <xdr:nvSpPr>
        <xdr:cNvPr id="30792" name="AutoShape 72"/>
        <xdr:cNvSpPr>
          <a:spLocks noChangeArrowheads="1"/>
        </xdr:cNvSpPr>
      </xdr:nvSpPr>
      <xdr:spPr bwMode="auto">
        <a:xfrm>
          <a:off x="66675" y="742950"/>
          <a:ext cx="2286000" cy="676275"/>
        </a:xfrm>
        <a:prstGeom prst="roundRect">
          <a:avLst>
            <a:gd name="adj" fmla="val 16667"/>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B2B2B2" mc:Ignorable="a14" a14:legacySpreadsheetColorIndex="55"/>
          </a:solidFill>
          <a:round/>
          <a:headEnd/>
          <a:tailEnd/>
        </a:ln>
        <a:effectLst/>
        <a:extLst>
          <a:ext uri="{AF507438-7753-43E0-B8FC-AC1667EBCBE1}">
            <a14:hiddenEffects xmlns:a14="http://schemas.microsoft.com/office/drawing/2010/main">
              <a:effectLst>
                <a:outerShdw dist="107763" dir="18900000" algn="ctr" rotWithShape="0">
                  <a:srgbClr val="808080">
                    <a:alpha val="50000"/>
                  </a:srgbClr>
                </a:outerShdw>
              </a:effectLst>
            </a14:hiddenEffects>
          </a:ext>
        </a:extLst>
      </xdr:spPr>
      <xdr:txBody>
        <a:bodyPr vertOverflow="clip" wrap="square" lIns="36576" tIns="32004" rIns="36576" bIns="32004" anchor="ctr" upright="1"/>
        <a:lstStyle/>
        <a:p>
          <a:pPr algn="ctr" rtl="0">
            <a:defRPr sz="1000"/>
          </a:pPr>
          <a:r>
            <a:rPr lang="en-GB" sz="1600" b="0" i="0" u="none" strike="noStrike" baseline="0">
              <a:solidFill>
                <a:srgbClr val="808080"/>
              </a:solidFill>
              <a:latin typeface="Arial"/>
              <a:cs typeface="Arial"/>
            </a:rPr>
            <a:t>Insert Your Logo</a:t>
          </a:r>
        </a:p>
      </xdr:txBody>
    </xdr:sp>
    <xdr:clientData/>
  </xdr:twoCellAnchor>
  <mc:AlternateContent xmlns:mc="http://schemas.openxmlformats.org/markup-compatibility/2006">
    <mc:Choice xmlns:a14="http://schemas.microsoft.com/office/drawing/2010/main" Requires="a14">
      <xdr:twoCellAnchor editAs="oneCell">
        <xdr:from>
          <xdr:col>0</xdr:col>
          <xdr:colOff>85725</xdr:colOff>
          <xdr:row>2</xdr:row>
          <xdr:rowOff>0</xdr:rowOff>
        </xdr:from>
        <xdr:to>
          <xdr:col>2</xdr:col>
          <xdr:colOff>0</xdr:colOff>
          <xdr:row>5</xdr:row>
          <xdr:rowOff>47625</xdr:rowOff>
        </xdr:to>
        <xdr:sp macro="" textlink="">
          <xdr:nvSpPr>
            <xdr:cNvPr id="3168" name="List Box 96" hidden="1">
              <a:extLst>
                <a:ext uri="{63B3BB69-23CF-44E3-9099-C40C66FF867C}">
                  <a14:compatExt spid="_x0000_s316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9</xdr:col>
      <xdr:colOff>85725</xdr:colOff>
      <xdr:row>0</xdr:row>
      <xdr:rowOff>66675</xdr:rowOff>
    </xdr:from>
    <xdr:to>
      <xdr:col>14</xdr:col>
      <xdr:colOff>123825</xdr:colOff>
      <xdr:row>34</xdr:row>
      <xdr:rowOff>19050</xdr:rowOff>
    </xdr:to>
    <xdr:grpSp>
      <xdr:nvGrpSpPr>
        <xdr:cNvPr id="33" name="Group 32"/>
        <xdr:cNvGrpSpPr/>
      </xdr:nvGrpSpPr>
      <xdr:grpSpPr>
        <a:xfrm>
          <a:off x="8943975" y="66675"/>
          <a:ext cx="3086100" cy="6791325"/>
          <a:chOff x="15963900" y="47625"/>
          <a:chExt cx="3086100" cy="6791325"/>
        </a:xfrm>
      </xdr:grpSpPr>
      <xdr:grpSp>
        <xdr:nvGrpSpPr>
          <xdr:cNvPr id="34" name="Group 104"/>
          <xdr:cNvGrpSpPr>
            <a:grpSpLocks/>
          </xdr:cNvGrpSpPr>
        </xdr:nvGrpSpPr>
        <xdr:grpSpPr bwMode="auto">
          <a:xfrm>
            <a:off x="15963900" y="47625"/>
            <a:ext cx="3076575" cy="4810125"/>
            <a:chOff x="1884" y="5"/>
            <a:chExt cx="323" cy="505"/>
          </a:xfrm>
        </xdr:grpSpPr>
        <xdr:pic>
          <xdr:nvPicPr>
            <xdr:cNvPr id="37" name="Picture 1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886" y="5"/>
              <a:ext cx="212"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38" name="Group 106"/>
            <xdr:cNvGrpSpPr>
              <a:grpSpLocks/>
            </xdr:cNvGrpSpPr>
          </xdr:nvGrpSpPr>
          <xdr:grpSpPr bwMode="auto">
            <a:xfrm>
              <a:off x="1887" y="269"/>
              <a:ext cx="320" cy="45"/>
              <a:chOff x="1204" y="240"/>
              <a:chExt cx="320" cy="45"/>
            </a:xfrm>
          </xdr:grpSpPr>
          <xdr:pic>
            <xdr:nvPicPr>
              <xdr:cNvPr id="50" name="Picture 107"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1" name="Picture 108" descr="follow-us"/>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2" name="Picture 109" descr="linked-in">
                <a:hlinkClick xmlns:r="http://schemas.openxmlformats.org/officeDocument/2006/relationships" r:id="rId7" tooltip="Follow us on LinkedIN"/>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3" name="Picture 110" descr="gplus">
                <a:hlinkClick xmlns:r="http://schemas.openxmlformats.org/officeDocument/2006/relationships" r:id="rId9" tooltip="Add us to your circles on Google plus"/>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4" name="Picture 111" descr="facebook1">
                <a:hlinkClick xmlns:r="http://schemas.openxmlformats.org/officeDocument/2006/relationships" r:id="rId11" tooltip="Become a fan on Facebook"/>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5" name="Picture 112" descr="pinterest1">
                <a:hlinkClick xmlns:r="http://schemas.openxmlformats.org/officeDocument/2006/relationships" r:id="rId13" tooltip="Follow us on Pintere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6" name="Picture 113" descr="twitter1">
                <a:hlinkClick xmlns:r="http://schemas.openxmlformats.org/officeDocument/2006/relationships" r:id="rId15" tooltip="Follow us on Twitter"/>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9" name="Group 114">
              <a:hlinkClick xmlns:r="http://schemas.openxmlformats.org/officeDocument/2006/relationships" r:id="rId17" tooltip="Write your review about this calculator"/>
            </xdr:cNvPr>
            <xdr:cNvGrpSpPr>
              <a:grpSpLocks/>
            </xdr:cNvGrpSpPr>
          </xdr:nvGrpSpPr>
          <xdr:grpSpPr bwMode="auto">
            <a:xfrm>
              <a:off x="1887" y="87"/>
              <a:ext cx="320" cy="45"/>
              <a:chOff x="881" y="58"/>
              <a:chExt cx="320" cy="45"/>
            </a:xfrm>
          </xdr:grpSpPr>
          <xdr:pic>
            <xdr:nvPicPr>
              <xdr:cNvPr id="47" name="Picture 115" descr="rating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 name="Picture 116" descr="stars"/>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9" name="Picture 117" descr="write-your-review"/>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40" name="Group 118">
              <a:hlinkClick xmlns:r="http://schemas.openxmlformats.org/officeDocument/2006/relationships" r:id="rId17" tooltip="Give a thumb-up to this free calculator on your social network"/>
            </xdr:cNvPr>
            <xdr:cNvGrpSpPr>
              <a:grpSpLocks/>
            </xdr:cNvGrpSpPr>
          </xdr:nvGrpSpPr>
          <xdr:grpSpPr bwMode="auto">
            <a:xfrm>
              <a:off x="1887" y="138"/>
              <a:ext cx="320" cy="125"/>
              <a:chOff x="881" y="109"/>
              <a:chExt cx="320" cy="125"/>
            </a:xfrm>
          </xdr:grpSpPr>
          <xdr:pic>
            <xdr:nvPicPr>
              <xdr:cNvPr id="43" name="Picture 119" descr="tumbs-up"/>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4" name="Rectangle 12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45" name="Picture 121" descr="social_links"/>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122" descr="thumb-up"/>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I3">
          <xdr:nvSpPr>
            <xdr:cNvPr id="41" name="Text Box 123"/>
            <xdr:cNvSpPr txBox="1">
              <a:spLocks noChangeArrowheads="1"/>
            </xdr:cNvSpPr>
          </xdr:nvSpPr>
          <xdr:spPr bwMode="auto">
            <a:xfrm>
              <a:off x="1884" y="60"/>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133F2FB9-75B0-4DC9-8620-73CFE00EE01C}" type="TxLink">
                <a:rPr lang="en-US" sz="1000" b="0" i="0" u="none" strike="noStrike">
                  <a:solidFill>
                    <a:srgbClr val="000000"/>
                  </a:solidFill>
                  <a:latin typeface="Arial"/>
                  <a:cs typeface="Arial"/>
                </a:rPr>
                <a:pPr algn="l" rtl="0">
                  <a:defRPr sz="1000"/>
                </a:pPr>
                <a:t>© 2008 - 2018 Spreadsheet123 LTD</a:t>
              </a:fld>
              <a:endParaRPr lang="en-GB"/>
            </a:p>
          </xdr:txBody>
        </xdr:sp>
        <xdr:sp macro="" textlink="">
          <xdr:nvSpPr>
            <xdr:cNvPr id="42" name="AutoShape 4"/>
            <xdr:cNvSpPr>
              <a:spLocks noChangeArrowheads="1"/>
            </xdr:cNvSpPr>
          </xdr:nvSpPr>
          <xdr:spPr bwMode="auto">
            <a:xfrm>
              <a:off x="1888" y="320"/>
              <a:ext cx="319" cy="190"/>
            </a:xfrm>
            <a:prstGeom prst="roundRect">
              <a:avLst>
                <a:gd name="adj" fmla="val 0"/>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E6E6E6" mc:Ignorable="a14" a14:legacySpreadsheetColorIndex="2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1000" b="1" i="0" u="none" strike="noStrike" baseline="0">
                  <a:solidFill>
                    <a:srgbClr val="B3122D"/>
                  </a:solidFill>
                  <a:latin typeface="Calibri"/>
                </a:rPr>
                <a:t>Disclaimer</a:t>
              </a:r>
              <a:endParaRPr lang="en-GB" sz="850" b="0" i="0" u="none" strike="noStrike" baseline="0">
                <a:solidFill>
                  <a:srgbClr val="000000"/>
                </a:solidFill>
                <a:latin typeface="Calibri"/>
              </a:endParaRPr>
            </a:p>
            <a:p>
              <a:pPr algn="l" rtl="0">
                <a:defRPr sz="1000"/>
              </a:pPr>
              <a:r>
                <a:rPr lang="en-GB" sz="850" b="0" i="0" u="none" strike="noStrike" baseline="0">
                  <a:solidFill>
                    <a:srgbClr val="000000"/>
                  </a:solidFill>
                  <a:latin typeface="Calibri"/>
                </a:rPr>
                <a:t>This template is provided as is for informational,  illustrative or/and educational purposes only. </a:t>
              </a:r>
            </a:p>
            <a:p>
              <a:pPr algn="l" rtl="0">
                <a:defRPr sz="1000"/>
              </a:pPr>
              <a:r>
                <a:rPr lang="en-GB" sz="850" b="0" i="0" u="none" strike="noStrike" baseline="0">
                  <a:solidFill>
                    <a:srgbClr val="000000"/>
                  </a:solidFill>
                  <a:latin typeface="Calibri"/>
                </a:rPr>
                <a:t>Spreadsheet123 LTD makes no representations or guarantee about the accuracy of content, fitness for a purpose or completeness of this template.</a:t>
              </a:r>
            </a:p>
            <a:p>
              <a:pPr algn="l" rtl="0">
                <a:defRPr sz="1000"/>
              </a:pPr>
              <a:r>
                <a:rPr lang="en-GB" sz="850" b="0" i="0" u="none" strike="noStrike" baseline="0">
                  <a:solidFill>
                    <a:srgbClr val="000000"/>
                  </a:solidFill>
                  <a:latin typeface="Calibri"/>
                </a:rPr>
                <a:t>Spreadsheet123 LTD reserves the right to make changes to this software without notification. </a:t>
              </a:r>
            </a:p>
            <a:p>
              <a:pPr algn="l" rtl="0">
                <a:defRPr sz="1000"/>
              </a:pPr>
              <a:r>
                <a:rPr lang="en-GB" sz="850" b="0" i="0" u="none" strike="noStrike" baseline="0">
                  <a:solidFill>
                    <a:srgbClr val="000000"/>
                  </a:solidFill>
                  <a:latin typeface="Calibri"/>
                </a:rPr>
                <a:t>Spreadsheet123 LTD strongly recommends to seek the advice of qualified  professionals regarding making any financial or legal decisions.</a:t>
              </a:r>
              <a:endParaRPr lang="en-GB"/>
            </a:p>
          </xdr:txBody>
        </xdr:sp>
      </xdr:grpSp>
      <xdr:pic>
        <xdr:nvPicPr>
          <xdr:cNvPr id="35" name="Picture 188" descr="unlock">
            <a:hlinkClick xmlns:r="http://schemas.openxmlformats.org/officeDocument/2006/relationships" r:id="rId24" tooltip="Get unlocked version of this calculator"/>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002000" y="4924425"/>
            <a:ext cx="3048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6" name="Picture 189" descr="price_tag_39"/>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6002000" y="5410200"/>
            <a:ext cx="3048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0</xdr:row>
      <xdr:rowOff>0</xdr:rowOff>
    </xdr:from>
    <xdr:to>
      <xdr:col>7</xdr:col>
      <xdr:colOff>114300</xdr:colOff>
      <xdr:row>0</xdr:row>
      <xdr:rowOff>0</xdr:rowOff>
    </xdr:to>
    <xdr:pic>
      <xdr:nvPicPr>
        <xdr:cNvPr id="4304" name="Picture 2" descr="aaa copy">
          <a:hlinkClick xmlns:r="http://schemas.openxmlformats.org/officeDocument/2006/relationships" r:id="rId1" tooltip="Go To Spreadsheet123.com"/>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0"/>
          <a:ext cx="5238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85725</xdr:colOff>
      <xdr:row>0</xdr:row>
      <xdr:rowOff>76200</xdr:rowOff>
    </xdr:from>
    <xdr:to>
      <xdr:col>36</xdr:col>
      <xdr:colOff>123825</xdr:colOff>
      <xdr:row>38</xdr:row>
      <xdr:rowOff>28575</xdr:rowOff>
    </xdr:to>
    <xdr:grpSp>
      <xdr:nvGrpSpPr>
        <xdr:cNvPr id="24" name="Group 23"/>
        <xdr:cNvGrpSpPr/>
      </xdr:nvGrpSpPr>
      <xdr:grpSpPr>
        <a:xfrm>
          <a:off x="16916400" y="76200"/>
          <a:ext cx="3086100" cy="6791325"/>
          <a:chOff x="15963900" y="47625"/>
          <a:chExt cx="3086100" cy="6791325"/>
        </a:xfrm>
      </xdr:grpSpPr>
      <xdr:grpSp>
        <xdr:nvGrpSpPr>
          <xdr:cNvPr id="25" name="Group 104"/>
          <xdr:cNvGrpSpPr>
            <a:grpSpLocks/>
          </xdr:cNvGrpSpPr>
        </xdr:nvGrpSpPr>
        <xdr:grpSpPr bwMode="auto">
          <a:xfrm>
            <a:off x="15963900" y="47625"/>
            <a:ext cx="3076575" cy="4810125"/>
            <a:chOff x="1884" y="5"/>
            <a:chExt cx="323" cy="505"/>
          </a:xfrm>
        </xdr:grpSpPr>
        <xdr:pic>
          <xdr:nvPicPr>
            <xdr:cNvPr id="28" name="Picture 10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86" y="5"/>
              <a:ext cx="212" cy="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9" name="Group 106"/>
            <xdr:cNvGrpSpPr>
              <a:grpSpLocks/>
            </xdr:cNvGrpSpPr>
          </xdr:nvGrpSpPr>
          <xdr:grpSpPr bwMode="auto">
            <a:xfrm>
              <a:off x="1887" y="269"/>
              <a:ext cx="320" cy="45"/>
              <a:chOff x="1204" y="240"/>
              <a:chExt cx="320" cy="45"/>
            </a:xfrm>
          </xdr:grpSpPr>
          <xdr:pic>
            <xdr:nvPicPr>
              <xdr:cNvPr id="41" name="Picture 107" descr="follow-us"/>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04" y="240"/>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2" name="Picture 108" descr="follow-us"/>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4" y="252"/>
                <a:ext cx="85"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3" name="Picture 109" descr="linked-in">
                <a:hlinkClick xmlns:r="http://schemas.openxmlformats.org/officeDocument/2006/relationships" r:id="rId6" tooltip="Follow us on LinkedIN"/>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34"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4" name="Picture 110" descr="gplus">
                <a:hlinkClick xmlns:r="http://schemas.openxmlformats.org/officeDocument/2006/relationships" r:id="rId8" tooltip="Add us to your circles on Google plus"/>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368"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5" name="Picture 111" descr="facebook1">
                <a:hlinkClick xmlns:r="http://schemas.openxmlformats.org/officeDocument/2006/relationships" r:id="rId10" tooltip="Become a fan on Facebook"/>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402"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6" name="Picture 112" descr="pinterest1">
                <a:hlinkClick xmlns:r="http://schemas.openxmlformats.org/officeDocument/2006/relationships" r:id="rId12" tooltip="Follow us on Pintere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436"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7" name="Picture 113" descr="twitter1">
                <a:hlinkClick xmlns:r="http://schemas.openxmlformats.org/officeDocument/2006/relationships" r:id="rId14" tooltip="Follow us on Twitter"/>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471" y="245"/>
                <a:ext cx="34"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0" name="Group 114">
              <a:hlinkClick xmlns:r="http://schemas.openxmlformats.org/officeDocument/2006/relationships" r:id="rId16" tooltip="Write your review about this calculator"/>
            </xdr:cNvPr>
            <xdr:cNvGrpSpPr>
              <a:grpSpLocks/>
            </xdr:cNvGrpSpPr>
          </xdr:nvGrpSpPr>
          <xdr:grpSpPr bwMode="auto">
            <a:xfrm>
              <a:off x="1887" y="87"/>
              <a:ext cx="320" cy="45"/>
              <a:chOff x="881" y="58"/>
              <a:chExt cx="320" cy="45"/>
            </a:xfrm>
          </xdr:grpSpPr>
          <xdr:pic>
            <xdr:nvPicPr>
              <xdr:cNvPr id="38" name="Picture 115" descr="ratings"/>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81" y="58"/>
                <a:ext cx="320" cy="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9" name="Picture 116" descr="stars"/>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93" y="68"/>
                <a:ext cx="133" cy="25"/>
              </a:xfrm>
              <a:prstGeom prst="rect">
                <a:avLst/>
              </a:prstGeom>
              <a:noFill/>
              <a:ln>
                <a:noFill/>
              </a:ln>
              <a:extLst>
                <a:ext uri="{909E8E84-426E-40DD-AFC4-6F175D3DCCD1}">
                  <a14:hiddenFill xmlns:a14="http://schemas.microsoft.com/office/drawing/2010/main">
                    <a:solidFill>
                      <a:srgbClr xmlns:mc="http://schemas.openxmlformats.org/markup-compatibility/2006" val="D9EDC1" mc:Ignorable="a14" a14:legacySpreadsheetColorIndex="11"/>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0" name="Picture 117" descr="write-your-review"/>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038" y="72"/>
                <a:ext cx="150" cy="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nvGrpSpPr>
            <xdr:cNvPr id="31" name="Group 118">
              <a:hlinkClick xmlns:r="http://schemas.openxmlformats.org/officeDocument/2006/relationships" r:id="rId16" tooltip="Give a thumb-up to this free calculator on your social network"/>
            </xdr:cNvPr>
            <xdr:cNvGrpSpPr>
              <a:grpSpLocks/>
            </xdr:cNvGrpSpPr>
          </xdr:nvGrpSpPr>
          <xdr:grpSpPr bwMode="auto">
            <a:xfrm>
              <a:off x="1887" y="138"/>
              <a:ext cx="320" cy="125"/>
              <a:chOff x="881" y="109"/>
              <a:chExt cx="320" cy="125"/>
            </a:xfrm>
          </xdr:grpSpPr>
          <xdr:pic>
            <xdr:nvPicPr>
              <xdr:cNvPr id="34" name="Picture 119" descr="tumbs-up"/>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881" y="109"/>
                <a:ext cx="320" cy="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5" name="Rectangle 120"/>
              <xdr:cNvSpPr>
                <a:spLocks noChangeArrowheads="1"/>
              </xdr:cNvSpPr>
            </xdr:nvSpPr>
            <xdr:spPr bwMode="auto">
              <a:xfrm>
                <a:off x="893" y="151"/>
                <a:ext cx="295" cy="7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pic>
            <xdr:nvPicPr>
              <xdr:cNvPr id="36" name="Picture 121" descr="social_links"/>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919" y="156"/>
                <a:ext cx="232" cy="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7" name="Picture 122" descr="thumb-up"/>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3" y="115"/>
                <a:ext cx="240" cy="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I3">
          <xdr:nvSpPr>
            <xdr:cNvPr id="32" name="Text Box 123"/>
            <xdr:cNvSpPr txBox="1">
              <a:spLocks noChangeArrowheads="1"/>
            </xdr:cNvSpPr>
          </xdr:nvSpPr>
          <xdr:spPr bwMode="auto">
            <a:xfrm>
              <a:off x="1884" y="60"/>
              <a:ext cx="318" cy="2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fld id="{133F2FB9-75B0-4DC9-8620-73CFE00EE01C}" type="TxLink">
                <a:rPr lang="en-US" sz="1000" b="0" i="0" u="none" strike="noStrike">
                  <a:solidFill>
                    <a:srgbClr val="000000"/>
                  </a:solidFill>
                  <a:latin typeface="Arial"/>
                  <a:cs typeface="Arial"/>
                </a:rPr>
                <a:pPr algn="l" rtl="0">
                  <a:defRPr sz="1000"/>
                </a:pPr>
                <a:t>© 2008 - 2018 Spreadsheet123 LTD</a:t>
              </a:fld>
              <a:endParaRPr lang="en-GB"/>
            </a:p>
          </xdr:txBody>
        </xdr:sp>
        <xdr:sp macro="" textlink="">
          <xdr:nvSpPr>
            <xdr:cNvPr id="33" name="AutoShape 4"/>
            <xdr:cNvSpPr>
              <a:spLocks noChangeArrowheads="1"/>
            </xdr:cNvSpPr>
          </xdr:nvSpPr>
          <xdr:spPr bwMode="auto">
            <a:xfrm>
              <a:off x="1888" y="320"/>
              <a:ext cx="319" cy="190"/>
            </a:xfrm>
            <a:prstGeom prst="roundRect">
              <a:avLst>
                <a:gd name="adj" fmla="val 0"/>
              </a:avLst>
            </a:prstGeom>
            <a:solidFill>
              <a:srgbClr xmlns:mc="http://schemas.openxmlformats.org/markup-compatibility/2006" xmlns:a14="http://schemas.microsoft.com/office/drawing/2010/main" val="E6E6E6" mc:Ignorable="a14" a14:legacySpreadsheetColorIndex="22"/>
            </a:solidFill>
            <a:ln w="9525">
              <a:solidFill>
                <a:srgbClr xmlns:mc="http://schemas.openxmlformats.org/markup-compatibility/2006" xmlns:a14="http://schemas.microsoft.com/office/drawing/2010/main" val="E6E6E6" mc:Ignorable="a14" a14:legacySpreadsheetColorIndex="22"/>
              </a:solidFill>
              <a:round/>
              <a:headEnd/>
              <a:tailEnd/>
            </a:ln>
            <a:effectLst/>
            <a:extLst>
              <a:ext uri="{AF507438-7753-43E0-B8FC-AC1667EBCBE1}">
                <a14:hiddenEffects xmlns:a14="http://schemas.microsoft.com/office/drawing/2010/main">
                  <a:effectLst>
                    <a:outerShdw dist="71842" dir="2700000" algn="ctr" rotWithShape="0">
                      <a:srgbClr val="336887">
                        <a:alpha val="50000"/>
                      </a:srgbClr>
                    </a:outerShdw>
                  </a:effectLst>
                </a14:hiddenEffects>
              </a:ext>
            </a:extLst>
          </xdr:spPr>
          <xdr:txBody>
            <a:bodyPr vertOverflow="clip" wrap="square" lIns="108000" tIns="108000" rIns="108000" bIns="108000" anchor="t"/>
            <a:lstStyle/>
            <a:p>
              <a:pPr algn="l" rtl="0">
                <a:defRPr sz="1000"/>
              </a:pPr>
              <a:r>
                <a:rPr lang="en-GB" sz="1000" b="1" i="0" u="none" strike="noStrike" baseline="0">
                  <a:solidFill>
                    <a:srgbClr val="B3122D"/>
                  </a:solidFill>
                  <a:latin typeface="Calibri"/>
                </a:rPr>
                <a:t>Disclaimer</a:t>
              </a:r>
              <a:endParaRPr lang="en-GB" sz="850" b="0" i="0" u="none" strike="noStrike" baseline="0">
                <a:solidFill>
                  <a:srgbClr val="000000"/>
                </a:solidFill>
                <a:latin typeface="Calibri"/>
              </a:endParaRPr>
            </a:p>
            <a:p>
              <a:pPr algn="l" rtl="0">
                <a:defRPr sz="1000"/>
              </a:pPr>
              <a:r>
                <a:rPr lang="en-GB" sz="850" b="0" i="0" u="none" strike="noStrike" baseline="0">
                  <a:solidFill>
                    <a:srgbClr val="000000"/>
                  </a:solidFill>
                  <a:latin typeface="Calibri"/>
                </a:rPr>
                <a:t>This template is provided as is for informational,  illustrative or/and educational purposes only. </a:t>
              </a:r>
            </a:p>
            <a:p>
              <a:pPr algn="l" rtl="0">
                <a:defRPr sz="1000"/>
              </a:pPr>
              <a:r>
                <a:rPr lang="en-GB" sz="850" b="0" i="0" u="none" strike="noStrike" baseline="0">
                  <a:solidFill>
                    <a:srgbClr val="000000"/>
                  </a:solidFill>
                  <a:latin typeface="Calibri"/>
                </a:rPr>
                <a:t>Spreadsheet123 LTD makes no representations or guarantee about the accuracy of content, fitness for a purpose or completeness of this template.</a:t>
              </a:r>
            </a:p>
            <a:p>
              <a:pPr algn="l" rtl="0">
                <a:defRPr sz="1000"/>
              </a:pPr>
              <a:r>
                <a:rPr lang="en-GB" sz="850" b="0" i="0" u="none" strike="noStrike" baseline="0">
                  <a:solidFill>
                    <a:srgbClr val="000000"/>
                  </a:solidFill>
                  <a:latin typeface="Calibri"/>
                </a:rPr>
                <a:t>Spreadsheet123 LTD reserves the right to make changes to this software without notification. </a:t>
              </a:r>
            </a:p>
            <a:p>
              <a:pPr algn="l" rtl="0">
                <a:defRPr sz="1000"/>
              </a:pPr>
              <a:r>
                <a:rPr lang="en-GB" sz="850" b="0" i="0" u="none" strike="noStrike" baseline="0">
                  <a:solidFill>
                    <a:srgbClr val="000000"/>
                  </a:solidFill>
                  <a:latin typeface="Calibri"/>
                </a:rPr>
                <a:t>Spreadsheet123 LTD strongly recommends to seek the advice of qualified  professionals regarding making any financial or legal decisions.</a:t>
              </a:r>
              <a:endParaRPr lang="en-GB"/>
            </a:p>
          </xdr:txBody>
        </xdr:sp>
      </xdr:grpSp>
      <xdr:pic>
        <xdr:nvPicPr>
          <xdr:cNvPr id="26" name="Picture 188" descr="unlock">
            <a:hlinkClick xmlns:r="http://schemas.openxmlformats.org/officeDocument/2006/relationships" r:id="rId23" tooltip="Get unlocked version of this calculator"/>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6002000" y="4924425"/>
            <a:ext cx="30480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Picture 189" descr="price_tag_39"/>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6002000" y="5410200"/>
            <a:ext cx="3048000" cy="1428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xdr:colOff>
      <xdr:row>3</xdr:row>
      <xdr:rowOff>142875</xdr:rowOff>
    </xdr:from>
    <xdr:to>
      <xdr:col>8</xdr:col>
      <xdr:colOff>542925</xdr:colOff>
      <xdr:row>5</xdr:row>
      <xdr:rowOff>133350</xdr:rowOff>
    </xdr:to>
    <xdr:sp macro="" textlink="">
      <xdr:nvSpPr>
        <xdr:cNvPr id="46082"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endParaRPr lang="en-GB"/>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5194"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552450</xdr:colOff>
      <xdr:row>105</xdr:row>
      <xdr:rowOff>47625</xdr:rowOff>
    </xdr:from>
    <xdr:to>
      <xdr:col>14</xdr:col>
      <xdr:colOff>19050</xdr:colOff>
      <xdr:row>106</xdr:row>
      <xdr:rowOff>85725</xdr:rowOff>
    </xdr:to>
    <xdr:sp macro="" textlink="">
      <xdr:nvSpPr>
        <xdr:cNvPr id="5195" name="Text Box 11"/>
        <xdr:cNvSpPr txBox="1">
          <a:spLocks noChangeArrowheads="1"/>
        </xdr:cNvSpPr>
      </xdr:nvSpPr>
      <xdr:spPr bwMode="auto">
        <a:xfrm>
          <a:off x="1067752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19050</xdr:colOff>
      <xdr:row>3</xdr:row>
      <xdr:rowOff>142875</xdr:rowOff>
    </xdr:from>
    <xdr:to>
      <xdr:col>8</xdr:col>
      <xdr:colOff>542925</xdr:colOff>
      <xdr:row>5</xdr:row>
      <xdr:rowOff>133350</xdr:rowOff>
    </xdr:to>
    <xdr:sp macro="" textlink="">
      <xdr:nvSpPr>
        <xdr:cNvPr id="2"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5197"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xdr:colOff>
      <xdr:row>3</xdr:row>
      <xdr:rowOff>142875</xdr:rowOff>
    </xdr:from>
    <xdr:to>
      <xdr:col>8</xdr:col>
      <xdr:colOff>542925</xdr:colOff>
      <xdr:row>5</xdr:row>
      <xdr:rowOff>133350</xdr:rowOff>
    </xdr:to>
    <xdr:sp macro="" textlink="">
      <xdr:nvSpPr>
        <xdr:cNvPr id="11"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5199"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314325</xdr:colOff>
      <xdr:row>15</xdr:row>
      <xdr:rowOff>104775</xdr:rowOff>
    </xdr:from>
    <xdr:to>
      <xdr:col>5</xdr:col>
      <xdr:colOff>466725</xdr:colOff>
      <xdr:row>17</xdr:row>
      <xdr:rowOff>152400</xdr:rowOff>
    </xdr:to>
    <xdr:sp macro="" textlink="">
      <xdr:nvSpPr>
        <xdr:cNvPr id="5200" name="Line 6"/>
        <xdr:cNvSpPr>
          <a:spLocks noChangeShapeType="1"/>
        </xdr:cNvSpPr>
      </xdr:nvSpPr>
      <xdr:spPr bwMode="auto">
        <a:xfrm>
          <a:off x="4248150" y="3076575"/>
          <a:ext cx="1524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419100</xdr:colOff>
      <xdr:row>15</xdr:row>
      <xdr:rowOff>95250</xdr:rowOff>
    </xdr:from>
    <xdr:to>
      <xdr:col>5</xdr:col>
      <xdr:colOff>314325</xdr:colOff>
      <xdr:row>17</xdr:row>
      <xdr:rowOff>200025</xdr:rowOff>
    </xdr:to>
    <xdr:sp macro="" textlink="">
      <xdr:nvSpPr>
        <xdr:cNvPr id="5201" name="Line 9"/>
        <xdr:cNvSpPr>
          <a:spLocks noChangeShapeType="1"/>
        </xdr:cNvSpPr>
      </xdr:nvSpPr>
      <xdr:spPr bwMode="auto">
        <a:xfrm flipH="1">
          <a:off x="3562350" y="3067050"/>
          <a:ext cx="6858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xdr:colOff>
      <xdr:row>3</xdr:row>
      <xdr:rowOff>142875</xdr:rowOff>
    </xdr:from>
    <xdr:to>
      <xdr:col>8</xdr:col>
      <xdr:colOff>542925</xdr:colOff>
      <xdr:row>5</xdr:row>
      <xdr:rowOff>133350</xdr:rowOff>
    </xdr:to>
    <xdr:sp macro="" textlink="">
      <xdr:nvSpPr>
        <xdr:cNvPr id="12"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endParaRPr lang="en-GB"/>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13"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552450</xdr:colOff>
      <xdr:row>105</xdr:row>
      <xdr:rowOff>47625</xdr:rowOff>
    </xdr:from>
    <xdr:to>
      <xdr:col>14</xdr:col>
      <xdr:colOff>19050</xdr:colOff>
      <xdr:row>106</xdr:row>
      <xdr:rowOff>85725</xdr:rowOff>
    </xdr:to>
    <xdr:sp macro="" textlink="">
      <xdr:nvSpPr>
        <xdr:cNvPr id="14" name="Text Box 11"/>
        <xdr:cNvSpPr txBox="1">
          <a:spLocks noChangeArrowheads="1"/>
        </xdr:cNvSpPr>
      </xdr:nvSpPr>
      <xdr:spPr bwMode="auto">
        <a:xfrm>
          <a:off x="10677525" y="195643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19050</xdr:colOff>
      <xdr:row>3</xdr:row>
      <xdr:rowOff>142875</xdr:rowOff>
    </xdr:from>
    <xdr:to>
      <xdr:col>8</xdr:col>
      <xdr:colOff>542925</xdr:colOff>
      <xdr:row>5</xdr:row>
      <xdr:rowOff>133350</xdr:rowOff>
    </xdr:to>
    <xdr:sp macro="" textlink="">
      <xdr:nvSpPr>
        <xdr:cNvPr id="15"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16"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xdr:colOff>
      <xdr:row>3</xdr:row>
      <xdr:rowOff>142875</xdr:rowOff>
    </xdr:from>
    <xdr:to>
      <xdr:col>8</xdr:col>
      <xdr:colOff>542925</xdr:colOff>
      <xdr:row>5</xdr:row>
      <xdr:rowOff>133350</xdr:rowOff>
    </xdr:to>
    <xdr:sp macro="" textlink="">
      <xdr:nvSpPr>
        <xdr:cNvPr id="17" name="Text Box 2">
          <a:hlinkClick xmlns:r="http://schemas.openxmlformats.org/officeDocument/2006/relationships" r:id="rId1" tooltip="IRS Publication 15"/>
        </xdr:cNvPr>
        <xdr:cNvSpPr txBox="1">
          <a:spLocks noChangeArrowheads="1"/>
        </xdr:cNvSpPr>
      </xdr:nvSpPr>
      <xdr:spPr bwMode="auto">
        <a:xfrm>
          <a:off x="3952875" y="942975"/>
          <a:ext cx="3667125" cy="504825"/>
        </a:xfrm>
        <a:prstGeom prst="rect">
          <a:avLst/>
        </a:prstGeom>
        <a:solidFill>
          <a:srgbClr xmlns:mc="http://schemas.openxmlformats.org/markup-compatibility/2006" xmlns:a14="http://schemas.microsoft.com/office/drawing/2010/main" val="7FA516" mc:Ignorable="a14" a14:legacySpreadsheetColorIndex="17"/>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A0D4A2">
                    <a:alpha val="50000"/>
                  </a:srgbClr>
                </a:outerShdw>
              </a:effectLst>
            </a14:hiddenEffects>
          </a:ext>
        </a:extLst>
      </xdr:spPr>
      <xdr:txBody>
        <a:bodyPr vertOverflow="clip" wrap="square" lIns="45720" tIns="36576" rIns="45720" bIns="0" anchor="t" upright="1"/>
        <a:lstStyle/>
        <a:p>
          <a:pPr algn="ctr" rtl="0">
            <a:defRPr sz="1000"/>
          </a:pPr>
          <a:r>
            <a:rPr lang="en-GB" sz="1800" b="1" i="0" u="none" strike="noStrike" baseline="0">
              <a:solidFill>
                <a:srgbClr val="FFFFFF"/>
              </a:solidFill>
              <a:latin typeface="Arial"/>
              <a:cs typeface="Arial"/>
            </a:rPr>
            <a:t>Download IRS Publication 15</a:t>
          </a:r>
          <a:endParaRPr lang="en-GB" sz="1000" b="0" i="0" u="none" strike="noStrike" baseline="0">
            <a:solidFill>
              <a:srgbClr val="000000"/>
            </a:solidFill>
            <a:latin typeface="Arial"/>
            <a:cs typeface="Arial"/>
          </a:endParaRPr>
        </a:p>
        <a:p>
          <a:pPr algn="ctr" rtl="0">
            <a:defRPr sz="1000"/>
          </a:pPr>
          <a:r>
            <a:rPr lang="en-GB" sz="1000" b="1" i="1" u="none" strike="noStrike" baseline="0">
              <a:solidFill>
                <a:srgbClr val="FFFFFF"/>
              </a:solidFill>
              <a:latin typeface="Arial"/>
              <a:cs typeface="Arial"/>
            </a:rPr>
            <a:t>(Employer's Tax Guide) </a:t>
          </a:r>
          <a:r>
            <a:rPr lang="en-GB" sz="1000" b="1" i="0" u="none" strike="noStrike" baseline="0">
              <a:solidFill>
                <a:srgbClr val="FFFFFF"/>
              </a:solidFill>
              <a:latin typeface="Arial"/>
              <a:cs typeface="Arial"/>
            </a:rPr>
            <a:t>PDF</a:t>
          </a:r>
        </a:p>
      </xdr:txBody>
    </xdr:sp>
    <xdr:clientData/>
  </xdr:twoCellAnchor>
  <xdr:twoCellAnchor>
    <xdr:from>
      <xdr:col>4</xdr:col>
      <xdr:colOff>57150</xdr:colOff>
      <xdr:row>11</xdr:row>
      <xdr:rowOff>85725</xdr:rowOff>
    </xdr:from>
    <xdr:to>
      <xdr:col>5</xdr:col>
      <xdr:colOff>257175</xdr:colOff>
      <xdr:row>11</xdr:row>
      <xdr:rowOff>85725</xdr:rowOff>
    </xdr:to>
    <xdr:sp macro="" textlink="">
      <xdr:nvSpPr>
        <xdr:cNvPr id="18" name="Line 4"/>
        <xdr:cNvSpPr>
          <a:spLocks noChangeShapeType="1"/>
        </xdr:cNvSpPr>
      </xdr:nvSpPr>
      <xdr:spPr bwMode="auto">
        <a:xfrm flipH="1">
          <a:off x="3810000" y="2371725"/>
          <a:ext cx="381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314325</xdr:colOff>
      <xdr:row>15</xdr:row>
      <xdr:rowOff>104775</xdr:rowOff>
    </xdr:from>
    <xdr:to>
      <xdr:col>5</xdr:col>
      <xdr:colOff>466725</xdr:colOff>
      <xdr:row>17</xdr:row>
      <xdr:rowOff>152400</xdr:rowOff>
    </xdr:to>
    <xdr:sp macro="" textlink="">
      <xdr:nvSpPr>
        <xdr:cNvPr id="19" name="Line 6"/>
        <xdr:cNvSpPr>
          <a:spLocks noChangeShapeType="1"/>
        </xdr:cNvSpPr>
      </xdr:nvSpPr>
      <xdr:spPr bwMode="auto">
        <a:xfrm>
          <a:off x="4248150" y="3076575"/>
          <a:ext cx="152400" cy="4095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419100</xdr:colOff>
      <xdr:row>15</xdr:row>
      <xdr:rowOff>95249</xdr:rowOff>
    </xdr:from>
    <xdr:to>
      <xdr:col>5</xdr:col>
      <xdr:colOff>314325</xdr:colOff>
      <xdr:row>17</xdr:row>
      <xdr:rowOff>200024</xdr:rowOff>
    </xdr:to>
    <xdr:sp macro="" textlink="">
      <xdr:nvSpPr>
        <xdr:cNvPr id="20" name="Line 9"/>
        <xdr:cNvSpPr>
          <a:spLocks noChangeShapeType="1"/>
        </xdr:cNvSpPr>
      </xdr:nvSpPr>
      <xdr:spPr bwMode="auto">
        <a:xfrm flipH="1">
          <a:off x="3562350" y="3067049"/>
          <a:ext cx="6858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323850</xdr:colOff>
      <xdr:row>0</xdr:row>
      <xdr:rowOff>28575</xdr:rowOff>
    </xdr:from>
    <xdr:to>
      <xdr:col>8</xdr:col>
      <xdr:colOff>2343150</xdr:colOff>
      <xdr:row>1</xdr:row>
      <xdr:rowOff>114300</xdr:rowOff>
    </xdr:to>
    <xdr:pic>
      <xdr:nvPicPr>
        <xdr:cNvPr id="6153" name="Picture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8575"/>
          <a:ext cx="20193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8"/>
  </sheetPr>
  <dimension ref="A1:Y50"/>
  <sheetViews>
    <sheetView showGridLines="0" tabSelected="1" zoomScaleNormal="90" workbookViewId="0">
      <pane xSplit="2" ySplit="4" topLeftCell="C5" activePane="bottomRight" state="frozen"/>
      <selection pane="topRight" activeCell="C1" sqref="C1"/>
      <selection pane="bottomLeft" activeCell="A8" sqref="A8"/>
      <selection pane="bottomRight" activeCell="P5" sqref="P5"/>
    </sheetView>
  </sheetViews>
  <sheetFormatPr defaultRowHeight="12.75" x14ac:dyDescent="0.2"/>
  <cols>
    <col min="1" max="1" width="4.42578125" style="1" customWidth="1"/>
    <col min="2" max="2" width="15.7109375" style="23" customWidth="1"/>
    <col min="3" max="3" width="4.42578125" style="21" customWidth="1"/>
    <col min="4" max="4" width="9.42578125" style="21" customWidth="1"/>
    <col min="5" max="5" width="16.5703125" style="23" customWidth="1"/>
    <col min="6" max="6" width="10.42578125" style="21" customWidth="1"/>
    <col min="7" max="7" width="8.42578125" style="1" customWidth="1"/>
    <col min="8" max="8" width="8.7109375" style="1" customWidth="1"/>
    <col min="9" max="9" width="11.85546875" style="1" customWidth="1"/>
    <col min="10" max="10" width="9.28515625" style="1" customWidth="1"/>
    <col min="11" max="11" width="8.85546875" style="1" customWidth="1"/>
    <col min="12" max="12" width="9.28515625" style="1" customWidth="1"/>
    <col min="13" max="13" width="8.7109375" style="1" customWidth="1"/>
    <col min="14" max="14" width="9.140625" style="1"/>
    <col min="15" max="15" width="8.85546875" style="1" customWidth="1"/>
    <col min="16" max="16" width="8.140625" style="1" customWidth="1"/>
    <col min="17" max="17" width="8.5703125" style="1" customWidth="1"/>
    <col min="18" max="19" width="8" style="1" customWidth="1"/>
    <col min="20" max="20" width="7.85546875" style="1" customWidth="1"/>
    <col min="21" max="21" width="9.42578125" style="1" customWidth="1"/>
    <col min="22" max="22" width="9.85546875" style="1" customWidth="1"/>
    <col min="23" max="23" width="9.7109375" style="1" customWidth="1"/>
    <col min="24" max="24" width="13.42578125" style="1" customWidth="1"/>
    <col min="25" max="25" width="11.7109375" style="21" customWidth="1"/>
    <col min="26" max="16384" width="9.140625" style="1"/>
  </cols>
  <sheetData>
    <row r="1" spans="1:25" ht="34.5" x14ac:dyDescent="0.45">
      <c r="A1" s="14" t="s">
        <v>28</v>
      </c>
      <c r="B1" s="22"/>
      <c r="C1" s="24"/>
      <c r="D1" s="24"/>
      <c r="E1" s="22"/>
      <c r="F1" s="24"/>
      <c r="G1" s="14"/>
      <c r="H1" s="14"/>
      <c r="I1" s="14"/>
      <c r="J1" s="14"/>
      <c r="K1" s="14"/>
      <c r="L1" s="14"/>
      <c r="M1" s="14"/>
      <c r="N1" s="14"/>
      <c r="O1" s="14"/>
      <c r="P1" s="14"/>
      <c r="Q1" s="14"/>
      <c r="R1" s="14"/>
      <c r="S1" s="14"/>
      <c r="T1" s="14"/>
      <c r="U1" s="14"/>
      <c r="V1" s="14"/>
      <c r="W1" s="14"/>
    </row>
    <row r="3" spans="1:25" s="38" customFormat="1" ht="18" customHeight="1" x14ac:dyDescent="0.2">
      <c r="A3" s="143" t="s">
        <v>104</v>
      </c>
      <c r="B3" s="144"/>
      <c r="C3" s="145"/>
      <c r="D3" s="145"/>
      <c r="E3" s="144"/>
      <c r="F3" s="145"/>
      <c r="N3" s="181" t="s">
        <v>67</v>
      </c>
      <c r="O3" s="181"/>
      <c r="P3" s="181"/>
      <c r="Q3" s="182"/>
      <c r="R3" s="180" t="s">
        <v>75</v>
      </c>
      <c r="S3" s="180"/>
      <c r="T3" s="180"/>
      <c r="U3" s="180"/>
      <c r="V3" s="180" t="s">
        <v>80</v>
      </c>
      <c r="W3" s="180"/>
      <c r="Y3" s="145"/>
    </row>
    <row r="4" spans="1:25" ht="39" customHeight="1" x14ac:dyDescent="0.2">
      <c r="A4" s="135" t="s">
        <v>30</v>
      </c>
      <c r="B4" s="136" t="s">
        <v>1</v>
      </c>
      <c r="C4" s="137" t="s">
        <v>85</v>
      </c>
      <c r="D4" s="137" t="s">
        <v>94</v>
      </c>
      <c r="E4" s="136" t="s">
        <v>84</v>
      </c>
      <c r="F4" s="137" t="s">
        <v>138</v>
      </c>
      <c r="G4" s="137" t="s">
        <v>139</v>
      </c>
      <c r="H4" s="137" t="s">
        <v>140</v>
      </c>
      <c r="I4" s="137" t="s">
        <v>55</v>
      </c>
      <c r="J4" s="137" t="s">
        <v>93</v>
      </c>
      <c r="K4" s="137" t="s">
        <v>95</v>
      </c>
      <c r="L4" s="137" t="s">
        <v>92</v>
      </c>
      <c r="M4" s="137" t="s">
        <v>42</v>
      </c>
      <c r="N4" s="137" t="s">
        <v>51</v>
      </c>
      <c r="O4" s="137" t="s">
        <v>137</v>
      </c>
      <c r="P4" s="137" t="s">
        <v>31</v>
      </c>
      <c r="Q4" s="137" t="s">
        <v>143</v>
      </c>
      <c r="R4" s="138" t="s">
        <v>61</v>
      </c>
      <c r="S4" s="138" t="s">
        <v>64</v>
      </c>
      <c r="T4" s="137" t="s">
        <v>49</v>
      </c>
      <c r="U4" s="137" t="s">
        <v>32</v>
      </c>
      <c r="V4" s="137" t="s">
        <v>141</v>
      </c>
      <c r="W4" s="137" t="s">
        <v>142</v>
      </c>
      <c r="X4" s="137" t="s">
        <v>82</v>
      </c>
      <c r="Y4" s="139" t="s">
        <v>83</v>
      </c>
    </row>
    <row r="5" spans="1:25" x14ac:dyDescent="0.2">
      <c r="A5" s="17">
        <v>1</v>
      </c>
      <c r="B5" s="26" t="s">
        <v>159</v>
      </c>
      <c r="C5" s="17" t="s">
        <v>86</v>
      </c>
      <c r="D5" s="95">
        <v>41320</v>
      </c>
      <c r="E5" s="33" t="s">
        <v>160</v>
      </c>
      <c r="F5" s="146">
        <v>65427</v>
      </c>
      <c r="G5" s="154">
        <f>IF(OR(ISBLANK($A5),$A5=""),"",ROUND(F5/period_frequency/(40*(52/period_frequency)),2))</f>
        <v>31.46</v>
      </c>
      <c r="H5" s="154">
        <f>IF(OR(ISBLANK($A5),$A5=""),"",ROUND(G5*1.5,2))</f>
        <v>47.19</v>
      </c>
      <c r="I5" s="17" t="s">
        <v>35</v>
      </c>
      <c r="J5" s="18">
        <v>8</v>
      </c>
      <c r="K5" s="18">
        <v>5</v>
      </c>
      <c r="L5" s="18">
        <v>7</v>
      </c>
      <c r="M5" s="20" t="s">
        <v>165</v>
      </c>
      <c r="N5" s="17" t="s">
        <v>153</v>
      </c>
      <c r="O5" s="17">
        <v>2</v>
      </c>
      <c r="P5" s="25">
        <v>0.04</v>
      </c>
      <c r="Q5" s="146">
        <v>5</v>
      </c>
      <c r="R5" s="25">
        <v>4.6300000000000001E-2</v>
      </c>
      <c r="S5" s="25">
        <v>0</v>
      </c>
      <c r="T5" s="25">
        <v>6.2E-2</v>
      </c>
      <c r="U5" s="25">
        <v>1.4500000000000001E-2</v>
      </c>
      <c r="V5" s="146">
        <v>45</v>
      </c>
      <c r="W5" s="146">
        <v>0</v>
      </c>
      <c r="X5" s="148" t="s">
        <v>166</v>
      </c>
      <c r="Y5" s="149" t="s">
        <v>167</v>
      </c>
    </row>
    <row r="6" spans="1:25" x14ac:dyDescent="0.2">
      <c r="A6" s="17">
        <v>2</v>
      </c>
      <c r="B6" s="26" t="s">
        <v>161</v>
      </c>
      <c r="C6" s="17" t="s">
        <v>87</v>
      </c>
      <c r="D6" s="95">
        <v>40814</v>
      </c>
      <c r="E6" s="33" t="s">
        <v>162</v>
      </c>
      <c r="F6" s="146">
        <v>54481</v>
      </c>
      <c r="G6" s="154">
        <f t="shared" ref="G6:G49" si="0">IF(OR(ISBLANK($A6),$A6=""),"",ROUND(F6/period_frequency/(40*(52/period_frequency)),2))</f>
        <v>26.19</v>
      </c>
      <c r="H6" s="154">
        <f t="shared" ref="H6:H49" si="1">IF(OR(ISBLANK($A6),$A6=""),"",ROUND(G6*1.5,2))</f>
        <v>39.29</v>
      </c>
      <c r="I6" s="17" t="s">
        <v>34</v>
      </c>
      <c r="J6" s="18">
        <v>8</v>
      </c>
      <c r="K6" s="18">
        <v>5</v>
      </c>
      <c r="L6" s="18">
        <v>7</v>
      </c>
      <c r="M6" s="20" t="s">
        <v>165</v>
      </c>
      <c r="N6" s="17" t="s">
        <v>50</v>
      </c>
      <c r="O6" s="17">
        <v>4</v>
      </c>
      <c r="P6" s="25">
        <v>0.03</v>
      </c>
      <c r="Q6" s="146">
        <v>0</v>
      </c>
      <c r="R6" s="152">
        <v>4.6300000000000001E-2</v>
      </c>
      <c r="S6" s="152">
        <v>0</v>
      </c>
      <c r="T6" s="25">
        <v>6.2E-2</v>
      </c>
      <c r="U6" s="25">
        <v>1.4500000000000001E-2</v>
      </c>
      <c r="V6" s="146">
        <v>42</v>
      </c>
      <c r="W6" s="146">
        <v>0</v>
      </c>
      <c r="X6" s="148" t="s">
        <v>166</v>
      </c>
      <c r="Y6" s="149" t="s">
        <v>168</v>
      </c>
    </row>
    <row r="7" spans="1:25" x14ac:dyDescent="0.2">
      <c r="A7" s="17">
        <v>3</v>
      </c>
      <c r="B7" s="26" t="s">
        <v>163</v>
      </c>
      <c r="C7" s="17" t="s">
        <v>86</v>
      </c>
      <c r="D7" s="95">
        <v>40674</v>
      </c>
      <c r="E7" s="33" t="s">
        <v>164</v>
      </c>
      <c r="F7" s="146">
        <v>48785</v>
      </c>
      <c r="G7" s="154">
        <f t="shared" si="0"/>
        <v>23.45</v>
      </c>
      <c r="H7" s="154">
        <f t="shared" si="1"/>
        <v>35.18</v>
      </c>
      <c r="I7" s="17" t="s">
        <v>34</v>
      </c>
      <c r="J7" s="18">
        <v>8</v>
      </c>
      <c r="K7" s="18">
        <v>5</v>
      </c>
      <c r="L7" s="18">
        <v>7</v>
      </c>
      <c r="M7" s="20" t="s">
        <v>56</v>
      </c>
      <c r="N7" s="17" t="s">
        <v>50</v>
      </c>
      <c r="O7" s="17">
        <v>4</v>
      </c>
      <c r="P7" s="25">
        <v>4.4999999999999998E-2</v>
      </c>
      <c r="Q7" s="146">
        <v>0</v>
      </c>
      <c r="R7" s="25">
        <v>4.6300000000000001E-2</v>
      </c>
      <c r="S7" s="25">
        <v>0</v>
      </c>
      <c r="T7" s="25">
        <v>6.2E-2</v>
      </c>
      <c r="U7" s="25">
        <v>1.4500000000000001E-2</v>
      </c>
      <c r="V7" s="146">
        <v>14</v>
      </c>
      <c r="W7" s="146">
        <v>30</v>
      </c>
      <c r="X7" s="148" t="s">
        <v>166</v>
      </c>
      <c r="Y7" s="149" t="s">
        <v>169</v>
      </c>
    </row>
    <row r="8" spans="1:25" x14ac:dyDescent="0.2">
      <c r="A8" s="17"/>
      <c r="B8" s="26"/>
      <c r="C8" s="17"/>
      <c r="D8" s="95"/>
      <c r="E8" s="33"/>
      <c r="F8" s="146"/>
      <c r="G8" s="154" t="str">
        <f t="shared" si="0"/>
        <v/>
      </c>
      <c r="H8" s="154" t="str">
        <f t="shared" si="1"/>
        <v/>
      </c>
      <c r="I8" s="17"/>
      <c r="J8" s="18"/>
      <c r="K8" s="18"/>
      <c r="L8" s="18"/>
      <c r="M8" s="20"/>
      <c r="N8" s="17"/>
      <c r="O8" s="17"/>
      <c r="P8" s="25"/>
      <c r="Q8" s="146"/>
      <c r="R8" s="25"/>
      <c r="S8" s="25"/>
      <c r="T8" s="25"/>
      <c r="U8" s="25"/>
      <c r="V8" s="146"/>
      <c r="W8" s="146"/>
      <c r="X8" s="148"/>
      <c r="Y8" s="149"/>
    </row>
    <row r="9" spans="1:25" x14ac:dyDescent="0.2">
      <c r="A9" s="17"/>
      <c r="B9" s="26"/>
      <c r="C9" s="17"/>
      <c r="D9" s="95"/>
      <c r="E9" s="33"/>
      <c r="F9" s="146"/>
      <c r="G9" s="154" t="str">
        <f t="shared" si="0"/>
        <v/>
      </c>
      <c r="H9" s="154" t="str">
        <f t="shared" si="1"/>
        <v/>
      </c>
      <c r="I9" s="17"/>
      <c r="J9" s="18"/>
      <c r="K9" s="18"/>
      <c r="L9" s="18"/>
      <c r="M9" s="20"/>
      <c r="N9" s="17"/>
      <c r="O9" s="17"/>
      <c r="P9" s="25"/>
      <c r="Q9" s="146"/>
      <c r="R9" s="25"/>
      <c r="S9" s="25"/>
      <c r="T9" s="25"/>
      <c r="U9" s="25"/>
      <c r="V9" s="146"/>
      <c r="W9" s="146"/>
      <c r="X9" s="148"/>
      <c r="Y9" s="149"/>
    </row>
    <row r="10" spans="1:25" x14ac:dyDescent="0.2">
      <c r="A10" s="155"/>
      <c r="B10" s="156"/>
      <c r="C10" s="155"/>
      <c r="D10" s="157"/>
      <c r="E10" s="158"/>
      <c r="F10" s="159"/>
      <c r="G10" s="154" t="str">
        <f t="shared" si="0"/>
        <v/>
      </c>
      <c r="H10" s="154" t="str">
        <f t="shared" si="1"/>
        <v/>
      </c>
      <c r="I10" s="155"/>
      <c r="J10" s="160"/>
      <c r="K10" s="160"/>
      <c r="L10" s="160"/>
      <c r="M10" s="161"/>
      <c r="N10" s="155"/>
      <c r="O10" s="155"/>
      <c r="P10" s="162"/>
      <c r="Q10" s="159"/>
      <c r="R10" s="162"/>
      <c r="S10" s="162"/>
      <c r="T10" s="162"/>
      <c r="U10" s="162"/>
      <c r="V10" s="159"/>
      <c r="W10" s="159"/>
      <c r="X10" s="163"/>
      <c r="Y10" s="164"/>
    </row>
    <row r="11" spans="1:25" x14ac:dyDescent="0.2">
      <c r="A11" s="155"/>
      <c r="B11" s="156"/>
      <c r="C11" s="155"/>
      <c r="D11" s="157"/>
      <c r="E11" s="158"/>
      <c r="F11" s="159"/>
      <c r="G11" s="154" t="str">
        <f t="shared" si="0"/>
        <v/>
      </c>
      <c r="H11" s="154" t="str">
        <f t="shared" si="1"/>
        <v/>
      </c>
      <c r="I11" s="155"/>
      <c r="J11" s="160"/>
      <c r="K11" s="160"/>
      <c r="L11" s="160"/>
      <c r="M11" s="161"/>
      <c r="N11" s="155"/>
      <c r="O11" s="155"/>
      <c r="P11" s="162"/>
      <c r="Q11" s="159"/>
      <c r="R11" s="162"/>
      <c r="S11" s="162"/>
      <c r="T11" s="162"/>
      <c r="U11" s="162"/>
      <c r="V11" s="159"/>
      <c r="W11" s="159"/>
      <c r="X11" s="163"/>
      <c r="Y11" s="164"/>
    </row>
    <row r="12" spans="1:25" x14ac:dyDescent="0.2">
      <c r="A12" s="155"/>
      <c r="B12" s="156"/>
      <c r="C12" s="155"/>
      <c r="D12" s="157"/>
      <c r="E12" s="158"/>
      <c r="F12" s="159"/>
      <c r="G12" s="154" t="str">
        <f t="shared" si="0"/>
        <v/>
      </c>
      <c r="H12" s="154" t="str">
        <f t="shared" si="1"/>
        <v/>
      </c>
      <c r="I12" s="155"/>
      <c r="J12" s="160"/>
      <c r="K12" s="160"/>
      <c r="L12" s="160"/>
      <c r="M12" s="161"/>
      <c r="N12" s="155"/>
      <c r="O12" s="155"/>
      <c r="P12" s="162"/>
      <c r="Q12" s="159"/>
      <c r="R12" s="162"/>
      <c r="S12" s="162"/>
      <c r="T12" s="162"/>
      <c r="U12" s="162"/>
      <c r="V12" s="159"/>
      <c r="W12" s="159"/>
      <c r="X12" s="163"/>
      <c r="Y12" s="164"/>
    </row>
    <row r="13" spans="1:25" x14ac:dyDescent="0.2">
      <c r="A13" s="155"/>
      <c r="B13" s="156"/>
      <c r="C13" s="155"/>
      <c r="D13" s="157"/>
      <c r="E13" s="158"/>
      <c r="F13" s="159"/>
      <c r="G13" s="154" t="str">
        <f t="shared" si="0"/>
        <v/>
      </c>
      <c r="H13" s="154" t="str">
        <f t="shared" si="1"/>
        <v/>
      </c>
      <c r="I13" s="155"/>
      <c r="J13" s="160"/>
      <c r="K13" s="160"/>
      <c r="L13" s="160"/>
      <c r="M13" s="161"/>
      <c r="N13" s="155"/>
      <c r="O13" s="155"/>
      <c r="P13" s="162"/>
      <c r="Q13" s="159"/>
      <c r="R13" s="162"/>
      <c r="S13" s="162"/>
      <c r="T13" s="162"/>
      <c r="U13" s="162"/>
      <c r="V13" s="159"/>
      <c r="W13" s="159"/>
      <c r="X13" s="163"/>
      <c r="Y13" s="164"/>
    </row>
    <row r="14" spans="1:25" x14ac:dyDescent="0.2">
      <c r="A14" s="155"/>
      <c r="B14" s="156"/>
      <c r="C14" s="155"/>
      <c r="D14" s="157"/>
      <c r="E14" s="158"/>
      <c r="F14" s="159"/>
      <c r="G14" s="154" t="str">
        <f t="shared" si="0"/>
        <v/>
      </c>
      <c r="H14" s="154" t="str">
        <f t="shared" si="1"/>
        <v/>
      </c>
      <c r="I14" s="155"/>
      <c r="J14" s="160"/>
      <c r="K14" s="160"/>
      <c r="L14" s="160"/>
      <c r="M14" s="161"/>
      <c r="N14" s="155"/>
      <c r="O14" s="155"/>
      <c r="P14" s="162"/>
      <c r="Q14" s="159"/>
      <c r="R14" s="162"/>
      <c r="S14" s="162"/>
      <c r="T14" s="162"/>
      <c r="U14" s="162"/>
      <c r="V14" s="159"/>
      <c r="W14" s="159"/>
      <c r="X14" s="163"/>
      <c r="Y14" s="164"/>
    </row>
    <row r="15" spans="1:25" x14ac:dyDescent="0.2">
      <c r="A15" s="155"/>
      <c r="B15" s="156"/>
      <c r="C15" s="155"/>
      <c r="D15" s="157"/>
      <c r="E15" s="158"/>
      <c r="F15" s="159"/>
      <c r="G15" s="154" t="str">
        <f t="shared" si="0"/>
        <v/>
      </c>
      <c r="H15" s="154" t="str">
        <f t="shared" si="1"/>
        <v/>
      </c>
      <c r="I15" s="155"/>
      <c r="J15" s="160"/>
      <c r="K15" s="160"/>
      <c r="L15" s="160"/>
      <c r="M15" s="161"/>
      <c r="N15" s="155"/>
      <c r="O15" s="155"/>
      <c r="P15" s="162"/>
      <c r="Q15" s="159"/>
      <c r="R15" s="162"/>
      <c r="S15" s="162"/>
      <c r="T15" s="162"/>
      <c r="U15" s="162"/>
      <c r="V15" s="159"/>
      <c r="W15" s="159"/>
      <c r="X15" s="163"/>
      <c r="Y15" s="164"/>
    </row>
    <row r="16" spans="1:25" x14ac:dyDescent="0.2">
      <c r="A16" s="155"/>
      <c r="B16" s="156"/>
      <c r="C16" s="155"/>
      <c r="D16" s="157"/>
      <c r="E16" s="158"/>
      <c r="F16" s="159"/>
      <c r="G16" s="154" t="str">
        <f t="shared" si="0"/>
        <v/>
      </c>
      <c r="H16" s="154" t="str">
        <f t="shared" si="1"/>
        <v/>
      </c>
      <c r="I16" s="155"/>
      <c r="J16" s="160"/>
      <c r="K16" s="160"/>
      <c r="L16" s="160"/>
      <c r="M16" s="161"/>
      <c r="N16" s="155"/>
      <c r="O16" s="155"/>
      <c r="P16" s="162"/>
      <c r="Q16" s="159"/>
      <c r="R16" s="162"/>
      <c r="S16" s="162"/>
      <c r="T16" s="162"/>
      <c r="U16" s="162"/>
      <c r="V16" s="159"/>
      <c r="W16" s="159"/>
      <c r="X16" s="163"/>
      <c r="Y16" s="164"/>
    </row>
    <row r="17" spans="1:25" x14ac:dyDescent="0.2">
      <c r="A17" s="155"/>
      <c r="B17" s="156"/>
      <c r="C17" s="155"/>
      <c r="D17" s="157"/>
      <c r="E17" s="158"/>
      <c r="F17" s="159"/>
      <c r="G17" s="154" t="str">
        <f t="shared" si="0"/>
        <v/>
      </c>
      <c r="H17" s="154" t="str">
        <f t="shared" si="1"/>
        <v/>
      </c>
      <c r="I17" s="155"/>
      <c r="J17" s="160"/>
      <c r="K17" s="160"/>
      <c r="L17" s="160"/>
      <c r="M17" s="161"/>
      <c r="N17" s="155"/>
      <c r="O17" s="155"/>
      <c r="P17" s="162"/>
      <c r="Q17" s="159"/>
      <c r="R17" s="162"/>
      <c r="S17" s="162"/>
      <c r="T17" s="162"/>
      <c r="U17" s="162"/>
      <c r="V17" s="159"/>
      <c r="W17" s="159"/>
      <c r="X17" s="163"/>
      <c r="Y17" s="164"/>
    </row>
    <row r="18" spans="1:25" x14ac:dyDescent="0.2">
      <c r="A18" s="155"/>
      <c r="B18" s="156"/>
      <c r="C18" s="155"/>
      <c r="D18" s="157"/>
      <c r="E18" s="158"/>
      <c r="F18" s="159"/>
      <c r="G18" s="154" t="str">
        <f t="shared" si="0"/>
        <v/>
      </c>
      <c r="H18" s="154" t="str">
        <f t="shared" si="1"/>
        <v/>
      </c>
      <c r="I18" s="155"/>
      <c r="J18" s="160"/>
      <c r="K18" s="160"/>
      <c r="L18" s="160"/>
      <c r="M18" s="161"/>
      <c r="N18" s="155"/>
      <c r="O18" s="155"/>
      <c r="P18" s="162"/>
      <c r="Q18" s="159"/>
      <c r="R18" s="162"/>
      <c r="S18" s="162"/>
      <c r="T18" s="162"/>
      <c r="U18" s="162"/>
      <c r="V18" s="159"/>
      <c r="W18" s="159"/>
      <c r="X18" s="163"/>
      <c r="Y18" s="164"/>
    </row>
    <row r="19" spans="1:25" x14ac:dyDescent="0.2">
      <c r="A19" s="155"/>
      <c r="B19" s="156"/>
      <c r="C19" s="155"/>
      <c r="D19" s="157"/>
      <c r="E19" s="158"/>
      <c r="F19" s="159"/>
      <c r="G19" s="154" t="str">
        <f t="shared" si="0"/>
        <v/>
      </c>
      <c r="H19" s="154" t="str">
        <f t="shared" si="1"/>
        <v/>
      </c>
      <c r="I19" s="155"/>
      <c r="J19" s="160"/>
      <c r="K19" s="160"/>
      <c r="L19" s="160"/>
      <c r="M19" s="161"/>
      <c r="N19" s="155"/>
      <c r="O19" s="155"/>
      <c r="P19" s="162"/>
      <c r="Q19" s="159"/>
      <c r="R19" s="162"/>
      <c r="S19" s="162"/>
      <c r="T19" s="162"/>
      <c r="U19" s="162"/>
      <c r="V19" s="159"/>
      <c r="W19" s="159"/>
      <c r="X19" s="163"/>
      <c r="Y19" s="164"/>
    </row>
    <row r="20" spans="1:25" x14ac:dyDescent="0.2">
      <c r="A20" s="155"/>
      <c r="B20" s="156"/>
      <c r="C20" s="155"/>
      <c r="D20" s="157"/>
      <c r="E20" s="158"/>
      <c r="F20" s="159"/>
      <c r="G20" s="154" t="str">
        <f t="shared" si="0"/>
        <v/>
      </c>
      <c r="H20" s="154" t="str">
        <f t="shared" si="1"/>
        <v/>
      </c>
      <c r="I20" s="155"/>
      <c r="J20" s="160"/>
      <c r="K20" s="160"/>
      <c r="L20" s="160"/>
      <c r="M20" s="161"/>
      <c r="N20" s="155"/>
      <c r="O20" s="155"/>
      <c r="P20" s="162"/>
      <c r="Q20" s="159"/>
      <c r="R20" s="162"/>
      <c r="S20" s="162"/>
      <c r="T20" s="162"/>
      <c r="U20" s="162"/>
      <c r="V20" s="159"/>
      <c r="W20" s="159"/>
      <c r="X20" s="163"/>
      <c r="Y20" s="164"/>
    </row>
    <row r="21" spans="1:25" x14ac:dyDescent="0.2">
      <c r="A21" s="155"/>
      <c r="B21" s="156"/>
      <c r="C21" s="155"/>
      <c r="D21" s="157"/>
      <c r="E21" s="158"/>
      <c r="F21" s="159"/>
      <c r="G21" s="154" t="str">
        <f t="shared" si="0"/>
        <v/>
      </c>
      <c r="H21" s="154" t="str">
        <f t="shared" si="1"/>
        <v/>
      </c>
      <c r="I21" s="155"/>
      <c r="J21" s="160"/>
      <c r="K21" s="160"/>
      <c r="L21" s="160"/>
      <c r="M21" s="161"/>
      <c r="N21" s="155"/>
      <c r="O21" s="155"/>
      <c r="P21" s="162"/>
      <c r="Q21" s="159"/>
      <c r="R21" s="162"/>
      <c r="S21" s="162"/>
      <c r="T21" s="162"/>
      <c r="U21" s="162"/>
      <c r="V21" s="159"/>
      <c r="W21" s="159"/>
      <c r="X21" s="163"/>
      <c r="Y21" s="164"/>
    </row>
    <row r="22" spans="1:25" x14ac:dyDescent="0.2">
      <c r="A22" s="155"/>
      <c r="B22" s="156"/>
      <c r="C22" s="155"/>
      <c r="D22" s="157"/>
      <c r="E22" s="158"/>
      <c r="F22" s="159"/>
      <c r="G22" s="154" t="str">
        <f t="shared" si="0"/>
        <v/>
      </c>
      <c r="H22" s="154" t="str">
        <f t="shared" si="1"/>
        <v/>
      </c>
      <c r="I22" s="155"/>
      <c r="J22" s="160"/>
      <c r="K22" s="160"/>
      <c r="L22" s="160"/>
      <c r="M22" s="161"/>
      <c r="N22" s="155"/>
      <c r="O22" s="155"/>
      <c r="P22" s="162"/>
      <c r="Q22" s="159"/>
      <c r="R22" s="162"/>
      <c r="S22" s="162"/>
      <c r="T22" s="162"/>
      <c r="U22" s="162"/>
      <c r="V22" s="159"/>
      <c r="W22" s="159"/>
      <c r="X22" s="163"/>
      <c r="Y22" s="164"/>
    </row>
    <row r="23" spans="1:25" x14ac:dyDescent="0.2">
      <c r="A23" s="155"/>
      <c r="B23" s="156"/>
      <c r="C23" s="155"/>
      <c r="D23" s="157"/>
      <c r="E23" s="158"/>
      <c r="F23" s="159"/>
      <c r="G23" s="154" t="str">
        <f t="shared" si="0"/>
        <v/>
      </c>
      <c r="H23" s="154" t="str">
        <f t="shared" si="1"/>
        <v/>
      </c>
      <c r="I23" s="155"/>
      <c r="J23" s="160"/>
      <c r="K23" s="160"/>
      <c r="L23" s="160"/>
      <c r="M23" s="165"/>
      <c r="N23" s="155"/>
      <c r="O23" s="155"/>
      <c r="P23" s="162"/>
      <c r="Q23" s="159"/>
      <c r="R23" s="162"/>
      <c r="S23" s="162"/>
      <c r="T23" s="162"/>
      <c r="U23" s="162"/>
      <c r="V23" s="159"/>
      <c r="W23" s="159"/>
      <c r="X23" s="163"/>
      <c r="Y23" s="164"/>
    </row>
    <row r="24" spans="1:25" x14ac:dyDescent="0.2">
      <c r="A24" s="155"/>
      <c r="B24" s="156"/>
      <c r="C24" s="155"/>
      <c r="D24" s="157"/>
      <c r="E24" s="158"/>
      <c r="F24" s="159"/>
      <c r="G24" s="154" t="str">
        <f t="shared" si="0"/>
        <v/>
      </c>
      <c r="H24" s="154" t="str">
        <f t="shared" si="1"/>
        <v/>
      </c>
      <c r="I24" s="155"/>
      <c r="J24" s="160"/>
      <c r="K24" s="160"/>
      <c r="L24" s="160"/>
      <c r="M24" s="165"/>
      <c r="N24" s="155"/>
      <c r="O24" s="155"/>
      <c r="P24" s="162"/>
      <c r="Q24" s="159"/>
      <c r="R24" s="162"/>
      <c r="S24" s="162"/>
      <c r="T24" s="162"/>
      <c r="U24" s="162"/>
      <c r="V24" s="159"/>
      <c r="W24" s="159"/>
      <c r="X24" s="163"/>
      <c r="Y24" s="164"/>
    </row>
    <row r="25" spans="1:25" x14ac:dyDescent="0.2">
      <c r="A25" s="155"/>
      <c r="B25" s="156"/>
      <c r="C25" s="155"/>
      <c r="D25" s="157"/>
      <c r="E25" s="158"/>
      <c r="F25" s="159"/>
      <c r="G25" s="154" t="str">
        <f t="shared" si="0"/>
        <v/>
      </c>
      <c r="H25" s="154" t="str">
        <f t="shared" si="1"/>
        <v/>
      </c>
      <c r="I25" s="155"/>
      <c r="J25" s="160"/>
      <c r="K25" s="160"/>
      <c r="L25" s="160"/>
      <c r="M25" s="165"/>
      <c r="N25" s="155"/>
      <c r="O25" s="155"/>
      <c r="P25" s="162"/>
      <c r="Q25" s="159"/>
      <c r="R25" s="162"/>
      <c r="S25" s="162"/>
      <c r="T25" s="162"/>
      <c r="U25" s="162"/>
      <c r="V25" s="159"/>
      <c r="W25" s="159"/>
      <c r="X25" s="163"/>
      <c r="Y25" s="164"/>
    </row>
    <row r="26" spans="1:25" x14ac:dyDescent="0.2">
      <c r="A26" s="155"/>
      <c r="B26" s="156"/>
      <c r="C26" s="155"/>
      <c r="D26" s="157"/>
      <c r="E26" s="158"/>
      <c r="F26" s="159"/>
      <c r="G26" s="154" t="str">
        <f t="shared" si="0"/>
        <v/>
      </c>
      <c r="H26" s="154" t="str">
        <f t="shared" si="1"/>
        <v/>
      </c>
      <c r="I26" s="155"/>
      <c r="J26" s="160"/>
      <c r="K26" s="160"/>
      <c r="L26" s="160"/>
      <c r="M26" s="165"/>
      <c r="N26" s="155"/>
      <c r="O26" s="155"/>
      <c r="P26" s="162"/>
      <c r="Q26" s="159"/>
      <c r="R26" s="162"/>
      <c r="S26" s="162"/>
      <c r="T26" s="162"/>
      <c r="U26" s="162"/>
      <c r="V26" s="159"/>
      <c r="W26" s="159"/>
      <c r="X26" s="163"/>
      <c r="Y26" s="164"/>
    </row>
    <row r="27" spans="1:25" x14ac:dyDescent="0.2">
      <c r="A27" s="155"/>
      <c r="B27" s="156"/>
      <c r="C27" s="155"/>
      <c r="D27" s="157"/>
      <c r="E27" s="158"/>
      <c r="F27" s="159"/>
      <c r="G27" s="154" t="str">
        <f t="shared" si="0"/>
        <v/>
      </c>
      <c r="H27" s="154" t="str">
        <f t="shared" si="1"/>
        <v/>
      </c>
      <c r="I27" s="155"/>
      <c r="J27" s="160"/>
      <c r="K27" s="160"/>
      <c r="L27" s="160"/>
      <c r="M27" s="165"/>
      <c r="N27" s="155"/>
      <c r="O27" s="155"/>
      <c r="P27" s="162"/>
      <c r="Q27" s="159"/>
      <c r="R27" s="162"/>
      <c r="S27" s="162"/>
      <c r="T27" s="162"/>
      <c r="U27" s="162"/>
      <c r="V27" s="159"/>
      <c r="W27" s="159"/>
      <c r="X27" s="163"/>
      <c r="Y27" s="164"/>
    </row>
    <row r="28" spans="1:25" x14ac:dyDescent="0.2">
      <c r="A28" s="155"/>
      <c r="B28" s="156"/>
      <c r="C28" s="155"/>
      <c r="D28" s="157"/>
      <c r="E28" s="158"/>
      <c r="F28" s="159"/>
      <c r="G28" s="154" t="str">
        <f t="shared" si="0"/>
        <v/>
      </c>
      <c r="H28" s="154" t="str">
        <f t="shared" si="1"/>
        <v/>
      </c>
      <c r="I28" s="155"/>
      <c r="J28" s="160"/>
      <c r="K28" s="160"/>
      <c r="L28" s="160"/>
      <c r="M28" s="165"/>
      <c r="N28" s="155"/>
      <c r="O28" s="155"/>
      <c r="P28" s="162"/>
      <c r="Q28" s="159"/>
      <c r="R28" s="162"/>
      <c r="S28" s="162"/>
      <c r="T28" s="162"/>
      <c r="U28" s="162"/>
      <c r="V28" s="159"/>
      <c r="W28" s="159"/>
      <c r="X28" s="163"/>
      <c r="Y28" s="164"/>
    </row>
    <row r="29" spans="1:25" x14ac:dyDescent="0.2">
      <c r="A29" s="155"/>
      <c r="B29" s="156"/>
      <c r="C29" s="155"/>
      <c r="D29" s="157"/>
      <c r="E29" s="158"/>
      <c r="F29" s="159"/>
      <c r="G29" s="154" t="str">
        <f t="shared" si="0"/>
        <v/>
      </c>
      <c r="H29" s="154" t="str">
        <f t="shared" si="1"/>
        <v/>
      </c>
      <c r="I29" s="155"/>
      <c r="J29" s="160"/>
      <c r="K29" s="160"/>
      <c r="L29" s="160"/>
      <c r="M29" s="165"/>
      <c r="N29" s="155"/>
      <c r="O29" s="155"/>
      <c r="P29" s="162"/>
      <c r="Q29" s="159"/>
      <c r="R29" s="162"/>
      <c r="S29" s="162"/>
      <c r="T29" s="162"/>
      <c r="U29" s="162"/>
      <c r="V29" s="159"/>
      <c r="W29" s="159"/>
      <c r="X29" s="163"/>
      <c r="Y29" s="164"/>
    </row>
    <row r="30" spans="1:25" x14ac:dyDescent="0.2">
      <c r="A30" s="155"/>
      <c r="B30" s="156"/>
      <c r="C30" s="155"/>
      <c r="D30" s="157"/>
      <c r="E30" s="158"/>
      <c r="F30" s="159"/>
      <c r="G30" s="154" t="str">
        <f t="shared" si="0"/>
        <v/>
      </c>
      <c r="H30" s="154" t="str">
        <f t="shared" si="1"/>
        <v/>
      </c>
      <c r="I30" s="155"/>
      <c r="J30" s="160"/>
      <c r="K30" s="160"/>
      <c r="L30" s="160"/>
      <c r="M30" s="165"/>
      <c r="N30" s="155"/>
      <c r="O30" s="155"/>
      <c r="P30" s="162"/>
      <c r="Q30" s="159"/>
      <c r="R30" s="162"/>
      <c r="S30" s="162"/>
      <c r="T30" s="162"/>
      <c r="U30" s="162"/>
      <c r="V30" s="159"/>
      <c r="W30" s="159"/>
      <c r="X30" s="163"/>
      <c r="Y30" s="164"/>
    </row>
    <row r="31" spans="1:25" x14ac:dyDescent="0.2">
      <c r="A31" s="155"/>
      <c r="B31" s="156"/>
      <c r="C31" s="155"/>
      <c r="D31" s="157"/>
      <c r="E31" s="158"/>
      <c r="F31" s="159"/>
      <c r="G31" s="154" t="str">
        <f t="shared" si="0"/>
        <v/>
      </c>
      <c r="H31" s="154" t="str">
        <f t="shared" si="1"/>
        <v/>
      </c>
      <c r="I31" s="155"/>
      <c r="J31" s="160"/>
      <c r="K31" s="160"/>
      <c r="L31" s="160"/>
      <c r="M31" s="161"/>
      <c r="N31" s="155"/>
      <c r="O31" s="155"/>
      <c r="P31" s="162"/>
      <c r="Q31" s="159"/>
      <c r="R31" s="162"/>
      <c r="S31" s="162"/>
      <c r="T31" s="162"/>
      <c r="U31" s="162"/>
      <c r="V31" s="159"/>
      <c r="W31" s="159"/>
      <c r="X31" s="163"/>
      <c r="Y31" s="164"/>
    </row>
    <row r="32" spans="1:25" x14ac:dyDescent="0.2">
      <c r="A32" s="155"/>
      <c r="B32" s="156"/>
      <c r="C32" s="155"/>
      <c r="D32" s="157"/>
      <c r="E32" s="158"/>
      <c r="F32" s="159"/>
      <c r="G32" s="154" t="str">
        <f t="shared" si="0"/>
        <v/>
      </c>
      <c r="H32" s="154" t="str">
        <f t="shared" si="1"/>
        <v/>
      </c>
      <c r="I32" s="155"/>
      <c r="J32" s="160"/>
      <c r="K32" s="160"/>
      <c r="L32" s="160"/>
      <c r="M32" s="161"/>
      <c r="N32" s="155"/>
      <c r="O32" s="155"/>
      <c r="P32" s="162"/>
      <c r="Q32" s="159"/>
      <c r="R32" s="162"/>
      <c r="S32" s="162"/>
      <c r="T32" s="162"/>
      <c r="U32" s="162"/>
      <c r="V32" s="159"/>
      <c r="W32" s="159"/>
      <c r="X32" s="163"/>
      <c r="Y32" s="164"/>
    </row>
    <row r="33" spans="1:25" x14ac:dyDescent="0.2">
      <c r="A33" s="155"/>
      <c r="B33" s="156"/>
      <c r="C33" s="155"/>
      <c r="D33" s="157"/>
      <c r="E33" s="158"/>
      <c r="F33" s="159"/>
      <c r="G33" s="154" t="str">
        <f t="shared" si="0"/>
        <v/>
      </c>
      <c r="H33" s="154" t="str">
        <f t="shared" si="1"/>
        <v/>
      </c>
      <c r="I33" s="155"/>
      <c r="J33" s="160"/>
      <c r="K33" s="160"/>
      <c r="L33" s="160"/>
      <c r="M33" s="161"/>
      <c r="N33" s="155"/>
      <c r="O33" s="155"/>
      <c r="P33" s="162"/>
      <c r="Q33" s="159"/>
      <c r="R33" s="162"/>
      <c r="S33" s="162"/>
      <c r="T33" s="162"/>
      <c r="U33" s="162"/>
      <c r="V33" s="159"/>
      <c r="W33" s="159"/>
      <c r="X33" s="163"/>
      <c r="Y33" s="164"/>
    </row>
    <row r="34" spans="1:25" x14ac:dyDescent="0.2">
      <c r="A34" s="155"/>
      <c r="B34" s="156"/>
      <c r="C34" s="155"/>
      <c r="D34" s="157"/>
      <c r="E34" s="158"/>
      <c r="F34" s="159"/>
      <c r="G34" s="154" t="str">
        <f t="shared" si="0"/>
        <v/>
      </c>
      <c r="H34" s="154" t="str">
        <f t="shared" si="1"/>
        <v/>
      </c>
      <c r="I34" s="155"/>
      <c r="J34" s="160"/>
      <c r="K34" s="160"/>
      <c r="L34" s="160"/>
      <c r="M34" s="161"/>
      <c r="N34" s="155"/>
      <c r="O34" s="155"/>
      <c r="P34" s="162"/>
      <c r="Q34" s="159"/>
      <c r="R34" s="162"/>
      <c r="S34" s="162"/>
      <c r="T34" s="162"/>
      <c r="U34" s="162"/>
      <c r="V34" s="159"/>
      <c r="W34" s="159"/>
      <c r="X34" s="163"/>
      <c r="Y34" s="164"/>
    </row>
    <row r="35" spans="1:25" x14ac:dyDescent="0.2">
      <c r="A35" s="155"/>
      <c r="B35" s="156"/>
      <c r="C35" s="155"/>
      <c r="D35" s="157"/>
      <c r="E35" s="158"/>
      <c r="F35" s="159"/>
      <c r="G35" s="154" t="str">
        <f t="shared" si="0"/>
        <v/>
      </c>
      <c r="H35" s="154" t="str">
        <f t="shared" si="1"/>
        <v/>
      </c>
      <c r="I35" s="155"/>
      <c r="J35" s="160"/>
      <c r="K35" s="160"/>
      <c r="L35" s="160"/>
      <c r="M35" s="161"/>
      <c r="N35" s="155"/>
      <c r="O35" s="155"/>
      <c r="P35" s="162"/>
      <c r="Q35" s="159"/>
      <c r="R35" s="162"/>
      <c r="S35" s="162"/>
      <c r="T35" s="162"/>
      <c r="U35" s="162"/>
      <c r="V35" s="159"/>
      <c r="W35" s="159"/>
      <c r="X35" s="163"/>
      <c r="Y35" s="164"/>
    </row>
    <row r="36" spans="1:25" x14ac:dyDescent="0.2">
      <c r="A36" s="155"/>
      <c r="B36" s="156"/>
      <c r="C36" s="155"/>
      <c r="D36" s="157"/>
      <c r="E36" s="158"/>
      <c r="F36" s="159"/>
      <c r="G36" s="154" t="str">
        <f t="shared" si="0"/>
        <v/>
      </c>
      <c r="H36" s="154" t="str">
        <f t="shared" si="1"/>
        <v/>
      </c>
      <c r="I36" s="155"/>
      <c r="J36" s="160"/>
      <c r="K36" s="160"/>
      <c r="L36" s="160"/>
      <c r="M36" s="161"/>
      <c r="N36" s="155"/>
      <c r="O36" s="155"/>
      <c r="P36" s="162"/>
      <c r="Q36" s="159"/>
      <c r="R36" s="162"/>
      <c r="S36" s="162"/>
      <c r="T36" s="162"/>
      <c r="U36" s="162"/>
      <c r="V36" s="159"/>
      <c r="W36" s="159"/>
      <c r="X36" s="163"/>
      <c r="Y36" s="164"/>
    </row>
    <row r="37" spans="1:25" x14ac:dyDescent="0.2">
      <c r="A37" s="155"/>
      <c r="B37" s="156"/>
      <c r="C37" s="155"/>
      <c r="D37" s="157"/>
      <c r="E37" s="158"/>
      <c r="F37" s="159"/>
      <c r="G37" s="154" t="str">
        <f t="shared" si="0"/>
        <v/>
      </c>
      <c r="H37" s="154" t="str">
        <f t="shared" si="1"/>
        <v/>
      </c>
      <c r="I37" s="155"/>
      <c r="J37" s="160"/>
      <c r="K37" s="160"/>
      <c r="L37" s="160"/>
      <c r="M37" s="161"/>
      <c r="N37" s="155"/>
      <c r="O37" s="155"/>
      <c r="P37" s="162"/>
      <c r="Q37" s="159"/>
      <c r="R37" s="162"/>
      <c r="S37" s="162"/>
      <c r="T37" s="162"/>
      <c r="U37" s="162"/>
      <c r="V37" s="159"/>
      <c r="W37" s="159"/>
      <c r="X37" s="163"/>
      <c r="Y37" s="164"/>
    </row>
    <row r="38" spans="1:25" x14ac:dyDescent="0.2">
      <c r="A38" s="155"/>
      <c r="B38" s="156"/>
      <c r="C38" s="155"/>
      <c r="D38" s="157"/>
      <c r="E38" s="158"/>
      <c r="F38" s="159"/>
      <c r="G38" s="154" t="str">
        <f t="shared" si="0"/>
        <v/>
      </c>
      <c r="H38" s="154" t="str">
        <f t="shared" si="1"/>
        <v/>
      </c>
      <c r="I38" s="155"/>
      <c r="J38" s="160"/>
      <c r="K38" s="160"/>
      <c r="L38" s="160"/>
      <c r="M38" s="161"/>
      <c r="N38" s="155"/>
      <c r="O38" s="155"/>
      <c r="P38" s="162"/>
      <c r="Q38" s="159"/>
      <c r="R38" s="162"/>
      <c r="S38" s="162"/>
      <c r="T38" s="162"/>
      <c r="U38" s="162"/>
      <c r="V38" s="159"/>
      <c r="W38" s="159"/>
      <c r="X38" s="163"/>
      <c r="Y38" s="164"/>
    </row>
    <row r="39" spans="1:25" x14ac:dyDescent="0.2">
      <c r="A39" s="155"/>
      <c r="B39" s="156"/>
      <c r="C39" s="155"/>
      <c r="D39" s="157"/>
      <c r="E39" s="158"/>
      <c r="F39" s="159"/>
      <c r="G39" s="154" t="str">
        <f t="shared" si="0"/>
        <v/>
      </c>
      <c r="H39" s="154" t="str">
        <f t="shared" si="1"/>
        <v/>
      </c>
      <c r="I39" s="155"/>
      <c r="J39" s="160"/>
      <c r="K39" s="160"/>
      <c r="L39" s="160"/>
      <c r="M39" s="161"/>
      <c r="N39" s="155"/>
      <c r="O39" s="155"/>
      <c r="P39" s="162"/>
      <c r="Q39" s="159"/>
      <c r="R39" s="162"/>
      <c r="S39" s="162"/>
      <c r="T39" s="162"/>
      <c r="U39" s="162"/>
      <c r="V39" s="159"/>
      <c r="W39" s="159"/>
      <c r="X39" s="163"/>
      <c r="Y39" s="164"/>
    </row>
    <row r="40" spans="1:25" x14ac:dyDescent="0.2">
      <c r="A40" s="155"/>
      <c r="B40" s="156"/>
      <c r="C40" s="155"/>
      <c r="D40" s="157"/>
      <c r="E40" s="158"/>
      <c r="F40" s="159"/>
      <c r="G40" s="154" t="str">
        <f t="shared" si="0"/>
        <v/>
      </c>
      <c r="H40" s="154" t="str">
        <f t="shared" si="1"/>
        <v/>
      </c>
      <c r="I40" s="155"/>
      <c r="J40" s="160"/>
      <c r="K40" s="160"/>
      <c r="L40" s="160"/>
      <c r="M40" s="165"/>
      <c r="N40" s="155"/>
      <c r="O40" s="155"/>
      <c r="P40" s="162"/>
      <c r="Q40" s="159"/>
      <c r="R40" s="162"/>
      <c r="S40" s="162"/>
      <c r="T40" s="162"/>
      <c r="U40" s="162"/>
      <c r="V40" s="159"/>
      <c r="W40" s="159"/>
      <c r="X40" s="163"/>
      <c r="Y40" s="164"/>
    </row>
    <row r="41" spans="1:25" x14ac:dyDescent="0.2">
      <c r="A41" s="155"/>
      <c r="B41" s="156"/>
      <c r="C41" s="155"/>
      <c r="D41" s="157"/>
      <c r="E41" s="158"/>
      <c r="F41" s="159"/>
      <c r="G41" s="154" t="str">
        <f t="shared" si="0"/>
        <v/>
      </c>
      <c r="H41" s="154" t="str">
        <f t="shared" si="1"/>
        <v/>
      </c>
      <c r="I41" s="155"/>
      <c r="J41" s="160"/>
      <c r="K41" s="160"/>
      <c r="L41" s="160"/>
      <c r="M41" s="161"/>
      <c r="N41" s="155"/>
      <c r="O41" s="155"/>
      <c r="P41" s="162"/>
      <c r="Q41" s="159"/>
      <c r="R41" s="162"/>
      <c r="S41" s="162"/>
      <c r="T41" s="162"/>
      <c r="U41" s="162"/>
      <c r="V41" s="159"/>
      <c r="W41" s="159"/>
      <c r="X41" s="163"/>
      <c r="Y41" s="164"/>
    </row>
    <row r="42" spans="1:25" x14ac:dyDescent="0.2">
      <c r="A42" s="155"/>
      <c r="B42" s="156"/>
      <c r="C42" s="155"/>
      <c r="D42" s="157"/>
      <c r="E42" s="158"/>
      <c r="F42" s="159"/>
      <c r="G42" s="154" t="str">
        <f t="shared" si="0"/>
        <v/>
      </c>
      <c r="H42" s="154" t="str">
        <f t="shared" si="1"/>
        <v/>
      </c>
      <c r="I42" s="155"/>
      <c r="J42" s="160"/>
      <c r="K42" s="160"/>
      <c r="L42" s="160"/>
      <c r="M42" s="161"/>
      <c r="N42" s="155"/>
      <c r="O42" s="155"/>
      <c r="P42" s="162"/>
      <c r="Q42" s="159"/>
      <c r="R42" s="162"/>
      <c r="S42" s="162"/>
      <c r="T42" s="162"/>
      <c r="U42" s="162"/>
      <c r="V42" s="159"/>
      <c r="W42" s="159"/>
      <c r="X42" s="163"/>
      <c r="Y42" s="164"/>
    </row>
    <row r="43" spans="1:25" x14ac:dyDescent="0.2">
      <c r="A43" s="155"/>
      <c r="B43" s="156"/>
      <c r="C43" s="155"/>
      <c r="D43" s="157"/>
      <c r="E43" s="158"/>
      <c r="F43" s="159"/>
      <c r="G43" s="154" t="str">
        <f t="shared" si="0"/>
        <v/>
      </c>
      <c r="H43" s="154" t="str">
        <f t="shared" si="1"/>
        <v/>
      </c>
      <c r="I43" s="155"/>
      <c r="J43" s="160"/>
      <c r="K43" s="160"/>
      <c r="L43" s="160"/>
      <c r="M43" s="161"/>
      <c r="N43" s="155"/>
      <c r="O43" s="155"/>
      <c r="P43" s="162"/>
      <c r="Q43" s="159"/>
      <c r="R43" s="162"/>
      <c r="S43" s="162"/>
      <c r="T43" s="162"/>
      <c r="U43" s="162"/>
      <c r="V43" s="159"/>
      <c r="W43" s="159"/>
      <c r="X43" s="163"/>
      <c r="Y43" s="164"/>
    </row>
    <row r="44" spans="1:25" x14ac:dyDescent="0.2">
      <c r="A44" s="155"/>
      <c r="B44" s="156"/>
      <c r="C44" s="155"/>
      <c r="D44" s="157"/>
      <c r="E44" s="158"/>
      <c r="F44" s="159"/>
      <c r="G44" s="154" t="str">
        <f t="shared" si="0"/>
        <v/>
      </c>
      <c r="H44" s="154" t="str">
        <f t="shared" si="1"/>
        <v/>
      </c>
      <c r="I44" s="155"/>
      <c r="J44" s="160"/>
      <c r="K44" s="160"/>
      <c r="L44" s="160"/>
      <c r="M44" s="161"/>
      <c r="N44" s="155"/>
      <c r="O44" s="155"/>
      <c r="P44" s="162"/>
      <c r="Q44" s="159"/>
      <c r="R44" s="162"/>
      <c r="S44" s="162"/>
      <c r="T44" s="162"/>
      <c r="U44" s="162"/>
      <c r="V44" s="159"/>
      <c r="W44" s="159"/>
      <c r="X44" s="163"/>
      <c r="Y44" s="164"/>
    </row>
    <row r="45" spans="1:25" x14ac:dyDescent="0.2">
      <c r="A45" s="155"/>
      <c r="B45" s="156"/>
      <c r="C45" s="155"/>
      <c r="D45" s="157"/>
      <c r="E45" s="158"/>
      <c r="F45" s="159"/>
      <c r="G45" s="154" t="str">
        <f t="shared" si="0"/>
        <v/>
      </c>
      <c r="H45" s="154" t="str">
        <f t="shared" si="1"/>
        <v/>
      </c>
      <c r="I45" s="155"/>
      <c r="J45" s="160"/>
      <c r="K45" s="160"/>
      <c r="L45" s="160"/>
      <c r="M45" s="161"/>
      <c r="N45" s="155"/>
      <c r="O45" s="155"/>
      <c r="P45" s="162"/>
      <c r="Q45" s="159"/>
      <c r="R45" s="162"/>
      <c r="S45" s="162"/>
      <c r="T45" s="162"/>
      <c r="U45" s="162"/>
      <c r="V45" s="159"/>
      <c r="W45" s="159"/>
      <c r="X45" s="163"/>
      <c r="Y45" s="164"/>
    </row>
    <row r="46" spans="1:25" x14ac:dyDescent="0.2">
      <c r="A46" s="155"/>
      <c r="B46" s="156"/>
      <c r="C46" s="155"/>
      <c r="D46" s="157"/>
      <c r="E46" s="158"/>
      <c r="F46" s="159"/>
      <c r="G46" s="154" t="str">
        <f t="shared" si="0"/>
        <v/>
      </c>
      <c r="H46" s="154" t="str">
        <f t="shared" si="1"/>
        <v/>
      </c>
      <c r="I46" s="155"/>
      <c r="J46" s="160"/>
      <c r="K46" s="160"/>
      <c r="L46" s="160"/>
      <c r="M46" s="161"/>
      <c r="N46" s="155"/>
      <c r="O46" s="155"/>
      <c r="P46" s="162"/>
      <c r="Q46" s="159"/>
      <c r="R46" s="162"/>
      <c r="S46" s="162"/>
      <c r="T46" s="162"/>
      <c r="U46" s="162"/>
      <c r="V46" s="159"/>
      <c r="W46" s="159"/>
      <c r="X46" s="163"/>
      <c r="Y46" s="164"/>
    </row>
    <row r="47" spans="1:25" x14ac:dyDescent="0.2">
      <c r="A47" s="155"/>
      <c r="B47" s="156"/>
      <c r="C47" s="155"/>
      <c r="D47" s="157"/>
      <c r="E47" s="158"/>
      <c r="F47" s="159"/>
      <c r="G47" s="154" t="str">
        <f t="shared" si="0"/>
        <v/>
      </c>
      <c r="H47" s="154" t="str">
        <f t="shared" si="1"/>
        <v/>
      </c>
      <c r="I47" s="155"/>
      <c r="J47" s="160"/>
      <c r="K47" s="160"/>
      <c r="L47" s="160"/>
      <c r="M47" s="161"/>
      <c r="N47" s="155"/>
      <c r="O47" s="155"/>
      <c r="P47" s="162"/>
      <c r="Q47" s="159"/>
      <c r="R47" s="162"/>
      <c r="S47" s="162"/>
      <c r="T47" s="162"/>
      <c r="U47" s="162"/>
      <c r="V47" s="159"/>
      <c r="W47" s="159"/>
      <c r="X47" s="163"/>
      <c r="Y47" s="164"/>
    </row>
    <row r="48" spans="1:25" x14ac:dyDescent="0.2">
      <c r="A48" s="155"/>
      <c r="B48" s="156"/>
      <c r="C48" s="155"/>
      <c r="D48" s="157"/>
      <c r="E48" s="158"/>
      <c r="F48" s="159"/>
      <c r="G48" s="154" t="str">
        <f t="shared" si="0"/>
        <v/>
      </c>
      <c r="H48" s="154" t="str">
        <f t="shared" si="1"/>
        <v/>
      </c>
      <c r="I48" s="155"/>
      <c r="J48" s="160"/>
      <c r="K48" s="160"/>
      <c r="L48" s="160"/>
      <c r="M48" s="161"/>
      <c r="N48" s="155"/>
      <c r="O48" s="155"/>
      <c r="P48" s="162"/>
      <c r="Q48" s="159"/>
      <c r="R48" s="162"/>
      <c r="S48" s="162"/>
      <c r="T48" s="162"/>
      <c r="U48" s="162"/>
      <c r="V48" s="159"/>
      <c r="W48" s="159"/>
      <c r="X48" s="163"/>
      <c r="Y48" s="164"/>
    </row>
    <row r="49" spans="1:25" x14ac:dyDescent="0.2">
      <c r="A49" s="155"/>
      <c r="B49" s="156"/>
      <c r="C49" s="155"/>
      <c r="D49" s="157"/>
      <c r="E49" s="158"/>
      <c r="F49" s="159"/>
      <c r="G49" s="154" t="str">
        <f t="shared" si="0"/>
        <v/>
      </c>
      <c r="H49" s="154" t="str">
        <f t="shared" si="1"/>
        <v/>
      </c>
      <c r="I49" s="155"/>
      <c r="J49" s="160"/>
      <c r="K49" s="160"/>
      <c r="L49" s="160"/>
      <c r="M49" s="161"/>
      <c r="N49" s="155"/>
      <c r="O49" s="155"/>
      <c r="P49" s="162"/>
      <c r="Q49" s="159"/>
      <c r="R49" s="162"/>
      <c r="S49" s="162"/>
      <c r="T49" s="162"/>
      <c r="U49" s="162"/>
      <c r="V49" s="159"/>
      <c r="W49" s="159"/>
      <c r="X49" s="163"/>
      <c r="Y49" s="164"/>
    </row>
    <row r="50" spans="1:25" x14ac:dyDescent="0.2">
      <c r="A50" s="166" t="s">
        <v>103</v>
      </c>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row>
  </sheetData>
  <sheetProtection password="F349" sheet="1" objects="1" scenarios="1" selectLockedCells="1"/>
  <mergeCells count="3">
    <mergeCell ref="V3:W3"/>
    <mergeCell ref="R3:U3"/>
    <mergeCell ref="N3:Q3"/>
  </mergeCells>
  <phoneticPr fontId="2" type="noConversion"/>
  <conditionalFormatting sqref="H5:H49">
    <cfRule type="expression" dxfId="2" priority="1" stopIfTrue="1">
      <formula>IF($M5="Yes",TRUE,FALSE)</formula>
    </cfRule>
  </conditionalFormatting>
  <dataValidations count="3">
    <dataValidation type="list" allowBlank="1" showInputMessage="1" showErrorMessage="1" sqref="N5:N49">
      <formula1>"SINGLE, MARRIED"</formula1>
    </dataValidation>
    <dataValidation type="list" allowBlank="1" showInputMessage="1" showErrorMessage="1" sqref="I5:I49">
      <formula1>pay_frequency</formula1>
    </dataValidation>
    <dataValidation type="list" allowBlank="1" showInputMessage="1" showErrorMessage="1" sqref="M5:M49">
      <formula1>"YES, NO"</formula1>
    </dataValidation>
  </dataValidations>
  <pageMargins left="0.15748031496062992" right="0.15748031496062992" top="0.19685039370078741" bottom="0.59055118110236227" header="0.51181102362204722" footer="0.51181102362204722"/>
  <pageSetup scale="65" orientation="landscape" r:id="rId1"/>
  <headerFooter alignWithMargins="0">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2"/>
  </sheetPr>
  <dimension ref="A1:AD50"/>
  <sheetViews>
    <sheetView showGridLines="0" workbookViewId="0">
      <selection activeCell="C6" sqref="C6"/>
    </sheetView>
  </sheetViews>
  <sheetFormatPr defaultRowHeight="12.75" x14ac:dyDescent="0.2"/>
  <cols>
    <col min="1" max="1" width="5.140625" style="1" customWidth="1"/>
    <col min="2" max="2" width="18.5703125" style="1" customWidth="1"/>
    <col min="3" max="4" width="8.7109375" style="1" customWidth="1"/>
    <col min="5" max="8" width="8.140625" style="1" customWidth="1"/>
    <col min="9" max="9" width="8.140625" style="1" hidden="1" customWidth="1"/>
    <col min="10" max="10" width="8.140625" style="1" customWidth="1"/>
    <col min="11" max="11" width="10.7109375" style="1" hidden="1" customWidth="1"/>
    <col min="12" max="13" width="12.7109375" style="1" customWidth="1"/>
    <col min="14" max="14" width="10.7109375" style="1" customWidth="1"/>
    <col min="15" max="16" width="9.7109375" style="1" customWidth="1"/>
    <col min="17" max="17" width="9.28515625" style="1" customWidth="1"/>
    <col min="18" max="18" width="11" style="1" customWidth="1"/>
    <col min="19" max="21" width="11" style="1" hidden="1" customWidth="1"/>
    <col min="22" max="22" width="9.7109375" style="1" customWidth="1"/>
    <col min="23" max="23" width="9" style="1" customWidth="1"/>
    <col min="24" max="24" width="9.140625" style="1"/>
    <col min="25" max="25" width="9.85546875" style="1" customWidth="1"/>
    <col min="26" max="26" width="8.5703125" style="1" customWidth="1"/>
    <col min="27" max="27" width="10.42578125" style="1" customWidth="1"/>
    <col min="28" max="28" width="11.28515625" style="1" customWidth="1"/>
    <col min="29" max="29" width="11.7109375" style="1" customWidth="1"/>
    <col min="30" max="30" width="10.140625" style="1" bestFit="1" customWidth="1"/>
    <col min="31" max="16384" width="9.140625" style="1"/>
  </cols>
  <sheetData>
    <row r="1" spans="1:30" s="15" customFormat="1" ht="34.5" x14ac:dyDescent="0.45">
      <c r="A1" s="15" t="s">
        <v>8</v>
      </c>
    </row>
    <row r="2" spans="1:30" x14ac:dyDescent="0.2">
      <c r="A2" s="183"/>
      <c r="B2" s="183"/>
      <c r="C2" s="3"/>
      <c r="D2" s="3"/>
      <c r="E2" s="4"/>
      <c r="F2" s="4"/>
      <c r="G2" s="4"/>
      <c r="H2" s="4"/>
      <c r="I2" s="4"/>
      <c r="J2" s="4"/>
      <c r="K2" s="4"/>
      <c r="L2" s="4"/>
      <c r="M2" s="4"/>
      <c r="N2" s="4"/>
      <c r="O2" s="4"/>
      <c r="P2" s="4"/>
      <c r="Q2" s="4"/>
      <c r="R2" s="4"/>
      <c r="S2" s="4"/>
      <c r="T2" s="4"/>
      <c r="U2" s="4"/>
      <c r="W2" s="45"/>
      <c r="X2" s="45"/>
      <c r="Y2" s="45"/>
      <c r="Z2" s="45"/>
      <c r="AA2" s="45"/>
      <c r="AB2" s="58"/>
      <c r="AC2" s="59"/>
      <c r="AD2" s="57"/>
    </row>
    <row r="3" spans="1:30" ht="18" customHeight="1" x14ac:dyDescent="0.2">
      <c r="B3" s="6"/>
      <c r="C3" s="185" t="s">
        <v>77</v>
      </c>
      <c r="D3" s="186"/>
      <c r="E3" s="6"/>
      <c r="F3" s="4"/>
      <c r="G3" s="4"/>
      <c r="H3" s="4"/>
      <c r="I3" s="4"/>
      <c r="J3" s="4"/>
      <c r="K3" s="4"/>
      <c r="L3" s="4"/>
      <c r="M3" s="4"/>
      <c r="N3" s="4"/>
      <c r="O3" s="185" t="s">
        <v>67</v>
      </c>
      <c r="P3" s="187"/>
      <c r="Q3" s="186"/>
      <c r="R3" s="4"/>
      <c r="S3" s="4"/>
      <c r="T3" s="4"/>
      <c r="U3" s="4"/>
      <c r="V3" s="185" t="s">
        <v>75</v>
      </c>
      <c r="W3" s="187"/>
      <c r="X3" s="187"/>
      <c r="Y3" s="187"/>
      <c r="Z3" s="186"/>
      <c r="AA3" s="185" t="s">
        <v>80</v>
      </c>
      <c r="AB3" s="186"/>
      <c r="AC3" s="4"/>
      <c r="AD3" s="4"/>
    </row>
    <row r="4" spans="1:30" ht="40.5" customHeight="1" x14ac:dyDescent="0.2">
      <c r="A4" s="140" t="s">
        <v>30</v>
      </c>
      <c r="B4" s="141" t="s">
        <v>2</v>
      </c>
      <c r="C4" s="141" t="s">
        <v>73</v>
      </c>
      <c r="D4" s="141" t="s">
        <v>74</v>
      </c>
      <c r="E4" s="141" t="s">
        <v>27</v>
      </c>
      <c r="F4" s="141" t="s">
        <v>96</v>
      </c>
      <c r="G4" s="141" t="s">
        <v>3</v>
      </c>
      <c r="H4" s="141" t="s">
        <v>4</v>
      </c>
      <c r="I4" s="141"/>
      <c r="J4" s="141" t="s">
        <v>5</v>
      </c>
      <c r="K4" s="141"/>
      <c r="L4" s="141" t="s">
        <v>157</v>
      </c>
      <c r="M4" s="141" t="s">
        <v>156</v>
      </c>
      <c r="N4" s="141" t="s">
        <v>6</v>
      </c>
      <c r="O4" s="141" t="s">
        <v>54</v>
      </c>
      <c r="P4" s="141" t="s">
        <v>52</v>
      </c>
      <c r="Q4" s="141" t="s">
        <v>135</v>
      </c>
      <c r="R4" s="141" t="s">
        <v>53</v>
      </c>
      <c r="S4" s="141" t="s">
        <v>145</v>
      </c>
      <c r="T4" s="141" t="s">
        <v>146</v>
      </c>
      <c r="U4" s="141" t="s">
        <v>60</v>
      </c>
      <c r="V4" s="141" t="s">
        <v>57</v>
      </c>
      <c r="W4" s="141" t="s">
        <v>63</v>
      </c>
      <c r="X4" s="141" t="s">
        <v>65</v>
      </c>
      <c r="Y4" s="141" t="s">
        <v>59</v>
      </c>
      <c r="Z4" s="141" t="s">
        <v>62</v>
      </c>
      <c r="AA4" s="141" t="s">
        <v>79</v>
      </c>
      <c r="AB4" s="141" t="s">
        <v>136</v>
      </c>
      <c r="AC4" s="142" t="s">
        <v>7</v>
      </c>
    </row>
    <row r="5" spans="1:30" x14ac:dyDescent="0.2">
      <c r="A5" s="32">
        <f>IF(ISBLANK('Employee Register'!$A5),"",'Employee Register'!$A5)</f>
        <v>1</v>
      </c>
      <c r="B5" s="134" t="str">
        <f>IF(OR(ISBLANK($A5),$A5=""),"",INDEX('Employee Register'!B:B,MATCH($A5,'Employee Register'!A:A,0),1))</f>
        <v>Adam Jones</v>
      </c>
      <c r="C5" s="167">
        <v>41463</v>
      </c>
      <c r="D5" s="167">
        <v>41476</v>
      </c>
      <c r="E5" s="168">
        <v>64</v>
      </c>
      <c r="F5" s="17"/>
      <c r="G5" s="17">
        <v>0</v>
      </c>
      <c r="H5" s="17">
        <v>0</v>
      </c>
      <c r="I5" s="17" t="b">
        <f t="shared" ref="I5:I49" si="0">overtime_ex="Yes"</f>
        <v>1</v>
      </c>
      <c r="J5" s="17"/>
      <c r="K5" s="17">
        <f t="shared" ref="K5:K49" si="1">IF(overtime_ex="Yes",0,$J5)</f>
        <v>0</v>
      </c>
      <c r="L5" s="27">
        <v>120</v>
      </c>
      <c r="M5" s="27"/>
      <c r="N5" s="52">
        <f>IF(OR(ISBLANK($A5),$A5=""),"",SUM($E5:$H5)*INDEX('Employee Register'!G:G,MATCH($A5,'Employee Register'!A:A,0),1)+$K5*INDEX('Employee Register'!H:H,MATCH($A5,'Employee Register'!A:A,0),1)+L5)</f>
        <v>2133.44</v>
      </c>
      <c r="O5" s="53">
        <f>IF(OR(ISBLANK($A5),$A5=""),"",'Employee Register'!$O5*INDEX('Federal Tax Tables'!$B$6:$B$12,MATCH('Employee Register'!$I5,pay_frequency,0),1))</f>
        <v>345.8</v>
      </c>
      <c r="P5" s="53">
        <f>IF(OR(ISBLANK($A5),$A5=""),"",(N5-L5)*INDEX('Employee Register'!P:P,MATCH($A5,'Employee Register'!A:A,0),1))</f>
        <v>80.537599999999998</v>
      </c>
      <c r="Q5" s="53">
        <f>IF(OR(ISBLANK($A5),$A5=""),"",INDEX('Employee Register'!Q:Q,MATCH($A5,'Employee Register'!A:A,0),1)+M5)</f>
        <v>5</v>
      </c>
      <c r="R5" s="52">
        <f>IF(OR(ISBLANK($A5),$A5=""),"",IF(N5-O5-P5-Q5&lt;0,0,N5-O5-P5-Q5))</f>
        <v>1702.1024000000002</v>
      </c>
      <c r="S5" s="52">
        <f>IF(OR(ISBLANK($A5),$A5=""),"",IF('Employee Register'!N5="SINGLE",S_excess_over,M_excess_over))</f>
        <v>551</v>
      </c>
      <c r="T5" s="52">
        <f>IF(OR(ISBLANK($A5),$A5=""),"",IF('Employee Register'!N5="SINGLE",S_withhold,M_withhold))</f>
        <v>39.700000000000003</v>
      </c>
      <c r="U5" s="147">
        <f>IF(OR(ISBLANK($A5),$A5=""),"",IF('Employee Register'!N5="SINGLE",S_plus_excess,M_plus_excess))</f>
        <v>0.12</v>
      </c>
      <c r="V5" s="53">
        <f t="shared" ref="V5:V49" si="2">IF(OR(ISBLANK($A5),$A5=""),"",$T5+($R5-$S5)*$U5)</f>
        <v>177.83228800000001</v>
      </c>
      <c r="W5" s="53">
        <f>IF(OR(ISBLANK($A5),$A5=""),"",$R5*'Employee Register'!$R5)</f>
        <v>78.807341120000018</v>
      </c>
      <c r="X5" s="53">
        <f>IF(OR(ISBLANK($A5),$A5=""),"",$R5*'Employee Register'!$S5)</f>
        <v>0</v>
      </c>
      <c r="Y5" s="53">
        <f>IF(OR(ISBLANK($A5),$A5=""),"",$N5*'Employee Register'!$T5)</f>
        <v>132.27328</v>
      </c>
      <c r="Z5" s="53">
        <f>IF(OR(ISBLANK($A5),$A5=""),"",$N5*'Employee Register'!$U5)</f>
        <v>30.934880000000003</v>
      </c>
      <c r="AA5" s="53">
        <f>IF(OR(ISBLANK($A5),$A5=""),"",'Employee Register'!$V5)</f>
        <v>45</v>
      </c>
      <c r="AB5" s="53">
        <f>IF(OR(ISBLANK($A5),$A5=""),"",'Employee Register'!$W5)</f>
        <v>0</v>
      </c>
      <c r="AC5" s="54">
        <f>IF(OR(ISBLANK($A5),$A5=""),"",N5-P5-V5-W5-X5-Y5-Z5-AA5-AB5)</f>
        <v>1588.0546108799997</v>
      </c>
    </row>
    <row r="6" spans="1:30" x14ac:dyDescent="0.2">
      <c r="A6" s="32">
        <f>IF('Employee Register'!$A6&gt;0,'Employee Register'!$A6,"")</f>
        <v>2</v>
      </c>
      <c r="B6" s="134" t="str">
        <f>IF(OR(ISBLANK($A6),$A6=""),"",INDEX('Employee Register'!B:B,MATCH($A6,'Employee Register'!A:A,0),1))</f>
        <v>Nichola Brown</v>
      </c>
      <c r="C6" s="167">
        <v>41463</v>
      </c>
      <c r="D6" s="167">
        <v>41476</v>
      </c>
      <c r="E6" s="168">
        <v>80</v>
      </c>
      <c r="F6" s="17"/>
      <c r="G6" s="17"/>
      <c r="H6" s="17"/>
      <c r="I6" s="17" t="b">
        <f t="shared" si="0"/>
        <v>1</v>
      </c>
      <c r="J6" s="17"/>
      <c r="K6" s="17">
        <f t="shared" si="1"/>
        <v>0</v>
      </c>
      <c r="L6" s="27"/>
      <c r="M6" s="27">
        <v>20</v>
      </c>
      <c r="N6" s="52">
        <f>IF(OR(ISBLANK($A6),$A6=""),"",SUM($E6:$H6)*INDEX('Employee Register'!G:G,MATCH($A6,'Employee Register'!A:A,0),1)+$K6*INDEX('Employee Register'!H:H,MATCH($A6,'Employee Register'!A:A,0),1)+L6)</f>
        <v>2095.2000000000003</v>
      </c>
      <c r="O6" s="53">
        <f>IF(OR(ISBLANK($A6),$A6=""),"",'Employee Register'!$O6*INDEX('Federal Tax Tables'!$B$6:$B$12,MATCH('Employee Register'!$I6,pay_frequency,0),1))</f>
        <v>638.4</v>
      </c>
      <c r="P6" s="53">
        <f>IF(OR(ISBLANK($A6),$A6=""),"",(N6-L6)*INDEX('Employee Register'!P:P,MATCH($A6,'Employee Register'!A:A,0),1))</f>
        <v>62.856000000000009</v>
      </c>
      <c r="Q6" s="53">
        <f>IF(OR(ISBLANK($A6),$A6=""),"",INDEX('Employee Register'!Q:Q,MATCH($A6,'Employee Register'!A:A,0),1)+M6)</f>
        <v>20</v>
      </c>
      <c r="R6" s="52">
        <f t="shared" ref="R6:R49" si="3">IF(OR(ISBLANK($A6),$A6=""),"",IF(N6-O6-P6-Q6&lt;0,0,N6-O6-P6-Q6))</f>
        <v>1373.9440000000002</v>
      </c>
      <c r="S6" s="52">
        <f>IF(OR(ISBLANK($A6),$A6=""),"",IF('Employee Register'!N6="SINGLE",S_excess_over,M_excess_over))</f>
        <v>1177</v>
      </c>
      <c r="T6" s="52">
        <f>IF(OR(ISBLANK($A6),$A6=""),"",IF('Employee Register'!N6="SINGLE",S_withhold,M_withhold))</f>
        <v>73.3</v>
      </c>
      <c r="U6" s="147">
        <f>IF(OR(ISBLANK($A6),$A6=""),"",IF('Employee Register'!N6="SINGLE",S_plus_excess,M_plus_excess))</f>
        <v>0.12</v>
      </c>
      <c r="V6" s="53">
        <f t="shared" si="2"/>
        <v>96.933280000000025</v>
      </c>
      <c r="W6" s="53">
        <f>IF(OR(ISBLANK($A6),$A6=""),"",$R6*'Employee Register'!$R6)</f>
        <v>63.613607200000011</v>
      </c>
      <c r="X6" s="53">
        <f>IF(OR(ISBLANK($A6),$A6=""),"",$R6*'Employee Register'!$S6)</f>
        <v>0</v>
      </c>
      <c r="Y6" s="53">
        <f>IF(OR(ISBLANK($A6),$A6=""),"",$N6*'Employee Register'!$T6)</f>
        <v>129.90240000000003</v>
      </c>
      <c r="Z6" s="53">
        <f>IF(OR(ISBLANK($A6),$A6=""),"",$N6*'Employee Register'!$U6)</f>
        <v>30.380400000000005</v>
      </c>
      <c r="AA6" s="53">
        <f>IF(OR(ISBLANK($A6),$A6=""),"",'Employee Register'!$V6)</f>
        <v>42</v>
      </c>
      <c r="AB6" s="53">
        <f>IF(OR(ISBLANK($A6),$A6=""),"",'Employee Register'!$W6)</f>
        <v>0</v>
      </c>
      <c r="AC6" s="54">
        <f t="shared" ref="AC6:AC49" si="4">IF(OR(ISBLANK($A6),$A6=""),"",N6-P6-V6-W6-X6-Y6-Z6-AA6-AB6)</f>
        <v>1669.5143128000004</v>
      </c>
    </row>
    <row r="7" spans="1:30" x14ac:dyDescent="0.2">
      <c r="A7" s="32">
        <f>IF('Employee Register'!$A7&gt;0,'Employee Register'!$A7,"")</f>
        <v>3</v>
      </c>
      <c r="B7" s="134" t="str">
        <f>IF(OR(ISBLANK($A7),$A7=""),"",INDEX('Employee Register'!B:B,MATCH($A7,'Employee Register'!A:A,0),1))</f>
        <v>Benny Erwin</v>
      </c>
      <c r="C7" s="167">
        <v>41463</v>
      </c>
      <c r="D7" s="167">
        <v>41476</v>
      </c>
      <c r="E7" s="168">
        <v>80</v>
      </c>
      <c r="F7" s="17"/>
      <c r="G7" s="17"/>
      <c r="H7" s="17"/>
      <c r="I7" s="17" t="b">
        <f t="shared" si="0"/>
        <v>0</v>
      </c>
      <c r="J7" s="17"/>
      <c r="K7" s="17">
        <f t="shared" si="1"/>
        <v>0</v>
      </c>
      <c r="L7" s="27"/>
      <c r="M7" s="27"/>
      <c r="N7" s="52">
        <f>IF(OR(ISBLANK($A7),$A7=""),"",SUM($E7:$H7)*INDEX('Employee Register'!G:G,MATCH($A7,'Employee Register'!A:A,0),1)+$K7*INDEX('Employee Register'!H:H,MATCH($A7,'Employee Register'!A:A,0),1)+L7)</f>
        <v>1876</v>
      </c>
      <c r="O7" s="53">
        <f>IF(OR(ISBLANK($A7),$A7=""),"",'Employee Register'!$O7*INDEX('Federal Tax Tables'!$B$6:$B$12,MATCH('Employee Register'!$I7,pay_frequency,0),1))</f>
        <v>638.4</v>
      </c>
      <c r="P7" s="53">
        <f>IF(OR(ISBLANK($A7),$A7=""),"",(N7-L7)*INDEX('Employee Register'!P:P,MATCH($A7,'Employee Register'!A:A,0),1))</f>
        <v>84.42</v>
      </c>
      <c r="Q7" s="53">
        <f>IF(OR(ISBLANK($A7),$A7=""),"",INDEX('Employee Register'!Q:Q,MATCH($A7,'Employee Register'!A:A,0),1)+M7)</f>
        <v>0</v>
      </c>
      <c r="R7" s="52">
        <f t="shared" si="3"/>
        <v>1153.1799999999998</v>
      </c>
      <c r="S7" s="52">
        <f>IF(OR(ISBLANK($A7),$A7=""),"",IF('Employee Register'!N7="SINGLE",S_excess_over,M_excess_over))</f>
        <v>444</v>
      </c>
      <c r="T7" s="52">
        <f>IF(OR(ISBLANK($A7),$A7=""),"",IF('Employee Register'!N7="SINGLE",S_withhold,M_withhold))</f>
        <v>0</v>
      </c>
      <c r="U7" s="147">
        <f>IF(OR(ISBLANK($A7),$A7=""),"",IF('Employee Register'!N7="SINGLE",S_plus_excess,M_plus_excess))</f>
        <v>0.1</v>
      </c>
      <c r="V7" s="53">
        <f t="shared" si="2"/>
        <v>70.917999999999992</v>
      </c>
      <c r="W7" s="53">
        <f>IF(OR(ISBLANK($A7),$A7=""),"",$R7*'Employee Register'!$R7)</f>
        <v>53.392233999999995</v>
      </c>
      <c r="X7" s="53">
        <f>IF(OR(ISBLANK($A7),$A7=""),"",$R7*'Employee Register'!$S7)</f>
        <v>0</v>
      </c>
      <c r="Y7" s="53">
        <f>IF(OR(ISBLANK($A7),$A7=""),"",$N7*'Employee Register'!$T7)</f>
        <v>116.312</v>
      </c>
      <c r="Z7" s="53">
        <f>IF(OR(ISBLANK($A7),$A7=""),"",$N7*'Employee Register'!$U7)</f>
        <v>27.202000000000002</v>
      </c>
      <c r="AA7" s="53">
        <f>IF(OR(ISBLANK($A7),$A7=""),"",'Employee Register'!$V7)</f>
        <v>14</v>
      </c>
      <c r="AB7" s="53">
        <f>IF(OR(ISBLANK($A7),$A7=""),"",'Employee Register'!$W7)</f>
        <v>30</v>
      </c>
      <c r="AC7" s="54">
        <f t="shared" si="4"/>
        <v>1479.7557660000002</v>
      </c>
    </row>
    <row r="8" spans="1:30" x14ac:dyDescent="0.2">
      <c r="A8" s="32" t="str">
        <f>IF('Employee Register'!$A8&gt;0,'Employee Register'!$A8,"")</f>
        <v/>
      </c>
      <c r="B8" s="134" t="str">
        <f>IF(OR(ISBLANK($A8),$A8=""),"",INDEX('Employee Register'!B:B,MATCH($A8,'Employee Register'!A:A,0),1))</f>
        <v/>
      </c>
      <c r="C8" s="169"/>
      <c r="D8" s="169"/>
      <c r="E8" s="170"/>
      <c r="F8" s="17"/>
      <c r="G8" s="17"/>
      <c r="H8" s="17"/>
      <c r="I8" s="17"/>
      <c r="J8" s="17"/>
      <c r="K8" s="17"/>
      <c r="L8" s="27"/>
      <c r="M8" s="27"/>
      <c r="N8" s="52" t="str">
        <f>IF(OR(ISBLANK($A8),$A8=""),"",SUM($E8:$H8)*INDEX('Employee Register'!G:G,MATCH($A8,'Employee Register'!A:A,0),1)+$K8*INDEX('Employee Register'!H:H,MATCH($A8,'Employee Register'!A:A,0),1)+L8)</f>
        <v/>
      </c>
      <c r="O8" s="53" t="str">
        <f>IF(OR(ISBLANK($A8),$A8=""),"",'Employee Register'!$O8*INDEX('Federal Tax Tables'!$B$6:$B$12,MATCH('Employee Register'!$I8,pay_frequency,0),1))</f>
        <v/>
      </c>
      <c r="P8" s="53" t="str">
        <f>IF(OR(ISBLANK($A8),$A8=""),"",(N8-L8)*INDEX('Employee Register'!P:P,MATCH($A8,'Employee Register'!A:A,0),1))</f>
        <v/>
      </c>
      <c r="Q8" s="53" t="str">
        <f>IF(OR(ISBLANK($A8),$A8=""),"",INDEX('Employee Register'!Q:Q,MATCH($A8,'Employee Register'!A:A,0),1)+M8)</f>
        <v/>
      </c>
      <c r="R8" s="52" t="str">
        <f t="shared" si="3"/>
        <v/>
      </c>
      <c r="S8" s="52" t="str">
        <f>IF(OR(ISBLANK($A8),$A8=""),"",IF('Employee Register'!N8="SINGLE",S_excess_over,M_excess_over))</f>
        <v/>
      </c>
      <c r="T8" s="52" t="str">
        <f>IF(OR(ISBLANK($A8),$A8=""),"",IF('Employee Register'!N8="SINGLE",S_withhold,M_withhold))</f>
        <v/>
      </c>
      <c r="U8" s="147" t="str">
        <f>IF(OR(ISBLANK($A8),$A8=""),"",IF('Employee Register'!N8="SINGLE",S_plus_excess,M_plus_excess))</f>
        <v/>
      </c>
      <c r="V8" s="53" t="str">
        <f t="shared" si="2"/>
        <v/>
      </c>
      <c r="W8" s="53" t="str">
        <f>IF(OR(ISBLANK($A8),$A8=""),"",$R8*'Employee Register'!$R8)</f>
        <v/>
      </c>
      <c r="X8" s="53" t="str">
        <f>IF(OR(ISBLANK($A8),$A8=""),"",$R8*'Employee Register'!$S8)</f>
        <v/>
      </c>
      <c r="Y8" s="53" t="str">
        <f>IF(OR(ISBLANK($A8),$A8=""),"",$N8*'Employee Register'!$T8)</f>
        <v/>
      </c>
      <c r="Z8" s="53" t="str">
        <f>IF(OR(ISBLANK($A8),$A8=""),"",$N8*'Employee Register'!$U8)</f>
        <v/>
      </c>
      <c r="AA8" s="53" t="str">
        <f>IF(OR(ISBLANK($A8),$A8=""),"",'Employee Register'!$V8)</f>
        <v/>
      </c>
      <c r="AB8" s="53" t="str">
        <f>IF(OR(ISBLANK($A8),$A8=""),"",'Employee Register'!$W8)</f>
        <v/>
      </c>
      <c r="AC8" s="54" t="str">
        <f t="shared" si="4"/>
        <v/>
      </c>
    </row>
    <row r="9" spans="1:30" x14ac:dyDescent="0.2">
      <c r="A9" s="32" t="str">
        <f>IF('Employee Register'!$A9&gt;0,'Employee Register'!$A9,"")</f>
        <v/>
      </c>
      <c r="B9" s="134" t="str">
        <f>IF(OR(ISBLANK($A9),$A9=""),"",INDEX('Employee Register'!B:B,MATCH($A9,'Employee Register'!A:A,0),1))</f>
        <v/>
      </c>
      <c r="C9" s="169"/>
      <c r="D9" s="169"/>
      <c r="E9" s="170"/>
      <c r="F9" s="17"/>
      <c r="G9" s="17"/>
      <c r="H9" s="17"/>
      <c r="I9" s="17"/>
      <c r="J9" s="17"/>
      <c r="K9" s="17"/>
      <c r="L9" s="27"/>
      <c r="M9" s="27"/>
      <c r="N9" s="52" t="str">
        <f>IF(OR(ISBLANK($A9),$A9=""),"",SUM($E9:$H9)*INDEX('Employee Register'!G:G,MATCH($A9,'Employee Register'!A:A,0),1)+$K9*INDEX('Employee Register'!H:H,MATCH($A9,'Employee Register'!A:A,0),1)+L9)</f>
        <v/>
      </c>
      <c r="O9" s="53" t="str">
        <f>IF(OR(ISBLANK($A9),$A9=""),"",'Employee Register'!$O9*INDEX('Federal Tax Tables'!$B$6:$B$12,MATCH('Employee Register'!$I9,pay_frequency,0),1))</f>
        <v/>
      </c>
      <c r="P9" s="53" t="str">
        <f>IF(OR(ISBLANK($A9),$A9=""),"",(N9-L9)*INDEX('Employee Register'!P:P,MATCH($A9,'Employee Register'!A:A,0),1))</f>
        <v/>
      </c>
      <c r="Q9" s="53" t="str">
        <f>IF(OR(ISBLANK($A9),$A9=""),"",INDEX('Employee Register'!Q:Q,MATCH($A9,'Employee Register'!A:A,0),1)+M9)</f>
        <v/>
      </c>
      <c r="R9" s="52" t="str">
        <f t="shared" si="3"/>
        <v/>
      </c>
      <c r="S9" s="52" t="str">
        <f>IF(OR(ISBLANK($A9),$A9=""),"",IF('Employee Register'!N9="SINGLE",S_excess_over,M_excess_over))</f>
        <v/>
      </c>
      <c r="T9" s="52" t="str">
        <f>IF(OR(ISBLANK($A9),$A9=""),"",IF('Employee Register'!N9="SINGLE",S_withhold,M_withhold))</f>
        <v/>
      </c>
      <c r="U9" s="147" t="str">
        <f>IF(OR(ISBLANK($A9),$A9=""),"",IF('Employee Register'!N9="SINGLE",S_plus_excess,M_plus_excess))</f>
        <v/>
      </c>
      <c r="V9" s="53" t="str">
        <f t="shared" si="2"/>
        <v/>
      </c>
      <c r="W9" s="53" t="str">
        <f>IF(OR(ISBLANK($A9),$A9=""),"",$R9*'Employee Register'!$R9)</f>
        <v/>
      </c>
      <c r="X9" s="53" t="str">
        <f>IF(OR(ISBLANK($A9),$A9=""),"",$R9*'Employee Register'!$S9)</f>
        <v/>
      </c>
      <c r="Y9" s="53" t="str">
        <f>IF(OR(ISBLANK($A9),$A9=""),"",$N9*'Employee Register'!$T9)</f>
        <v/>
      </c>
      <c r="Z9" s="53" t="str">
        <f>IF(OR(ISBLANK($A9),$A9=""),"",$N9*'Employee Register'!$U9)</f>
        <v/>
      </c>
      <c r="AA9" s="53" t="str">
        <f>IF(OR(ISBLANK($A9),$A9=""),"",'Employee Register'!$V9)</f>
        <v/>
      </c>
      <c r="AB9" s="53" t="str">
        <f>IF(OR(ISBLANK($A9),$A9=""),"",'Employee Register'!$W9)</f>
        <v/>
      </c>
      <c r="AC9" s="54" t="str">
        <f t="shared" si="4"/>
        <v/>
      </c>
    </row>
    <row r="10" spans="1:30" x14ac:dyDescent="0.2">
      <c r="A10" s="32" t="str">
        <f>IF('Employee Register'!$A10&gt;0,'Employee Register'!$A10,"")</f>
        <v/>
      </c>
      <c r="B10" s="134" t="str">
        <f>IF(OR(ISBLANK($A10),$A10=""),"",INDEX('Employee Register'!B:B,MATCH($A10,'Employee Register'!A:A,0),1))</f>
        <v/>
      </c>
      <c r="C10" s="171"/>
      <c r="D10" s="171"/>
      <c r="E10" s="172"/>
      <c r="F10" s="173"/>
      <c r="G10" s="173"/>
      <c r="H10" s="173"/>
      <c r="I10" s="173"/>
      <c r="J10" s="173"/>
      <c r="K10" s="173"/>
      <c r="L10" s="174"/>
      <c r="M10" s="174"/>
      <c r="N10" s="52" t="str">
        <f>IF(OR(ISBLANK($A10),$A10=""),"",SUM($E10:$H10)*INDEX('Employee Register'!G:G,MATCH($A10,'Employee Register'!A:A,0),1)+$K10*INDEX('Employee Register'!H:H,MATCH($A10,'Employee Register'!A:A,0),1)+L10)</f>
        <v/>
      </c>
      <c r="O10" s="53" t="str">
        <f>IF(OR(ISBLANK($A10),$A10=""),"",'Employee Register'!$O10*INDEX('Federal Tax Tables'!$B$6:$B$12,MATCH('Employee Register'!$I10,pay_frequency,0),1))</f>
        <v/>
      </c>
      <c r="P10" s="53" t="str">
        <f>IF(OR(ISBLANK($A10),$A10=""),"",(N10-L10)*INDEX('Employee Register'!P:P,MATCH($A10,'Employee Register'!A:A,0),1))</f>
        <v/>
      </c>
      <c r="Q10" s="53" t="str">
        <f>IF(OR(ISBLANK($A10),$A10=""),"",INDEX('Employee Register'!Q:Q,MATCH($A10,'Employee Register'!A:A,0),1)+M10)</f>
        <v/>
      </c>
      <c r="R10" s="52" t="str">
        <f t="shared" si="3"/>
        <v/>
      </c>
      <c r="S10" s="52" t="str">
        <f>IF(OR(ISBLANK($A10),$A10=""),"",IF('Employee Register'!N10="SINGLE",S_excess_over,M_excess_over))</f>
        <v/>
      </c>
      <c r="T10" s="52" t="str">
        <f>IF(OR(ISBLANK($A10),$A10=""),"",IF('Employee Register'!N10="SINGLE",S_withhold,M_withhold))</f>
        <v/>
      </c>
      <c r="U10" s="147" t="str">
        <f>IF(OR(ISBLANK($A10),$A10=""),"",IF('Employee Register'!N10="SINGLE",S_plus_excess,M_plus_excess))</f>
        <v/>
      </c>
      <c r="V10" s="53" t="str">
        <f t="shared" si="2"/>
        <v/>
      </c>
      <c r="W10" s="53" t="str">
        <f>IF(OR(ISBLANK($A10),$A10=""),"",$R10*'Employee Register'!$R10)</f>
        <v/>
      </c>
      <c r="X10" s="53" t="str">
        <f>IF(OR(ISBLANK($A10),$A10=""),"",$R10*'Employee Register'!$S10)</f>
        <v/>
      </c>
      <c r="Y10" s="53" t="str">
        <f>IF(OR(ISBLANK($A10),$A10=""),"",$N10*'Employee Register'!$T10)</f>
        <v/>
      </c>
      <c r="Z10" s="53" t="str">
        <f>IF(OR(ISBLANK($A10),$A10=""),"",$N10*'Employee Register'!$U10)</f>
        <v/>
      </c>
      <c r="AA10" s="53" t="str">
        <f>IF(OR(ISBLANK($A10),$A10=""),"",'Employee Register'!$V10)</f>
        <v/>
      </c>
      <c r="AB10" s="53" t="str">
        <f>IF(OR(ISBLANK($A10),$A10=""),"",'Employee Register'!$W10)</f>
        <v/>
      </c>
      <c r="AC10" s="54" t="str">
        <f t="shared" si="4"/>
        <v/>
      </c>
    </row>
    <row r="11" spans="1:30" x14ac:dyDescent="0.2">
      <c r="A11" s="32" t="str">
        <f>IF('Employee Register'!$A11&gt;0,'Employee Register'!$A11,"")</f>
        <v/>
      </c>
      <c r="B11" s="134" t="str">
        <f>IF(OR(ISBLANK($A11),$A11=""),"",INDEX('Employee Register'!B:B,MATCH($A11,'Employee Register'!A:A,0),1))</f>
        <v/>
      </c>
      <c r="C11" s="171"/>
      <c r="D11" s="171"/>
      <c r="E11" s="172"/>
      <c r="F11" s="173"/>
      <c r="G11" s="173"/>
      <c r="H11" s="173"/>
      <c r="I11" s="173"/>
      <c r="J11" s="173"/>
      <c r="K11" s="173"/>
      <c r="L11" s="174"/>
      <c r="M11" s="174"/>
      <c r="N11" s="52" t="str">
        <f>IF(OR(ISBLANK($A11),$A11=""),"",SUM($E11:$H11)*INDEX('Employee Register'!G:G,MATCH($A11,'Employee Register'!A:A,0),1)+$K11*INDEX('Employee Register'!H:H,MATCH($A11,'Employee Register'!A:A,0),1)+L11)</f>
        <v/>
      </c>
      <c r="O11" s="53" t="str">
        <f>IF(OR(ISBLANK($A11),$A11=""),"",'Employee Register'!$O11*INDEX('Federal Tax Tables'!$B$6:$B$12,MATCH('Employee Register'!$I11,pay_frequency,0),1))</f>
        <v/>
      </c>
      <c r="P11" s="53" t="str">
        <f>IF(OR(ISBLANK($A11),$A11=""),"",(N11-L11)*INDEX('Employee Register'!P:P,MATCH($A11,'Employee Register'!A:A,0),1))</f>
        <v/>
      </c>
      <c r="Q11" s="53" t="str">
        <f>IF(OR(ISBLANK($A11),$A11=""),"",INDEX('Employee Register'!Q:Q,MATCH($A11,'Employee Register'!A:A,0),1)+M11)</f>
        <v/>
      </c>
      <c r="R11" s="52" t="str">
        <f t="shared" si="3"/>
        <v/>
      </c>
      <c r="S11" s="52" t="str">
        <f>IF(OR(ISBLANK($A11),$A11=""),"",IF('Employee Register'!N11="SINGLE",S_excess_over,M_excess_over))</f>
        <v/>
      </c>
      <c r="T11" s="52" t="str">
        <f>IF(OR(ISBLANK($A11),$A11=""),"",IF('Employee Register'!N11="SINGLE",S_withhold,M_withhold))</f>
        <v/>
      </c>
      <c r="U11" s="147" t="str">
        <f>IF(OR(ISBLANK($A11),$A11=""),"",IF('Employee Register'!N11="SINGLE",S_plus_excess,M_plus_excess))</f>
        <v/>
      </c>
      <c r="V11" s="53" t="str">
        <f t="shared" si="2"/>
        <v/>
      </c>
      <c r="W11" s="53" t="str">
        <f>IF(OR(ISBLANK($A11),$A11=""),"",$R11*'Employee Register'!$R11)</f>
        <v/>
      </c>
      <c r="X11" s="53" t="str">
        <f>IF(OR(ISBLANK($A11),$A11=""),"",$R11*'Employee Register'!$S11)</f>
        <v/>
      </c>
      <c r="Y11" s="53" t="str">
        <f>IF(OR(ISBLANK($A11),$A11=""),"",$N11*'Employee Register'!$T11)</f>
        <v/>
      </c>
      <c r="Z11" s="53" t="str">
        <f>IF(OR(ISBLANK($A11),$A11=""),"",$N11*'Employee Register'!$U11)</f>
        <v/>
      </c>
      <c r="AA11" s="53" t="str">
        <f>IF(OR(ISBLANK($A11),$A11=""),"",'Employee Register'!$V11)</f>
        <v/>
      </c>
      <c r="AB11" s="53" t="str">
        <f>IF(OR(ISBLANK($A11),$A11=""),"",'Employee Register'!$W11)</f>
        <v/>
      </c>
      <c r="AC11" s="54" t="str">
        <f t="shared" si="4"/>
        <v/>
      </c>
    </row>
    <row r="12" spans="1:30" x14ac:dyDescent="0.2">
      <c r="A12" s="32" t="str">
        <f>IF('Employee Register'!$A12&gt;0,'Employee Register'!$A12,"")</f>
        <v/>
      </c>
      <c r="B12" s="134" t="str">
        <f>IF(OR(ISBLANK($A12),$A12=""),"",INDEX('Employee Register'!B:B,MATCH($A12,'Employee Register'!A:A,0),1))</f>
        <v/>
      </c>
      <c r="C12" s="171"/>
      <c r="D12" s="171"/>
      <c r="E12" s="172"/>
      <c r="F12" s="173"/>
      <c r="G12" s="173"/>
      <c r="H12" s="173"/>
      <c r="I12" s="173"/>
      <c r="J12" s="173"/>
      <c r="K12" s="173"/>
      <c r="L12" s="174"/>
      <c r="M12" s="174"/>
      <c r="N12" s="52" t="str">
        <f>IF(OR(ISBLANK($A12),$A12=""),"",SUM($E12:$H12)*INDEX('Employee Register'!G:G,MATCH($A12,'Employee Register'!A:A,0),1)+$K12*INDEX('Employee Register'!H:H,MATCH($A12,'Employee Register'!A:A,0),1)+L12)</f>
        <v/>
      </c>
      <c r="O12" s="53" t="str">
        <f>IF(OR(ISBLANK($A12),$A12=""),"",'Employee Register'!$O12*INDEX('Federal Tax Tables'!$B$6:$B$12,MATCH('Employee Register'!$I12,pay_frequency,0),1))</f>
        <v/>
      </c>
      <c r="P12" s="53" t="str">
        <f>IF(OR(ISBLANK($A12),$A12=""),"",(N12-L12)*INDEX('Employee Register'!P:P,MATCH($A12,'Employee Register'!A:A,0),1))</f>
        <v/>
      </c>
      <c r="Q12" s="53" t="str">
        <f>IF(OR(ISBLANK($A12),$A12=""),"",INDEX('Employee Register'!Q:Q,MATCH($A12,'Employee Register'!A:A,0),1)+M12)</f>
        <v/>
      </c>
      <c r="R12" s="52" t="str">
        <f t="shared" si="3"/>
        <v/>
      </c>
      <c r="S12" s="52" t="str">
        <f>IF(OR(ISBLANK($A12),$A12=""),"",IF('Employee Register'!N12="SINGLE",S_excess_over,M_excess_over))</f>
        <v/>
      </c>
      <c r="T12" s="52" t="str">
        <f>IF(OR(ISBLANK($A12),$A12=""),"",IF('Employee Register'!N12="SINGLE",S_withhold,M_withhold))</f>
        <v/>
      </c>
      <c r="U12" s="147" t="str">
        <f>IF(OR(ISBLANK($A12),$A12=""),"",IF('Employee Register'!N12="SINGLE",S_plus_excess,M_plus_excess))</f>
        <v/>
      </c>
      <c r="V12" s="53" t="str">
        <f t="shared" si="2"/>
        <v/>
      </c>
      <c r="W12" s="53" t="str">
        <f>IF(OR(ISBLANK($A12),$A12=""),"",$R12*'Employee Register'!$R12)</f>
        <v/>
      </c>
      <c r="X12" s="53" t="str">
        <f>IF(OR(ISBLANK($A12),$A12=""),"",$R12*'Employee Register'!$S12)</f>
        <v/>
      </c>
      <c r="Y12" s="53" t="str">
        <f>IF(OR(ISBLANK($A12),$A12=""),"",$N12*'Employee Register'!$T12)</f>
        <v/>
      </c>
      <c r="Z12" s="53" t="str">
        <f>IF(OR(ISBLANK($A12),$A12=""),"",$N12*'Employee Register'!$U12)</f>
        <v/>
      </c>
      <c r="AA12" s="53" t="str">
        <f>IF(OR(ISBLANK($A12),$A12=""),"",'Employee Register'!$V12)</f>
        <v/>
      </c>
      <c r="AB12" s="53" t="str">
        <f>IF(OR(ISBLANK($A12),$A12=""),"",'Employee Register'!$W12)</f>
        <v/>
      </c>
      <c r="AC12" s="54" t="str">
        <f t="shared" si="4"/>
        <v/>
      </c>
    </row>
    <row r="13" spans="1:30" x14ac:dyDescent="0.2">
      <c r="A13" s="32" t="str">
        <f>IF('Employee Register'!$A13&gt;0,'Employee Register'!$A13,"")</f>
        <v/>
      </c>
      <c r="B13" s="134" t="str">
        <f>IF(OR(ISBLANK($A13),$A13=""),"",INDEX('Employee Register'!B:B,MATCH($A13,'Employee Register'!A:A,0),1))</f>
        <v/>
      </c>
      <c r="C13" s="46"/>
      <c r="D13" s="46"/>
      <c r="E13" s="173"/>
      <c r="F13" s="173"/>
      <c r="G13" s="173"/>
      <c r="H13" s="173"/>
      <c r="I13" s="173" t="b">
        <f t="shared" si="0"/>
        <v>0</v>
      </c>
      <c r="J13" s="173"/>
      <c r="K13" s="173">
        <f t="shared" si="1"/>
        <v>0</v>
      </c>
      <c r="L13" s="174"/>
      <c r="M13" s="174"/>
      <c r="N13" s="52" t="str">
        <f>IF(OR(ISBLANK($A13),$A13=""),"",SUM($E13:$H13)*INDEX('Employee Register'!G:G,MATCH($A13,'Employee Register'!A:A,0),1)+$K13*INDEX('Employee Register'!H:H,MATCH($A13,'Employee Register'!A:A,0),1)+L13)</f>
        <v/>
      </c>
      <c r="O13" s="53" t="str">
        <f>IF(OR(ISBLANK($A13),$A13=""),"",'Employee Register'!$O13*INDEX('Federal Tax Tables'!$B$6:$B$12,MATCH('Employee Register'!$I13,pay_frequency,0),1))</f>
        <v/>
      </c>
      <c r="P13" s="53" t="str">
        <f>IF(OR(ISBLANK($A13),$A13=""),"",(N13-L13)*INDEX('Employee Register'!P:P,MATCH($A13,'Employee Register'!A:A,0),1))</f>
        <v/>
      </c>
      <c r="Q13" s="53" t="str">
        <f>IF(OR(ISBLANK($A13),$A13=""),"",INDEX('Employee Register'!Q:Q,MATCH($A13,'Employee Register'!A:A,0),1)+M13)</f>
        <v/>
      </c>
      <c r="R13" s="52" t="str">
        <f t="shared" si="3"/>
        <v/>
      </c>
      <c r="S13" s="52" t="str">
        <f>IF(OR(ISBLANK($A13),$A13=""),"",IF('Employee Register'!N13="SINGLE",S_excess_over,M_excess_over))</f>
        <v/>
      </c>
      <c r="T13" s="52" t="str">
        <f>IF(OR(ISBLANK($A13),$A13=""),"",IF('Employee Register'!N13="SINGLE",S_withhold,M_withhold))</f>
        <v/>
      </c>
      <c r="U13" s="147" t="str">
        <f>IF(OR(ISBLANK($A13),$A13=""),"",IF('Employee Register'!N13="SINGLE",S_plus_excess,M_plus_excess))</f>
        <v/>
      </c>
      <c r="V13" s="53" t="str">
        <f t="shared" si="2"/>
        <v/>
      </c>
      <c r="W13" s="53" t="str">
        <f>IF(OR(ISBLANK($A13),$A13=""),"",$R13*'Employee Register'!$R13)</f>
        <v/>
      </c>
      <c r="X13" s="53" t="str">
        <f>IF(OR(ISBLANK($A13),$A13=""),"",$R13*'Employee Register'!$S13)</f>
        <v/>
      </c>
      <c r="Y13" s="53" t="str">
        <f>IF(OR(ISBLANK($A13),$A13=""),"",$N13*'Employee Register'!$T13)</f>
        <v/>
      </c>
      <c r="Z13" s="53" t="str">
        <f>IF(OR(ISBLANK($A13),$A13=""),"",$N13*'Employee Register'!$U13)</f>
        <v/>
      </c>
      <c r="AA13" s="53" t="str">
        <f>IF(OR(ISBLANK($A13),$A13=""),"",'Employee Register'!$V13)</f>
        <v/>
      </c>
      <c r="AB13" s="53" t="str">
        <f>IF(OR(ISBLANK($A13),$A13=""),"",'Employee Register'!$W13)</f>
        <v/>
      </c>
      <c r="AC13" s="54" t="str">
        <f t="shared" si="4"/>
        <v/>
      </c>
    </row>
    <row r="14" spans="1:30" x14ac:dyDescent="0.2">
      <c r="A14" s="32" t="str">
        <f>IF('Employee Register'!$A14&gt;0,'Employee Register'!$A14,"")</f>
        <v/>
      </c>
      <c r="B14" s="134" t="str">
        <f>IF(OR(ISBLANK($A14),$A14=""),"",INDEX('Employee Register'!B:B,MATCH($A14,'Employee Register'!A:A,0),1))</f>
        <v/>
      </c>
      <c r="C14" s="46"/>
      <c r="D14" s="46"/>
      <c r="E14" s="173"/>
      <c r="F14" s="173"/>
      <c r="G14" s="173"/>
      <c r="H14" s="173"/>
      <c r="I14" s="173" t="b">
        <f t="shared" si="0"/>
        <v>0</v>
      </c>
      <c r="J14" s="173"/>
      <c r="K14" s="173">
        <f t="shared" si="1"/>
        <v>0</v>
      </c>
      <c r="L14" s="174"/>
      <c r="M14" s="174"/>
      <c r="N14" s="52" t="str">
        <f>IF(OR(ISBLANK($A14),$A14=""),"",SUM($E14:$H14)*INDEX('Employee Register'!G:G,MATCH($A14,'Employee Register'!A:A,0),1)+$K14*INDEX('Employee Register'!H:H,MATCH($A14,'Employee Register'!A:A,0),1)+L14)</f>
        <v/>
      </c>
      <c r="O14" s="53" t="str">
        <f>IF(OR(ISBLANK($A14),$A14=""),"",'Employee Register'!$O14*INDEX('Federal Tax Tables'!$B$6:$B$12,MATCH('Employee Register'!$I14,pay_frequency,0),1))</f>
        <v/>
      </c>
      <c r="P14" s="53" t="str">
        <f>IF(OR(ISBLANK($A14),$A14=""),"",(N14-L14)*INDEX('Employee Register'!P:P,MATCH($A14,'Employee Register'!A:A,0),1))</f>
        <v/>
      </c>
      <c r="Q14" s="53" t="str">
        <f>IF(OR(ISBLANK($A14),$A14=""),"",INDEX('Employee Register'!Q:Q,MATCH($A14,'Employee Register'!A:A,0),1)+M14)</f>
        <v/>
      </c>
      <c r="R14" s="52" t="str">
        <f t="shared" si="3"/>
        <v/>
      </c>
      <c r="S14" s="52" t="str">
        <f>IF(OR(ISBLANK($A14),$A14=""),"",IF('Employee Register'!N14="SINGLE",S_excess_over,M_excess_over))</f>
        <v/>
      </c>
      <c r="T14" s="52" t="str">
        <f>IF(OR(ISBLANK($A14),$A14=""),"",IF('Employee Register'!N14="SINGLE",S_withhold,M_withhold))</f>
        <v/>
      </c>
      <c r="U14" s="147" t="str">
        <f>IF(OR(ISBLANK($A14),$A14=""),"",IF('Employee Register'!N14="SINGLE",S_plus_excess,M_plus_excess))</f>
        <v/>
      </c>
      <c r="V14" s="53" t="str">
        <f t="shared" si="2"/>
        <v/>
      </c>
      <c r="W14" s="53" t="str">
        <f>IF(OR(ISBLANK($A14),$A14=""),"",$R14*'Employee Register'!$R14)</f>
        <v/>
      </c>
      <c r="X14" s="53" t="str">
        <f>IF(OR(ISBLANK($A14),$A14=""),"",$R14*'Employee Register'!$S14)</f>
        <v/>
      </c>
      <c r="Y14" s="53" t="str">
        <f>IF(OR(ISBLANK($A14),$A14=""),"",$N14*'Employee Register'!$T14)</f>
        <v/>
      </c>
      <c r="Z14" s="53" t="str">
        <f>IF(OR(ISBLANK($A14),$A14=""),"",$N14*'Employee Register'!$U14)</f>
        <v/>
      </c>
      <c r="AA14" s="53" t="str">
        <f>IF(OR(ISBLANK($A14),$A14=""),"",'Employee Register'!$V14)</f>
        <v/>
      </c>
      <c r="AB14" s="53" t="str">
        <f>IF(OR(ISBLANK($A14),$A14=""),"",'Employee Register'!$W14)</f>
        <v/>
      </c>
      <c r="AC14" s="54" t="str">
        <f t="shared" si="4"/>
        <v/>
      </c>
    </row>
    <row r="15" spans="1:30" x14ac:dyDescent="0.2">
      <c r="A15" s="32" t="str">
        <f>IF('Employee Register'!$A15&gt;0,'Employee Register'!$A15,"")</f>
        <v/>
      </c>
      <c r="B15" s="134" t="str">
        <f>IF(OR(ISBLANK($A15),$A15=""),"",INDEX('Employee Register'!B:B,MATCH($A15,'Employee Register'!A:A,0),1))</f>
        <v/>
      </c>
      <c r="C15" s="46"/>
      <c r="D15" s="46"/>
      <c r="E15" s="173"/>
      <c r="F15" s="173"/>
      <c r="G15" s="173"/>
      <c r="H15" s="173"/>
      <c r="I15" s="173" t="b">
        <f t="shared" si="0"/>
        <v>0</v>
      </c>
      <c r="J15" s="173"/>
      <c r="K15" s="173">
        <f t="shared" si="1"/>
        <v>0</v>
      </c>
      <c r="L15" s="174"/>
      <c r="M15" s="174"/>
      <c r="N15" s="52" t="str">
        <f>IF(OR(ISBLANK($A15),$A15=""),"",SUM($E15:$H15)*INDEX('Employee Register'!G:G,MATCH($A15,'Employee Register'!A:A,0),1)+$K15*INDEX('Employee Register'!H:H,MATCH($A15,'Employee Register'!A:A,0),1)+L15)</f>
        <v/>
      </c>
      <c r="O15" s="53" t="str">
        <f>IF(OR(ISBLANK($A15),$A15=""),"",'Employee Register'!$O15*INDEX('Federal Tax Tables'!$B$6:$B$12,MATCH('Employee Register'!$I15,pay_frequency,0),1))</f>
        <v/>
      </c>
      <c r="P15" s="53" t="str">
        <f>IF(OR(ISBLANK($A15),$A15=""),"",(N15-L15)*INDEX('Employee Register'!P:P,MATCH($A15,'Employee Register'!A:A,0),1))</f>
        <v/>
      </c>
      <c r="Q15" s="53" t="str">
        <f>IF(OR(ISBLANK($A15),$A15=""),"",INDEX('Employee Register'!Q:Q,MATCH($A15,'Employee Register'!A:A,0),1)+M15)</f>
        <v/>
      </c>
      <c r="R15" s="52" t="str">
        <f t="shared" si="3"/>
        <v/>
      </c>
      <c r="S15" s="52" t="str">
        <f>IF(OR(ISBLANK($A15),$A15=""),"",IF('Employee Register'!N15="SINGLE",S_excess_over,M_excess_over))</f>
        <v/>
      </c>
      <c r="T15" s="52" t="str">
        <f>IF(OR(ISBLANK($A15),$A15=""),"",IF('Employee Register'!N15="SINGLE",S_withhold,M_withhold))</f>
        <v/>
      </c>
      <c r="U15" s="147" t="str">
        <f>IF(OR(ISBLANK($A15),$A15=""),"",IF('Employee Register'!N15="SINGLE",S_plus_excess,M_plus_excess))</f>
        <v/>
      </c>
      <c r="V15" s="53" t="str">
        <f t="shared" si="2"/>
        <v/>
      </c>
      <c r="W15" s="53" t="str">
        <f>IF(OR(ISBLANK($A15),$A15=""),"",$R15*'Employee Register'!$R15)</f>
        <v/>
      </c>
      <c r="X15" s="53" t="str">
        <f>IF(OR(ISBLANK($A15),$A15=""),"",$R15*'Employee Register'!$S15)</f>
        <v/>
      </c>
      <c r="Y15" s="53" t="str">
        <f>IF(OR(ISBLANK($A15),$A15=""),"",$N15*'Employee Register'!$T15)</f>
        <v/>
      </c>
      <c r="Z15" s="53" t="str">
        <f>IF(OR(ISBLANK($A15),$A15=""),"",$N15*'Employee Register'!$U15)</f>
        <v/>
      </c>
      <c r="AA15" s="53" t="str">
        <f>IF(OR(ISBLANK($A15),$A15=""),"",'Employee Register'!$V15)</f>
        <v/>
      </c>
      <c r="AB15" s="53" t="str">
        <f>IF(OR(ISBLANK($A15),$A15=""),"",'Employee Register'!$W15)</f>
        <v/>
      </c>
      <c r="AC15" s="54" t="str">
        <f t="shared" si="4"/>
        <v/>
      </c>
    </row>
    <row r="16" spans="1:30" x14ac:dyDescent="0.2">
      <c r="A16" s="32" t="str">
        <f>IF('Employee Register'!$A16&gt;0,'Employee Register'!$A16,"")</f>
        <v/>
      </c>
      <c r="B16" s="134" t="str">
        <f>IF(OR(ISBLANK($A16),$A16=""),"",INDEX('Employee Register'!B:B,MATCH($A16,'Employee Register'!A:A,0),1))</f>
        <v/>
      </c>
      <c r="C16" s="46"/>
      <c r="D16" s="46"/>
      <c r="E16" s="173"/>
      <c r="F16" s="173"/>
      <c r="G16" s="173"/>
      <c r="H16" s="173"/>
      <c r="I16" s="173" t="b">
        <f t="shared" si="0"/>
        <v>0</v>
      </c>
      <c r="J16" s="173"/>
      <c r="K16" s="173">
        <f t="shared" si="1"/>
        <v>0</v>
      </c>
      <c r="L16" s="174"/>
      <c r="M16" s="174"/>
      <c r="N16" s="52" t="str">
        <f>IF(OR(ISBLANK($A16),$A16=""),"",SUM($E16:$H16)*INDEX('Employee Register'!G:G,MATCH($A16,'Employee Register'!A:A,0),1)+$K16*INDEX('Employee Register'!H:H,MATCH($A16,'Employee Register'!A:A,0),1)+L16)</f>
        <v/>
      </c>
      <c r="O16" s="53" t="str">
        <f>IF(OR(ISBLANK($A16),$A16=""),"",'Employee Register'!$O16*INDEX('Federal Tax Tables'!$B$6:$B$12,MATCH('Employee Register'!$I16,pay_frequency,0),1))</f>
        <v/>
      </c>
      <c r="P16" s="53" t="str">
        <f>IF(OR(ISBLANK($A16),$A16=""),"",(N16-L16)*INDEX('Employee Register'!P:P,MATCH($A16,'Employee Register'!A:A,0),1))</f>
        <v/>
      </c>
      <c r="Q16" s="53" t="str">
        <f>IF(OR(ISBLANK($A16),$A16=""),"",INDEX('Employee Register'!Q:Q,MATCH($A16,'Employee Register'!A:A,0),1)+M16)</f>
        <v/>
      </c>
      <c r="R16" s="52" t="str">
        <f t="shared" si="3"/>
        <v/>
      </c>
      <c r="S16" s="52" t="str">
        <f>IF(OR(ISBLANK($A16),$A16=""),"",IF('Employee Register'!N16="SINGLE",S_excess_over,M_excess_over))</f>
        <v/>
      </c>
      <c r="T16" s="52" t="str">
        <f>IF(OR(ISBLANK($A16),$A16=""),"",IF('Employee Register'!N16="SINGLE",S_withhold,M_withhold))</f>
        <v/>
      </c>
      <c r="U16" s="147" t="str">
        <f>IF(OR(ISBLANK($A16),$A16=""),"",IF('Employee Register'!N16="SINGLE",S_plus_excess,M_plus_excess))</f>
        <v/>
      </c>
      <c r="V16" s="53" t="str">
        <f t="shared" si="2"/>
        <v/>
      </c>
      <c r="W16" s="53" t="str">
        <f>IF(OR(ISBLANK($A16),$A16=""),"",$R16*'Employee Register'!$R16)</f>
        <v/>
      </c>
      <c r="X16" s="53" t="str">
        <f>IF(OR(ISBLANK($A16),$A16=""),"",$R16*'Employee Register'!$S16)</f>
        <v/>
      </c>
      <c r="Y16" s="53" t="str">
        <f>IF(OR(ISBLANK($A16),$A16=""),"",$N16*'Employee Register'!$T16)</f>
        <v/>
      </c>
      <c r="Z16" s="53" t="str">
        <f>IF(OR(ISBLANK($A16),$A16=""),"",$N16*'Employee Register'!$U16)</f>
        <v/>
      </c>
      <c r="AA16" s="53" t="str">
        <f>IF(OR(ISBLANK($A16),$A16=""),"",'Employee Register'!$V16)</f>
        <v/>
      </c>
      <c r="AB16" s="53" t="str">
        <f>IF(OR(ISBLANK($A16),$A16=""),"",'Employee Register'!$W16)</f>
        <v/>
      </c>
      <c r="AC16" s="54" t="str">
        <f t="shared" si="4"/>
        <v/>
      </c>
    </row>
    <row r="17" spans="1:29" x14ac:dyDescent="0.2">
      <c r="A17" s="32" t="str">
        <f>IF('Employee Register'!$A17&gt;0,'Employee Register'!$A17,"")</f>
        <v/>
      </c>
      <c r="B17" s="134" t="str">
        <f>IF(OR(ISBLANK($A17),$A17=""),"",INDEX('Employee Register'!B:B,MATCH($A17,'Employee Register'!A:A,0),1))</f>
        <v/>
      </c>
      <c r="C17" s="46"/>
      <c r="D17" s="46"/>
      <c r="E17" s="173"/>
      <c r="F17" s="173"/>
      <c r="G17" s="173"/>
      <c r="H17" s="173"/>
      <c r="I17" s="173" t="b">
        <f t="shared" si="0"/>
        <v>0</v>
      </c>
      <c r="J17" s="173"/>
      <c r="K17" s="173">
        <f t="shared" si="1"/>
        <v>0</v>
      </c>
      <c r="L17" s="174"/>
      <c r="M17" s="174"/>
      <c r="N17" s="52" t="str">
        <f>IF(OR(ISBLANK($A17),$A17=""),"",SUM($E17:$H17)*INDEX('Employee Register'!G:G,MATCH($A17,'Employee Register'!A:A,0),1)+$K17*INDEX('Employee Register'!H:H,MATCH($A17,'Employee Register'!A:A,0),1)+L17)</f>
        <v/>
      </c>
      <c r="O17" s="53" t="str">
        <f>IF(OR(ISBLANK($A17),$A17=""),"",'Employee Register'!$O17*INDEX('Federal Tax Tables'!$B$6:$B$12,MATCH('Employee Register'!$I17,pay_frequency,0),1))</f>
        <v/>
      </c>
      <c r="P17" s="53" t="str">
        <f>IF(OR(ISBLANK($A17),$A17=""),"",(N17-L17)*INDEX('Employee Register'!P:P,MATCH($A17,'Employee Register'!A:A,0),1))</f>
        <v/>
      </c>
      <c r="Q17" s="53" t="str">
        <f>IF(OR(ISBLANK($A17),$A17=""),"",INDEX('Employee Register'!Q:Q,MATCH($A17,'Employee Register'!A:A,0),1)+M17)</f>
        <v/>
      </c>
      <c r="R17" s="52" t="str">
        <f t="shared" si="3"/>
        <v/>
      </c>
      <c r="S17" s="52" t="str">
        <f>IF(OR(ISBLANK($A17),$A17=""),"",IF('Employee Register'!N17="SINGLE",S_excess_over,M_excess_over))</f>
        <v/>
      </c>
      <c r="T17" s="52" t="str">
        <f>IF(OR(ISBLANK($A17),$A17=""),"",IF('Employee Register'!N17="SINGLE",S_withhold,M_withhold))</f>
        <v/>
      </c>
      <c r="U17" s="147" t="str">
        <f>IF(OR(ISBLANK($A17),$A17=""),"",IF('Employee Register'!N17="SINGLE",S_plus_excess,M_plus_excess))</f>
        <v/>
      </c>
      <c r="V17" s="53" t="str">
        <f t="shared" si="2"/>
        <v/>
      </c>
      <c r="W17" s="53" t="str">
        <f>IF(OR(ISBLANK($A17),$A17=""),"",$R17*'Employee Register'!$R17)</f>
        <v/>
      </c>
      <c r="X17" s="53" t="str">
        <f>IF(OR(ISBLANK($A17),$A17=""),"",$R17*'Employee Register'!$S17)</f>
        <v/>
      </c>
      <c r="Y17" s="53" t="str">
        <f>IF(OR(ISBLANK($A17),$A17=""),"",$N17*'Employee Register'!$T17)</f>
        <v/>
      </c>
      <c r="Z17" s="53" t="str">
        <f>IF(OR(ISBLANK($A17),$A17=""),"",$N17*'Employee Register'!$U17)</f>
        <v/>
      </c>
      <c r="AA17" s="53" t="str">
        <f>IF(OR(ISBLANK($A17),$A17=""),"",'Employee Register'!$V17)</f>
        <v/>
      </c>
      <c r="AB17" s="53" t="str">
        <f>IF(OR(ISBLANK($A17),$A17=""),"",'Employee Register'!$W17)</f>
        <v/>
      </c>
      <c r="AC17" s="54" t="str">
        <f t="shared" si="4"/>
        <v/>
      </c>
    </row>
    <row r="18" spans="1:29" x14ac:dyDescent="0.2">
      <c r="A18" s="32" t="str">
        <f>IF('Employee Register'!$A18&gt;0,'Employee Register'!$A18,"")</f>
        <v/>
      </c>
      <c r="B18" s="134" t="str">
        <f>IF(OR(ISBLANK($A18),$A18=""),"",INDEX('Employee Register'!B:B,MATCH($A18,'Employee Register'!A:A,0),1))</f>
        <v/>
      </c>
      <c r="C18" s="46"/>
      <c r="D18" s="46"/>
      <c r="E18" s="173"/>
      <c r="F18" s="173"/>
      <c r="G18" s="173"/>
      <c r="H18" s="173"/>
      <c r="I18" s="173" t="b">
        <f t="shared" si="0"/>
        <v>0</v>
      </c>
      <c r="J18" s="173"/>
      <c r="K18" s="173">
        <f t="shared" si="1"/>
        <v>0</v>
      </c>
      <c r="L18" s="174"/>
      <c r="M18" s="174"/>
      <c r="N18" s="52" t="str">
        <f>IF(OR(ISBLANK($A18),$A18=""),"",SUM($E18:$H18)*INDEX('Employee Register'!G:G,MATCH($A18,'Employee Register'!A:A,0),1)+$K18*INDEX('Employee Register'!H:H,MATCH($A18,'Employee Register'!A:A,0),1)+L18)</f>
        <v/>
      </c>
      <c r="O18" s="53" t="str">
        <f>IF(OR(ISBLANK($A18),$A18=""),"",'Employee Register'!$O18*INDEX('Federal Tax Tables'!$B$6:$B$12,MATCH('Employee Register'!$I18,pay_frequency,0),1))</f>
        <v/>
      </c>
      <c r="P18" s="53" t="str">
        <f>IF(OR(ISBLANK($A18),$A18=""),"",(N18-L18)*INDEX('Employee Register'!P:P,MATCH($A18,'Employee Register'!A:A,0),1))</f>
        <v/>
      </c>
      <c r="Q18" s="53" t="str">
        <f>IF(OR(ISBLANK($A18),$A18=""),"",INDEX('Employee Register'!Q:Q,MATCH($A18,'Employee Register'!A:A,0),1)+M18)</f>
        <v/>
      </c>
      <c r="R18" s="52" t="str">
        <f t="shared" si="3"/>
        <v/>
      </c>
      <c r="S18" s="52" t="str">
        <f>IF(OR(ISBLANK($A18),$A18=""),"",IF('Employee Register'!N18="SINGLE",S_excess_over,M_excess_over))</f>
        <v/>
      </c>
      <c r="T18" s="52" t="str">
        <f>IF(OR(ISBLANK($A18),$A18=""),"",IF('Employee Register'!N18="SINGLE",S_withhold,M_withhold))</f>
        <v/>
      </c>
      <c r="U18" s="147" t="str">
        <f>IF(OR(ISBLANK($A18),$A18=""),"",IF('Employee Register'!N18="SINGLE",S_plus_excess,M_plus_excess))</f>
        <v/>
      </c>
      <c r="V18" s="53" t="str">
        <f t="shared" si="2"/>
        <v/>
      </c>
      <c r="W18" s="53" t="str">
        <f>IF(OR(ISBLANK($A18),$A18=""),"",$R18*'Employee Register'!$R18)</f>
        <v/>
      </c>
      <c r="X18" s="53" t="str">
        <f>IF(OR(ISBLANK($A18),$A18=""),"",$R18*'Employee Register'!$S18)</f>
        <v/>
      </c>
      <c r="Y18" s="53" t="str">
        <f>IF(OR(ISBLANK($A18),$A18=""),"",$N18*'Employee Register'!$T18)</f>
        <v/>
      </c>
      <c r="Z18" s="53" t="str">
        <f>IF(OR(ISBLANK($A18),$A18=""),"",$N18*'Employee Register'!$U18)</f>
        <v/>
      </c>
      <c r="AA18" s="53" t="str">
        <f>IF(OR(ISBLANK($A18),$A18=""),"",'Employee Register'!$V18)</f>
        <v/>
      </c>
      <c r="AB18" s="53" t="str">
        <f>IF(OR(ISBLANK($A18),$A18=""),"",'Employee Register'!$W18)</f>
        <v/>
      </c>
      <c r="AC18" s="54" t="str">
        <f t="shared" si="4"/>
        <v/>
      </c>
    </row>
    <row r="19" spans="1:29" x14ac:dyDescent="0.2">
      <c r="A19" s="32" t="str">
        <f>IF('Employee Register'!$A19&gt;0,'Employee Register'!$A19,"")</f>
        <v/>
      </c>
      <c r="B19" s="134" t="str">
        <f>IF(OR(ISBLANK($A19),$A19=""),"",INDEX('Employee Register'!B:B,MATCH($A19,'Employee Register'!A:A,0),1))</f>
        <v/>
      </c>
      <c r="C19" s="46"/>
      <c r="D19" s="46"/>
      <c r="E19" s="173"/>
      <c r="F19" s="173"/>
      <c r="G19" s="173"/>
      <c r="H19" s="173"/>
      <c r="I19" s="173" t="b">
        <f t="shared" si="0"/>
        <v>0</v>
      </c>
      <c r="J19" s="173"/>
      <c r="K19" s="173">
        <f t="shared" si="1"/>
        <v>0</v>
      </c>
      <c r="L19" s="174"/>
      <c r="M19" s="174"/>
      <c r="N19" s="52" t="str">
        <f>IF(OR(ISBLANK($A19),$A19=""),"",SUM($E19:$H19)*INDEX('Employee Register'!G:G,MATCH($A19,'Employee Register'!A:A,0),1)+$K19*INDEX('Employee Register'!H:H,MATCH($A19,'Employee Register'!A:A,0),1)+L19)</f>
        <v/>
      </c>
      <c r="O19" s="53" t="str">
        <f>IF(OR(ISBLANK($A19),$A19=""),"",'Employee Register'!$O19*INDEX('Federal Tax Tables'!$B$6:$B$12,MATCH('Employee Register'!$I19,pay_frequency,0),1))</f>
        <v/>
      </c>
      <c r="P19" s="53" t="str">
        <f>IF(OR(ISBLANK($A19),$A19=""),"",(N19-L19)*INDEX('Employee Register'!P:P,MATCH($A19,'Employee Register'!A:A,0),1))</f>
        <v/>
      </c>
      <c r="Q19" s="53" t="str">
        <f>IF(OR(ISBLANK($A19),$A19=""),"",INDEX('Employee Register'!Q:Q,MATCH($A19,'Employee Register'!A:A,0),1)+M19)</f>
        <v/>
      </c>
      <c r="R19" s="52" t="str">
        <f t="shared" si="3"/>
        <v/>
      </c>
      <c r="S19" s="52" t="str">
        <f>IF(OR(ISBLANK($A19),$A19=""),"",IF('Employee Register'!N19="SINGLE",S_excess_over,M_excess_over))</f>
        <v/>
      </c>
      <c r="T19" s="52" t="str">
        <f>IF(OR(ISBLANK($A19),$A19=""),"",IF('Employee Register'!N19="SINGLE",S_withhold,M_withhold))</f>
        <v/>
      </c>
      <c r="U19" s="147" t="str">
        <f>IF(OR(ISBLANK($A19),$A19=""),"",IF('Employee Register'!N19="SINGLE",S_plus_excess,M_plus_excess))</f>
        <v/>
      </c>
      <c r="V19" s="53" t="str">
        <f t="shared" si="2"/>
        <v/>
      </c>
      <c r="W19" s="53" t="str">
        <f>IF(OR(ISBLANK($A19),$A19=""),"",$R19*'Employee Register'!$R19)</f>
        <v/>
      </c>
      <c r="X19" s="53" t="str">
        <f>IF(OR(ISBLANK($A19),$A19=""),"",$R19*'Employee Register'!$S19)</f>
        <v/>
      </c>
      <c r="Y19" s="53" t="str">
        <f>IF(OR(ISBLANK($A19),$A19=""),"",$N19*'Employee Register'!$T19)</f>
        <v/>
      </c>
      <c r="Z19" s="53" t="str">
        <f>IF(OR(ISBLANK($A19),$A19=""),"",$N19*'Employee Register'!$U19)</f>
        <v/>
      </c>
      <c r="AA19" s="53" t="str">
        <f>IF(OR(ISBLANK($A19),$A19=""),"",'Employee Register'!$V19)</f>
        <v/>
      </c>
      <c r="AB19" s="53" t="str">
        <f>IF(OR(ISBLANK($A19),$A19=""),"",'Employee Register'!$W19)</f>
        <v/>
      </c>
      <c r="AC19" s="54" t="str">
        <f t="shared" si="4"/>
        <v/>
      </c>
    </row>
    <row r="20" spans="1:29" x14ac:dyDescent="0.2">
      <c r="A20" s="32" t="str">
        <f>IF('Employee Register'!$A20&gt;0,'Employee Register'!$A20,"")</f>
        <v/>
      </c>
      <c r="B20" s="134" t="str">
        <f>IF(OR(ISBLANK($A20),$A20=""),"",INDEX('Employee Register'!B:B,MATCH($A20,'Employee Register'!A:A,0),1))</f>
        <v/>
      </c>
      <c r="C20" s="46"/>
      <c r="D20" s="46"/>
      <c r="E20" s="173"/>
      <c r="F20" s="173"/>
      <c r="G20" s="173"/>
      <c r="H20" s="173"/>
      <c r="I20" s="173" t="b">
        <f t="shared" si="0"/>
        <v>0</v>
      </c>
      <c r="J20" s="173"/>
      <c r="K20" s="173">
        <f t="shared" si="1"/>
        <v>0</v>
      </c>
      <c r="L20" s="174"/>
      <c r="M20" s="174"/>
      <c r="N20" s="52" t="str">
        <f>IF(OR(ISBLANK($A20),$A20=""),"",SUM($E20:$H20)*INDEX('Employee Register'!G:G,MATCH($A20,'Employee Register'!A:A,0),1)+$K20*INDEX('Employee Register'!H:H,MATCH($A20,'Employee Register'!A:A,0),1)+L20)</f>
        <v/>
      </c>
      <c r="O20" s="53" t="str">
        <f>IF(OR(ISBLANK($A20),$A20=""),"",'Employee Register'!$O20*INDEX('Federal Tax Tables'!$B$6:$B$12,MATCH('Employee Register'!$I20,pay_frequency,0),1))</f>
        <v/>
      </c>
      <c r="P20" s="53" t="str">
        <f>IF(OR(ISBLANK($A20),$A20=""),"",(N20-L20)*INDEX('Employee Register'!P:P,MATCH($A20,'Employee Register'!A:A,0),1))</f>
        <v/>
      </c>
      <c r="Q20" s="53" t="str">
        <f>IF(OR(ISBLANK($A20),$A20=""),"",INDEX('Employee Register'!Q:Q,MATCH($A20,'Employee Register'!A:A,0),1)+M20)</f>
        <v/>
      </c>
      <c r="R20" s="52" t="str">
        <f t="shared" si="3"/>
        <v/>
      </c>
      <c r="S20" s="52" t="str">
        <f>IF(OR(ISBLANK($A20),$A20=""),"",IF('Employee Register'!N20="SINGLE",S_excess_over,M_excess_over))</f>
        <v/>
      </c>
      <c r="T20" s="52" t="str">
        <f>IF(OR(ISBLANK($A20),$A20=""),"",IF('Employee Register'!N20="SINGLE",S_withhold,M_withhold))</f>
        <v/>
      </c>
      <c r="U20" s="147" t="str">
        <f>IF(OR(ISBLANK($A20),$A20=""),"",IF('Employee Register'!N20="SINGLE",S_plus_excess,M_plus_excess))</f>
        <v/>
      </c>
      <c r="V20" s="53" t="str">
        <f t="shared" si="2"/>
        <v/>
      </c>
      <c r="W20" s="53" t="str">
        <f>IF(OR(ISBLANK($A20),$A20=""),"",$R20*'Employee Register'!$R20)</f>
        <v/>
      </c>
      <c r="X20" s="53" t="str">
        <f>IF(OR(ISBLANK($A20),$A20=""),"",$R20*'Employee Register'!$S20)</f>
        <v/>
      </c>
      <c r="Y20" s="53" t="str">
        <f>IF(OR(ISBLANK($A20),$A20=""),"",$N20*'Employee Register'!$T20)</f>
        <v/>
      </c>
      <c r="Z20" s="53" t="str">
        <f>IF(OR(ISBLANK($A20),$A20=""),"",$N20*'Employee Register'!$U20)</f>
        <v/>
      </c>
      <c r="AA20" s="53" t="str">
        <f>IF(OR(ISBLANK($A20),$A20=""),"",'Employee Register'!$V20)</f>
        <v/>
      </c>
      <c r="AB20" s="53" t="str">
        <f>IF(OR(ISBLANK($A20),$A20=""),"",'Employee Register'!$W20)</f>
        <v/>
      </c>
      <c r="AC20" s="54" t="str">
        <f t="shared" si="4"/>
        <v/>
      </c>
    </row>
    <row r="21" spans="1:29" x14ac:dyDescent="0.2">
      <c r="A21" s="32" t="str">
        <f>IF('Employee Register'!$A21&gt;0,'Employee Register'!$A21,"")</f>
        <v/>
      </c>
      <c r="B21" s="134" t="str">
        <f>IF(OR(ISBLANK($A21),$A21=""),"",INDEX('Employee Register'!B:B,MATCH($A21,'Employee Register'!A:A,0),1))</f>
        <v/>
      </c>
      <c r="C21" s="46"/>
      <c r="D21" s="46"/>
      <c r="E21" s="173"/>
      <c r="F21" s="173"/>
      <c r="G21" s="173"/>
      <c r="H21" s="173"/>
      <c r="I21" s="173" t="b">
        <f t="shared" si="0"/>
        <v>0</v>
      </c>
      <c r="J21" s="173"/>
      <c r="K21" s="173">
        <f t="shared" si="1"/>
        <v>0</v>
      </c>
      <c r="L21" s="174"/>
      <c r="M21" s="174"/>
      <c r="N21" s="52" t="str">
        <f>IF(OR(ISBLANK($A21),$A21=""),"",SUM($E21:$H21)*INDEX('Employee Register'!G:G,MATCH($A21,'Employee Register'!A:A,0),1)+$K21*INDEX('Employee Register'!H:H,MATCH($A21,'Employee Register'!A:A,0),1)+L21)</f>
        <v/>
      </c>
      <c r="O21" s="53" t="str">
        <f>IF(OR(ISBLANK($A21),$A21=""),"",'Employee Register'!$O21*INDEX('Federal Tax Tables'!$B$6:$B$12,MATCH('Employee Register'!$I21,pay_frequency,0),1))</f>
        <v/>
      </c>
      <c r="P21" s="53" t="str">
        <f>IF(OR(ISBLANK($A21),$A21=""),"",(N21-L21)*INDEX('Employee Register'!P:P,MATCH($A21,'Employee Register'!A:A,0),1))</f>
        <v/>
      </c>
      <c r="Q21" s="53" t="str">
        <f>IF(OR(ISBLANK($A21),$A21=""),"",INDEX('Employee Register'!Q:Q,MATCH($A21,'Employee Register'!A:A,0),1)+M21)</f>
        <v/>
      </c>
      <c r="R21" s="52" t="str">
        <f t="shared" si="3"/>
        <v/>
      </c>
      <c r="S21" s="52" t="str">
        <f>IF(OR(ISBLANK($A21),$A21=""),"",IF('Employee Register'!N21="SINGLE",S_excess_over,M_excess_over))</f>
        <v/>
      </c>
      <c r="T21" s="52" t="str">
        <f>IF(OR(ISBLANK($A21),$A21=""),"",IF('Employee Register'!N21="SINGLE",S_withhold,M_withhold))</f>
        <v/>
      </c>
      <c r="U21" s="147" t="str">
        <f>IF(OR(ISBLANK($A21),$A21=""),"",IF('Employee Register'!N21="SINGLE",S_plus_excess,M_plus_excess))</f>
        <v/>
      </c>
      <c r="V21" s="53" t="str">
        <f t="shared" si="2"/>
        <v/>
      </c>
      <c r="W21" s="53" t="str">
        <f>IF(OR(ISBLANK($A21),$A21=""),"",$R21*'Employee Register'!$R21)</f>
        <v/>
      </c>
      <c r="X21" s="53" t="str">
        <f>IF(OR(ISBLANK($A21),$A21=""),"",$R21*'Employee Register'!$S21)</f>
        <v/>
      </c>
      <c r="Y21" s="53" t="str">
        <f>IF(OR(ISBLANK($A21),$A21=""),"",$N21*'Employee Register'!$T21)</f>
        <v/>
      </c>
      <c r="Z21" s="53" t="str">
        <f>IF(OR(ISBLANK($A21),$A21=""),"",$N21*'Employee Register'!$U21)</f>
        <v/>
      </c>
      <c r="AA21" s="53" t="str">
        <f>IF(OR(ISBLANK($A21),$A21=""),"",'Employee Register'!$V21)</f>
        <v/>
      </c>
      <c r="AB21" s="53" t="str">
        <f>IF(OR(ISBLANK($A21),$A21=""),"",'Employee Register'!$W21)</f>
        <v/>
      </c>
      <c r="AC21" s="54" t="str">
        <f t="shared" si="4"/>
        <v/>
      </c>
    </row>
    <row r="22" spans="1:29" x14ac:dyDescent="0.2">
      <c r="A22" s="32" t="str">
        <f>IF('Employee Register'!$A22&gt;0,'Employee Register'!$A22,"")</f>
        <v/>
      </c>
      <c r="B22" s="134" t="str">
        <f>IF(OR(ISBLANK($A22),$A22=""),"",INDEX('Employee Register'!B:B,MATCH($A22,'Employee Register'!A:A,0),1))</f>
        <v/>
      </c>
      <c r="C22" s="46"/>
      <c r="D22" s="46"/>
      <c r="E22" s="173"/>
      <c r="F22" s="173"/>
      <c r="G22" s="173"/>
      <c r="H22" s="173"/>
      <c r="I22" s="173" t="b">
        <f t="shared" si="0"/>
        <v>0</v>
      </c>
      <c r="J22" s="173"/>
      <c r="K22" s="173">
        <f t="shared" si="1"/>
        <v>0</v>
      </c>
      <c r="L22" s="174"/>
      <c r="M22" s="174"/>
      <c r="N22" s="52" t="str">
        <f>IF(OR(ISBLANK($A22),$A22=""),"",SUM($E22:$H22)*INDEX('Employee Register'!G:G,MATCH($A22,'Employee Register'!A:A,0),1)+$K22*INDEX('Employee Register'!H:H,MATCH($A22,'Employee Register'!A:A,0),1)+L22)</f>
        <v/>
      </c>
      <c r="O22" s="53" t="str">
        <f>IF(OR(ISBLANK($A22),$A22=""),"",'Employee Register'!$O22*INDEX('Federal Tax Tables'!$B$6:$B$12,MATCH('Employee Register'!$I22,pay_frequency,0),1))</f>
        <v/>
      </c>
      <c r="P22" s="53" t="str">
        <f>IF(OR(ISBLANK($A22),$A22=""),"",(N22-L22)*INDEX('Employee Register'!P:P,MATCH($A22,'Employee Register'!A:A,0),1))</f>
        <v/>
      </c>
      <c r="Q22" s="53" t="str">
        <f>IF(OR(ISBLANK($A22),$A22=""),"",INDEX('Employee Register'!Q:Q,MATCH($A22,'Employee Register'!A:A,0),1)+M22)</f>
        <v/>
      </c>
      <c r="R22" s="52" t="str">
        <f t="shared" si="3"/>
        <v/>
      </c>
      <c r="S22" s="52" t="str">
        <f>IF(OR(ISBLANK($A22),$A22=""),"",IF('Employee Register'!N22="SINGLE",S_excess_over,M_excess_over))</f>
        <v/>
      </c>
      <c r="T22" s="52" t="str">
        <f>IF(OR(ISBLANK($A22),$A22=""),"",IF('Employee Register'!N22="SINGLE",S_withhold,M_withhold))</f>
        <v/>
      </c>
      <c r="U22" s="147" t="str">
        <f>IF(OR(ISBLANK($A22),$A22=""),"",IF('Employee Register'!N22="SINGLE",S_plus_excess,M_plus_excess))</f>
        <v/>
      </c>
      <c r="V22" s="53" t="str">
        <f t="shared" si="2"/>
        <v/>
      </c>
      <c r="W22" s="53" t="str">
        <f>IF(OR(ISBLANK($A22),$A22=""),"",$R22*'Employee Register'!$R22)</f>
        <v/>
      </c>
      <c r="X22" s="53" t="str">
        <f>IF(OR(ISBLANK($A22),$A22=""),"",$R22*'Employee Register'!$S22)</f>
        <v/>
      </c>
      <c r="Y22" s="53" t="str">
        <f>IF(OR(ISBLANK($A22),$A22=""),"",$N22*'Employee Register'!$T22)</f>
        <v/>
      </c>
      <c r="Z22" s="53" t="str">
        <f>IF(OR(ISBLANK($A22),$A22=""),"",$N22*'Employee Register'!$U22)</f>
        <v/>
      </c>
      <c r="AA22" s="53" t="str">
        <f>IF(OR(ISBLANK($A22),$A22=""),"",'Employee Register'!$V22)</f>
        <v/>
      </c>
      <c r="AB22" s="53" t="str">
        <f>IF(OR(ISBLANK($A22),$A22=""),"",'Employee Register'!$W22)</f>
        <v/>
      </c>
      <c r="AC22" s="54" t="str">
        <f t="shared" si="4"/>
        <v/>
      </c>
    </row>
    <row r="23" spans="1:29" x14ac:dyDescent="0.2">
      <c r="A23" s="32" t="str">
        <f>IF('Employee Register'!$A23&gt;0,'Employee Register'!$A23,"")</f>
        <v/>
      </c>
      <c r="B23" s="134" t="str">
        <f>IF(OR(ISBLANK($A23),$A23=""),"",INDEX('Employee Register'!B:B,MATCH($A23,'Employee Register'!A:A,0),1))</f>
        <v/>
      </c>
      <c r="C23" s="46"/>
      <c r="D23" s="46"/>
      <c r="E23" s="173"/>
      <c r="F23" s="173"/>
      <c r="G23" s="173"/>
      <c r="H23" s="173"/>
      <c r="I23" s="173" t="b">
        <f t="shared" si="0"/>
        <v>0</v>
      </c>
      <c r="J23" s="173"/>
      <c r="K23" s="173">
        <f t="shared" si="1"/>
        <v>0</v>
      </c>
      <c r="L23" s="174"/>
      <c r="M23" s="174"/>
      <c r="N23" s="52" t="str">
        <f>IF(OR(ISBLANK($A23),$A23=""),"",SUM($E23:$H23)*INDEX('Employee Register'!G:G,MATCH($A23,'Employee Register'!A:A,0),1)+$K23*INDEX('Employee Register'!H:H,MATCH($A23,'Employee Register'!A:A,0),1)+L23)</f>
        <v/>
      </c>
      <c r="O23" s="53" t="str">
        <f>IF(OR(ISBLANK($A23),$A23=""),"",'Employee Register'!$O23*INDEX('Federal Tax Tables'!$B$6:$B$12,MATCH('Employee Register'!$I23,pay_frequency,0),1))</f>
        <v/>
      </c>
      <c r="P23" s="53" t="str">
        <f>IF(OR(ISBLANK($A23),$A23=""),"",(N23-L23)*INDEX('Employee Register'!P:P,MATCH($A23,'Employee Register'!A:A,0),1))</f>
        <v/>
      </c>
      <c r="Q23" s="53" t="str">
        <f>IF(OR(ISBLANK($A23),$A23=""),"",INDEX('Employee Register'!Q:Q,MATCH($A23,'Employee Register'!A:A,0),1)+M23)</f>
        <v/>
      </c>
      <c r="R23" s="52" t="str">
        <f t="shared" si="3"/>
        <v/>
      </c>
      <c r="S23" s="52" t="str">
        <f>IF(OR(ISBLANK($A23),$A23=""),"",IF('Employee Register'!N23="SINGLE",S_excess_over,M_excess_over))</f>
        <v/>
      </c>
      <c r="T23" s="52" t="str">
        <f>IF(OR(ISBLANK($A23),$A23=""),"",IF('Employee Register'!N23="SINGLE",S_withhold,M_withhold))</f>
        <v/>
      </c>
      <c r="U23" s="147" t="str">
        <f>IF(OR(ISBLANK($A23),$A23=""),"",IF('Employee Register'!N23="SINGLE",S_plus_excess,M_plus_excess))</f>
        <v/>
      </c>
      <c r="V23" s="53" t="str">
        <f t="shared" si="2"/>
        <v/>
      </c>
      <c r="W23" s="53" t="str">
        <f>IF(OR(ISBLANK($A23),$A23=""),"",$R23*'Employee Register'!$R23)</f>
        <v/>
      </c>
      <c r="X23" s="53" t="str">
        <f>IF(OR(ISBLANK($A23),$A23=""),"",$R23*'Employee Register'!$S23)</f>
        <v/>
      </c>
      <c r="Y23" s="53" t="str">
        <f>IF(OR(ISBLANK($A23),$A23=""),"",$N23*'Employee Register'!$T23)</f>
        <v/>
      </c>
      <c r="Z23" s="53" t="str">
        <f>IF(OR(ISBLANK($A23),$A23=""),"",$N23*'Employee Register'!$U23)</f>
        <v/>
      </c>
      <c r="AA23" s="53" t="str">
        <f>IF(OR(ISBLANK($A23),$A23=""),"",'Employee Register'!$V23)</f>
        <v/>
      </c>
      <c r="AB23" s="53" t="str">
        <f>IF(OR(ISBLANK($A23),$A23=""),"",'Employee Register'!$W23)</f>
        <v/>
      </c>
      <c r="AC23" s="54" t="str">
        <f t="shared" si="4"/>
        <v/>
      </c>
    </row>
    <row r="24" spans="1:29" x14ac:dyDescent="0.2">
      <c r="A24" s="32" t="str">
        <f>IF('Employee Register'!$A24&gt;0,'Employee Register'!$A24,"")</f>
        <v/>
      </c>
      <c r="B24" s="134" t="str">
        <f>IF(OR(ISBLANK($A24),$A24=""),"",INDEX('Employee Register'!B:B,MATCH($A24,'Employee Register'!A:A,0),1))</f>
        <v/>
      </c>
      <c r="C24" s="46"/>
      <c r="D24" s="46"/>
      <c r="E24" s="173"/>
      <c r="F24" s="173"/>
      <c r="G24" s="173"/>
      <c r="H24" s="173"/>
      <c r="I24" s="173" t="b">
        <f t="shared" si="0"/>
        <v>0</v>
      </c>
      <c r="J24" s="173"/>
      <c r="K24" s="173">
        <f t="shared" si="1"/>
        <v>0</v>
      </c>
      <c r="L24" s="174"/>
      <c r="M24" s="174"/>
      <c r="N24" s="52" t="str">
        <f>IF(OR(ISBLANK($A24),$A24=""),"",SUM($E24:$H24)*INDEX('Employee Register'!G:G,MATCH($A24,'Employee Register'!A:A,0),1)+$K24*INDEX('Employee Register'!H:H,MATCH($A24,'Employee Register'!A:A,0),1)+L24)</f>
        <v/>
      </c>
      <c r="O24" s="53" t="str">
        <f>IF(OR(ISBLANK($A24),$A24=""),"",'Employee Register'!$O24*INDEX('Federal Tax Tables'!$B$6:$B$12,MATCH('Employee Register'!$I24,pay_frequency,0),1))</f>
        <v/>
      </c>
      <c r="P24" s="53" t="str">
        <f>IF(OR(ISBLANK($A24),$A24=""),"",(N24-L24)*INDEX('Employee Register'!P:P,MATCH($A24,'Employee Register'!A:A,0),1))</f>
        <v/>
      </c>
      <c r="Q24" s="53" t="str">
        <f>IF(OR(ISBLANK($A24),$A24=""),"",INDEX('Employee Register'!Q:Q,MATCH($A24,'Employee Register'!A:A,0),1)+M24)</f>
        <v/>
      </c>
      <c r="R24" s="52" t="str">
        <f t="shared" si="3"/>
        <v/>
      </c>
      <c r="S24" s="52" t="str">
        <f>IF(OR(ISBLANK($A24),$A24=""),"",IF('Employee Register'!N24="SINGLE",S_excess_over,M_excess_over))</f>
        <v/>
      </c>
      <c r="T24" s="52" t="str">
        <f>IF(OR(ISBLANK($A24),$A24=""),"",IF('Employee Register'!N24="SINGLE",S_withhold,M_withhold))</f>
        <v/>
      </c>
      <c r="U24" s="147" t="str">
        <f>IF(OR(ISBLANK($A24),$A24=""),"",IF('Employee Register'!N24="SINGLE",S_plus_excess,M_plus_excess))</f>
        <v/>
      </c>
      <c r="V24" s="53" t="str">
        <f t="shared" si="2"/>
        <v/>
      </c>
      <c r="W24" s="53" t="str">
        <f>IF(OR(ISBLANK($A24),$A24=""),"",$R24*'Employee Register'!$R24)</f>
        <v/>
      </c>
      <c r="X24" s="53" t="str">
        <f>IF(OR(ISBLANK($A24),$A24=""),"",$R24*'Employee Register'!$S24)</f>
        <v/>
      </c>
      <c r="Y24" s="53" t="str">
        <f>IF(OR(ISBLANK($A24),$A24=""),"",$N24*'Employee Register'!$T24)</f>
        <v/>
      </c>
      <c r="Z24" s="53" t="str">
        <f>IF(OR(ISBLANK($A24),$A24=""),"",$N24*'Employee Register'!$U24)</f>
        <v/>
      </c>
      <c r="AA24" s="53" t="str">
        <f>IF(OR(ISBLANK($A24),$A24=""),"",'Employee Register'!$V24)</f>
        <v/>
      </c>
      <c r="AB24" s="53" t="str">
        <f>IF(OR(ISBLANK($A24),$A24=""),"",'Employee Register'!$W24)</f>
        <v/>
      </c>
      <c r="AC24" s="54" t="str">
        <f t="shared" si="4"/>
        <v/>
      </c>
    </row>
    <row r="25" spans="1:29" x14ac:dyDescent="0.2">
      <c r="A25" s="32" t="str">
        <f>IF('Employee Register'!$A25&gt;0,'Employee Register'!$A25,"")</f>
        <v/>
      </c>
      <c r="B25" s="134" t="str">
        <f>IF(OR(ISBLANK($A25),$A25=""),"",INDEX('Employee Register'!B:B,MATCH($A25,'Employee Register'!A:A,0),1))</f>
        <v/>
      </c>
      <c r="C25" s="46"/>
      <c r="D25" s="46"/>
      <c r="E25" s="173"/>
      <c r="F25" s="173"/>
      <c r="G25" s="173"/>
      <c r="H25" s="173"/>
      <c r="I25" s="173" t="b">
        <f t="shared" si="0"/>
        <v>0</v>
      </c>
      <c r="J25" s="173"/>
      <c r="K25" s="173">
        <f t="shared" si="1"/>
        <v>0</v>
      </c>
      <c r="L25" s="174"/>
      <c r="M25" s="174"/>
      <c r="N25" s="52" t="str">
        <f>IF(OR(ISBLANK($A25),$A25=""),"",SUM($E25:$H25)*INDEX('Employee Register'!G:G,MATCH($A25,'Employee Register'!A:A,0),1)+$K25*INDEX('Employee Register'!H:H,MATCH($A25,'Employee Register'!A:A,0),1)+L25)</f>
        <v/>
      </c>
      <c r="O25" s="53" t="str">
        <f>IF(OR(ISBLANK($A25),$A25=""),"",'Employee Register'!$O25*INDEX('Federal Tax Tables'!$B$6:$B$12,MATCH('Employee Register'!$I25,pay_frequency,0),1))</f>
        <v/>
      </c>
      <c r="P25" s="53" t="str">
        <f>IF(OR(ISBLANK($A25),$A25=""),"",(N25-L25)*INDEX('Employee Register'!P:P,MATCH($A25,'Employee Register'!A:A,0),1))</f>
        <v/>
      </c>
      <c r="Q25" s="53" t="str">
        <f>IF(OR(ISBLANK($A25),$A25=""),"",INDEX('Employee Register'!Q:Q,MATCH($A25,'Employee Register'!A:A,0),1)+M25)</f>
        <v/>
      </c>
      <c r="R25" s="52" t="str">
        <f t="shared" si="3"/>
        <v/>
      </c>
      <c r="S25" s="52" t="str">
        <f>IF(OR(ISBLANK($A25),$A25=""),"",IF('Employee Register'!N25="SINGLE",S_excess_over,M_excess_over))</f>
        <v/>
      </c>
      <c r="T25" s="52" t="str">
        <f>IF(OR(ISBLANK($A25),$A25=""),"",IF('Employee Register'!N25="SINGLE",S_withhold,M_withhold))</f>
        <v/>
      </c>
      <c r="U25" s="147" t="str">
        <f>IF(OR(ISBLANK($A25),$A25=""),"",IF('Employee Register'!N25="SINGLE",S_plus_excess,M_plus_excess))</f>
        <v/>
      </c>
      <c r="V25" s="53" t="str">
        <f t="shared" si="2"/>
        <v/>
      </c>
      <c r="W25" s="53" t="str">
        <f>IF(OR(ISBLANK($A25),$A25=""),"",$R25*'Employee Register'!$R25)</f>
        <v/>
      </c>
      <c r="X25" s="53" t="str">
        <f>IF(OR(ISBLANK($A25),$A25=""),"",$R25*'Employee Register'!$S25)</f>
        <v/>
      </c>
      <c r="Y25" s="53" t="str">
        <f>IF(OR(ISBLANK($A25),$A25=""),"",$N25*'Employee Register'!$T25)</f>
        <v/>
      </c>
      <c r="Z25" s="53" t="str">
        <f>IF(OR(ISBLANK($A25),$A25=""),"",$N25*'Employee Register'!$U25)</f>
        <v/>
      </c>
      <c r="AA25" s="53" t="str">
        <f>IF(OR(ISBLANK($A25),$A25=""),"",'Employee Register'!$V25)</f>
        <v/>
      </c>
      <c r="AB25" s="53" t="str">
        <f>IF(OR(ISBLANK($A25),$A25=""),"",'Employee Register'!$W25)</f>
        <v/>
      </c>
      <c r="AC25" s="54" t="str">
        <f t="shared" si="4"/>
        <v/>
      </c>
    </row>
    <row r="26" spans="1:29" x14ac:dyDescent="0.2">
      <c r="A26" s="32" t="str">
        <f>IF('Employee Register'!$A26&gt;0,'Employee Register'!$A26,"")</f>
        <v/>
      </c>
      <c r="B26" s="134" t="str">
        <f>IF(OR(ISBLANK($A26),$A26=""),"",INDEX('Employee Register'!B:B,MATCH($A26,'Employee Register'!A:A,0),1))</f>
        <v/>
      </c>
      <c r="C26" s="46"/>
      <c r="D26" s="46"/>
      <c r="E26" s="173"/>
      <c r="F26" s="173"/>
      <c r="G26" s="173"/>
      <c r="H26" s="173"/>
      <c r="I26" s="173" t="b">
        <f t="shared" si="0"/>
        <v>0</v>
      </c>
      <c r="J26" s="173"/>
      <c r="K26" s="173">
        <f t="shared" si="1"/>
        <v>0</v>
      </c>
      <c r="L26" s="174"/>
      <c r="M26" s="174"/>
      <c r="N26" s="52" t="str">
        <f>IF(OR(ISBLANK($A26),$A26=""),"",SUM($E26:$H26)*INDEX('Employee Register'!G:G,MATCH($A26,'Employee Register'!A:A,0),1)+$K26*INDEX('Employee Register'!H:H,MATCH($A26,'Employee Register'!A:A,0),1)+L26)</f>
        <v/>
      </c>
      <c r="O26" s="53" t="str">
        <f>IF(OR(ISBLANK($A26),$A26=""),"",'Employee Register'!$O26*INDEX('Federal Tax Tables'!$B$6:$B$12,MATCH('Employee Register'!$I26,pay_frequency,0),1))</f>
        <v/>
      </c>
      <c r="P26" s="53" t="str">
        <f>IF(OR(ISBLANK($A26),$A26=""),"",(N26-L26)*INDEX('Employee Register'!P:P,MATCH($A26,'Employee Register'!A:A,0),1))</f>
        <v/>
      </c>
      <c r="Q26" s="53" t="str">
        <f>IF(OR(ISBLANK($A26),$A26=""),"",INDEX('Employee Register'!Q:Q,MATCH($A26,'Employee Register'!A:A,0),1)+M26)</f>
        <v/>
      </c>
      <c r="R26" s="52" t="str">
        <f t="shared" si="3"/>
        <v/>
      </c>
      <c r="S26" s="52" t="str">
        <f>IF(OR(ISBLANK($A26),$A26=""),"",IF('Employee Register'!N26="SINGLE",S_excess_over,M_excess_over))</f>
        <v/>
      </c>
      <c r="T26" s="52" t="str">
        <f>IF(OR(ISBLANK($A26),$A26=""),"",IF('Employee Register'!N26="SINGLE",S_withhold,M_withhold))</f>
        <v/>
      </c>
      <c r="U26" s="147" t="str">
        <f>IF(OR(ISBLANK($A26),$A26=""),"",IF('Employee Register'!N26="SINGLE",S_plus_excess,M_plus_excess))</f>
        <v/>
      </c>
      <c r="V26" s="53" t="str">
        <f t="shared" si="2"/>
        <v/>
      </c>
      <c r="W26" s="53" t="str">
        <f>IF(OR(ISBLANK($A26),$A26=""),"",$R26*'Employee Register'!$R26)</f>
        <v/>
      </c>
      <c r="X26" s="53" t="str">
        <f>IF(OR(ISBLANK($A26),$A26=""),"",$R26*'Employee Register'!$S26)</f>
        <v/>
      </c>
      <c r="Y26" s="53" t="str">
        <f>IF(OR(ISBLANK($A26),$A26=""),"",$N26*'Employee Register'!$T26)</f>
        <v/>
      </c>
      <c r="Z26" s="53" t="str">
        <f>IF(OR(ISBLANK($A26),$A26=""),"",$N26*'Employee Register'!$U26)</f>
        <v/>
      </c>
      <c r="AA26" s="53" t="str">
        <f>IF(OR(ISBLANK($A26),$A26=""),"",'Employee Register'!$V26)</f>
        <v/>
      </c>
      <c r="AB26" s="53" t="str">
        <f>IF(OR(ISBLANK($A26),$A26=""),"",'Employee Register'!$W26)</f>
        <v/>
      </c>
      <c r="AC26" s="54" t="str">
        <f t="shared" si="4"/>
        <v/>
      </c>
    </row>
    <row r="27" spans="1:29" x14ac:dyDescent="0.2">
      <c r="A27" s="32" t="str">
        <f>IF('Employee Register'!$A27&gt;0,'Employee Register'!$A27,"")</f>
        <v/>
      </c>
      <c r="B27" s="134" t="str">
        <f>IF(OR(ISBLANK($A27),$A27=""),"",INDEX('Employee Register'!B:B,MATCH($A27,'Employee Register'!A:A,0),1))</f>
        <v/>
      </c>
      <c r="C27" s="46"/>
      <c r="D27" s="46"/>
      <c r="E27" s="173"/>
      <c r="F27" s="173"/>
      <c r="G27" s="173"/>
      <c r="H27" s="173"/>
      <c r="I27" s="173" t="b">
        <f t="shared" si="0"/>
        <v>0</v>
      </c>
      <c r="J27" s="173"/>
      <c r="K27" s="173">
        <f t="shared" si="1"/>
        <v>0</v>
      </c>
      <c r="L27" s="174"/>
      <c r="M27" s="174"/>
      <c r="N27" s="52" t="str">
        <f>IF(OR(ISBLANK($A27),$A27=""),"",SUM($E27:$H27)*INDEX('Employee Register'!G:G,MATCH($A27,'Employee Register'!A:A,0),1)+$K27*INDEX('Employee Register'!H:H,MATCH($A27,'Employee Register'!A:A,0),1)+L27)</f>
        <v/>
      </c>
      <c r="O27" s="53" t="str">
        <f>IF(OR(ISBLANK($A27),$A27=""),"",'Employee Register'!$O27*INDEX('Federal Tax Tables'!$B$6:$B$12,MATCH('Employee Register'!$I27,pay_frequency,0),1))</f>
        <v/>
      </c>
      <c r="P27" s="53" t="str">
        <f>IF(OR(ISBLANK($A27),$A27=""),"",(N27-L27)*INDEX('Employee Register'!P:P,MATCH($A27,'Employee Register'!A:A,0),1))</f>
        <v/>
      </c>
      <c r="Q27" s="53" t="str">
        <f>IF(OR(ISBLANK($A27),$A27=""),"",INDEX('Employee Register'!Q:Q,MATCH($A27,'Employee Register'!A:A,0),1)+M27)</f>
        <v/>
      </c>
      <c r="R27" s="52" t="str">
        <f t="shared" si="3"/>
        <v/>
      </c>
      <c r="S27" s="52" t="str">
        <f>IF(OR(ISBLANK($A27),$A27=""),"",IF('Employee Register'!N27="SINGLE",S_excess_over,M_excess_over))</f>
        <v/>
      </c>
      <c r="T27" s="52" t="str">
        <f>IF(OR(ISBLANK($A27),$A27=""),"",IF('Employee Register'!N27="SINGLE",S_withhold,M_withhold))</f>
        <v/>
      </c>
      <c r="U27" s="147" t="str">
        <f>IF(OR(ISBLANK($A27),$A27=""),"",IF('Employee Register'!N27="SINGLE",S_plus_excess,M_plus_excess))</f>
        <v/>
      </c>
      <c r="V27" s="53" t="str">
        <f t="shared" si="2"/>
        <v/>
      </c>
      <c r="W27" s="53" t="str">
        <f>IF(OR(ISBLANK($A27),$A27=""),"",$R27*'Employee Register'!$R27)</f>
        <v/>
      </c>
      <c r="X27" s="53" t="str">
        <f>IF(OR(ISBLANK($A27),$A27=""),"",$R27*'Employee Register'!$S27)</f>
        <v/>
      </c>
      <c r="Y27" s="53" t="str">
        <f>IF(OR(ISBLANK($A27),$A27=""),"",$N27*'Employee Register'!$T27)</f>
        <v/>
      </c>
      <c r="Z27" s="53" t="str">
        <f>IF(OR(ISBLANK($A27),$A27=""),"",$N27*'Employee Register'!$U27)</f>
        <v/>
      </c>
      <c r="AA27" s="53" t="str">
        <f>IF(OR(ISBLANK($A27),$A27=""),"",'Employee Register'!$V27)</f>
        <v/>
      </c>
      <c r="AB27" s="53" t="str">
        <f>IF(OR(ISBLANK($A27),$A27=""),"",'Employee Register'!$W27)</f>
        <v/>
      </c>
      <c r="AC27" s="54" t="str">
        <f t="shared" si="4"/>
        <v/>
      </c>
    </row>
    <row r="28" spans="1:29" x14ac:dyDescent="0.2">
      <c r="A28" s="32" t="str">
        <f>IF('Employee Register'!$A28&gt;0,'Employee Register'!$A28,"")</f>
        <v/>
      </c>
      <c r="B28" s="134" t="str">
        <f>IF(OR(ISBLANK($A28),$A28=""),"",INDEX('Employee Register'!B:B,MATCH($A28,'Employee Register'!A:A,0),1))</f>
        <v/>
      </c>
      <c r="C28" s="46"/>
      <c r="D28" s="46"/>
      <c r="E28" s="173"/>
      <c r="F28" s="173"/>
      <c r="G28" s="173"/>
      <c r="H28" s="173"/>
      <c r="I28" s="173" t="b">
        <f t="shared" si="0"/>
        <v>0</v>
      </c>
      <c r="J28" s="173"/>
      <c r="K28" s="173">
        <f t="shared" si="1"/>
        <v>0</v>
      </c>
      <c r="L28" s="174"/>
      <c r="M28" s="174"/>
      <c r="N28" s="52" t="str">
        <f>IF(OR(ISBLANK($A28),$A28=""),"",SUM($E28:$H28)*INDEX('Employee Register'!G:G,MATCH($A28,'Employee Register'!A:A,0),1)+$K28*INDEX('Employee Register'!H:H,MATCH($A28,'Employee Register'!A:A,0),1)+L28)</f>
        <v/>
      </c>
      <c r="O28" s="53" t="str">
        <f>IF(OR(ISBLANK($A28),$A28=""),"",'Employee Register'!$O28*INDEX('Federal Tax Tables'!$B$6:$B$12,MATCH('Employee Register'!$I28,pay_frequency,0),1))</f>
        <v/>
      </c>
      <c r="P28" s="53" t="str">
        <f>IF(OR(ISBLANK($A28),$A28=""),"",(N28-L28)*INDEX('Employee Register'!P:P,MATCH($A28,'Employee Register'!A:A,0),1))</f>
        <v/>
      </c>
      <c r="Q28" s="53" t="str">
        <f>IF(OR(ISBLANK($A28),$A28=""),"",INDEX('Employee Register'!Q:Q,MATCH($A28,'Employee Register'!A:A,0),1)+M28)</f>
        <v/>
      </c>
      <c r="R28" s="52" t="str">
        <f t="shared" si="3"/>
        <v/>
      </c>
      <c r="S28" s="52" t="str">
        <f>IF(OR(ISBLANK($A28),$A28=""),"",IF('Employee Register'!N28="SINGLE",S_excess_over,M_excess_over))</f>
        <v/>
      </c>
      <c r="T28" s="52" t="str">
        <f>IF(OR(ISBLANK($A28),$A28=""),"",IF('Employee Register'!N28="SINGLE",S_withhold,M_withhold))</f>
        <v/>
      </c>
      <c r="U28" s="147" t="str">
        <f>IF(OR(ISBLANK($A28),$A28=""),"",IF('Employee Register'!N28="SINGLE",S_plus_excess,M_plus_excess))</f>
        <v/>
      </c>
      <c r="V28" s="53" t="str">
        <f t="shared" si="2"/>
        <v/>
      </c>
      <c r="W28" s="53" t="str">
        <f>IF(OR(ISBLANK($A28),$A28=""),"",$R28*'Employee Register'!$R28)</f>
        <v/>
      </c>
      <c r="X28" s="53" t="str">
        <f>IF(OR(ISBLANK($A28),$A28=""),"",$R28*'Employee Register'!$S28)</f>
        <v/>
      </c>
      <c r="Y28" s="53" t="str">
        <f>IF(OR(ISBLANK($A28),$A28=""),"",$N28*'Employee Register'!$T28)</f>
        <v/>
      </c>
      <c r="Z28" s="53" t="str">
        <f>IF(OR(ISBLANK($A28),$A28=""),"",$N28*'Employee Register'!$U28)</f>
        <v/>
      </c>
      <c r="AA28" s="53" t="str">
        <f>IF(OR(ISBLANK($A28),$A28=""),"",'Employee Register'!$V28)</f>
        <v/>
      </c>
      <c r="AB28" s="53" t="str">
        <f>IF(OR(ISBLANK($A28),$A28=""),"",'Employee Register'!$W28)</f>
        <v/>
      </c>
      <c r="AC28" s="54" t="str">
        <f t="shared" si="4"/>
        <v/>
      </c>
    </row>
    <row r="29" spans="1:29" x14ac:dyDescent="0.2">
      <c r="A29" s="32" t="str">
        <f>IF('Employee Register'!$A29&gt;0,'Employee Register'!$A29,"")</f>
        <v/>
      </c>
      <c r="B29" s="134" t="str">
        <f>IF(OR(ISBLANK($A29),$A29=""),"",INDEX('Employee Register'!B:B,MATCH($A29,'Employee Register'!A:A,0),1))</f>
        <v/>
      </c>
      <c r="C29" s="46"/>
      <c r="D29" s="46"/>
      <c r="E29" s="173"/>
      <c r="F29" s="173"/>
      <c r="G29" s="173"/>
      <c r="H29" s="173"/>
      <c r="I29" s="173" t="b">
        <f t="shared" si="0"/>
        <v>0</v>
      </c>
      <c r="J29" s="173"/>
      <c r="K29" s="173">
        <f t="shared" si="1"/>
        <v>0</v>
      </c>
      <c r="L29" s="174"/>
      <c r="M29" s="174"/>
      <c r="N29" s="52" t="str">
        <f>IF(OR(ISBLANK($A29),$A29=""),"",SUM($E29:$H29)*INDEX('Employee Register'!G:G,MATCH($A29,'Employee Register'!A:A,0),1)+$K29*INDEX('Employee Register'!H:H,MATCH($A29,'Employee Register'!A:A,0),1)+L29)</f>
        <v/>
      </c>
      <c r="O29" s="53" t="str">
        <f>IF(OR(ISBLANK($A29),$A29=""),"",'Employee Register'!$O29*INDEX('Federal Tax Tables'!$B$6:$B$12,MATCH('Employee Register'!$I29,pay_frequency,0),1))</f>
        <v/>
      </c>
      <c r="P29" s="53" t="str">
        <f>IF(OR(ISBLANK($A29),$A29=""),"",(N29-L29)*INDEX('Employee Register'!P:P,MATCH($A29,'Employee Register'!A:A,0),1))</f>
        <v/>
      </c>
      <c r="Q29" s="53" t="str">
        <f>IF(OR(ISBLANK($A29),$A29=""),"",INDEX('Employee Register'!Q:Q,MATCH($A29,'Employee Register'!A:A,0),1)+M29)</f>
        <v/>
      </c>
      <c r="R29" s="52" t="str">
        <f t="shared" si="3"/>
        <v/>
      </c>
      <c r="S29" s="52" t="str">
        <f>IF(OR(ISBLANK($A29),$A29=""),"",IF('Employee Register'!N29="SINGLE",S_excess_over,M_excess_over))</f>
        <v/>
      </c>
      <c r="T29" s="52" t="str">
        <f>IF(OR(ISBLANK($A29),$A29=""),"",IF('Employee Register'!N29="SINGLE",S_withhold,M_withhold))</f>
        <v/>
      </c>
      <c r="U29" s="147" t="str">
        <f>IF(OR(ISBLANK($A29),$A29=""),"",IF('Employee Register'!N29="SINGLE",S_plus_excess,M_plus_excess))</f>
        <v/>
      </c>
      <c r="V29" s="53" t="str">
        <f t="shared" si="2"/>
        <v/>
      </c>
      <c r="W29" s="53" t="str">
        <f>IF(OR(ISBLANK($A29),$A29=""),"",$R29*'Employee Register'!$R29)</f>
        <v/>
      </c>
      <c r="X29" s="53" t="str">
        <f>IF(OR(ISBLANK($A29),$A29=""),"",$R29*'Employee Register'!$S29)</f>
        <v/>
      </c>
      <c r="Y29" s="53" t="str">
        <f>IF(OR(ISBLANK($A29),$A29=""),"",$N29*'Employee Register'!$T29)</f>
        <v/>
      </c>
      <c r="Z29" s="53" t="str">
        <f>IF(OR(ISBLANK($A29),$A29=""),"",$N29*'Employee Register'!$U29)</f>
        <v/>
      </c>
      <c r="AA29" s="53" t="str">
        <f>IF(OR(ISBLANK($A29),$A29=""),"",'Employee Register'!$V29)</f>
        <v/>
      </c>
      <c r="AB29" s="53" t="str">
        <f>IF(OR(ISBLANK($A29),$A29=""),"",'Employee Register'!$W29)</f>
        <v/>
      </c>
      <c r="AC29" s="54" t="str">
        <f t="shared" si="4"/>
        <v/>
      </c>
    </row>
    <row r="30" spans="1:29" x14ac:dyDescent="0.2">
      <c r="A30" s="32" t="str">
        <f>IF('Employee Register'!$A30&gt;0,'Employee Register'!$A30,"")</f>
        <v/>
      </c>
      <c r="B30" s="134" t="str">
        <f>IF(OR(ISBLANK($A30),$A30=""),"",INDEX('Employee Register'!B:B,MATCH($A30,'Employee Register'!A:A,0),1))</f>
        <v/>
      </c>
      <c r="C30" s="46"/>
      <c r="D30" s="46"/>
      <c r="E30" s="173"/>
      <c r="F30" s="173"/>
      <c r="G30" s="173"/>
      <c r="H30" s="173"/>
      <c r="I30" s="173" t="b">
        <f t="shared" si="0"/>
        <v>0</v>
      </c>
      <c r="J30" s="173"/>
      <c r="K30" s="173">
        <f t="shared" si="1"/>
        <v>0</v>
      </c>
      <c r="L30" s="174"/>
      <c r="M30" s="174"/>
      <c r="N30" s="52" t="str">
        <f>IF(OR(ISBLANK($A30),$A30=""),"",SUM($E30:$H30)*INDEX('Employee Register'!G:G,MATCH($A30,'Employee Register'!A:A,0),1)+$K30*INDEX('Employee Register'!H:H,MATCH($A30,'Employee Register'!A:A,0),1)+L30)</f>
        <v/>
      </c>
      <c r="O30" s="53" t="str">
        <f>IF(OR(ISBLANK($A30),$A30=""),"",'Employee Register'!$O30*INDEX('Federal Tax Tables'!$B$6:$B$12,MATCH('Employee Register'!$I30,pay_frequency,0),1))</f>
        <v/>
      </c>
      <c r="P30" s="53" t="str">
        <f>IF(OR(ISBLANK($A30),$A30=""),"",(N30-L30)*INDEX('Employee Register'!P:P,MATCH($A30,'Employee Register'!A:A,0),1))</f>
        <v/>
      </c>
      <c r="Q30" s="53" t="str">
        <f>IF(OR(ISBLANK($A30),$A30=""),"",INDEX('Employee Register'!Q:Q,MATCH($A30,'Employee Register'!A:A,0),1)+M30)</f>
        <v/>
      </c>
      <c r="R30" s="52" t="str">
        <f t="shared" si="3"/>
        <v/>
      </c>
      <c r="S30" s="52" t="str">
        <f>IF(OR(ISBLANK($A30),$A30=""),"",IF('Employee Register'!N30="SINGLE",S_excess_over,M_excess_over))</f>
        <v/>
      </c>
      <c r="T30" s="52" t="str">
        <f>IF(OR(ISBLANK($A30),$A30=""),"",IF('Employee Register'!N30="SINGLE",S_withhold,M_withhold))</f>
        <v/>
      </c>
      <c r="U30" s="147" t="str">
        <f>IF(OR(ISBLANK($A30),$A30=""),"",IF('Employee Register'!N30="SINGLE",S_plus_excess,M_plus_excess))</f>
        <v/>
      </c>
      <c r="V30" s="53" t="str">
        <f t="shared" si="2"/>
        <v/>
      </c>
      <c r="W30" s="53" t="str">
        <f>IF(OR(ISBLANK($A30),$A30=""),"",$R30*'Employee Register'!$R30)</f>
        <v/>
      </c>
      <c r="X30" s="53" t="str">
        <f>IF(OR(ISBLANK($A30),$A30=""),"",$R30*'Employee Register'!$S30)</f>
        <v/>
      </c>
      <c r="Y30" s="53" t="str">
        <f>IF(OR(ISBLANK($A30),$A30=""),"",$N30*'Employee Register'!$T30)</f>
        <v/>
      </c>
      <c r="Z30" s="53" t="str">
        <f>IF(OR(ISBLANK($A30),$A30=""),"",$N30*'Employee Register'!$U30)</f>
        <v/>
      </c>
      <c r="AA30" s="53" t="str">
        <f>IF(OR(ISBLANK($A30),$A30=""),"",'Employee Register'!$V30)</f>
        <v/>
      </c>
      <c r="AB30" s="53" t="str">
        <f>IF(OR(ISBLANK($A30),$A30=""),"",'Employee Register'!$W30)</f>
        <v/>
      </c>
      <c r="AC30" s="54" t="str">
        <f t="shared" si="4"/>
        <v/>
      </c>
    </row>
    <row r="31" spans="1:29" x14ac:dyDescent="0.2">
      <c r="A31" s="32" t="str">
        <f>IF('Employee Register'!$A31&gt;0,'Employee Register'!$A31,"")</f>
        <v/>
      </c>
      <c r="B31" s="134" t="str">
        <f>IF(OR(ISBLANK($A31),$A31=""),"",INDEX('Employee Register'!B:B,MATCH($A31,'Employee Register'!A:A,0),1))</f>
        <v/>
      </c>
      <c r="C31" s="46"/>
      <c r="D31" s="46"/>
      <c r="E31" s="173"/>
      <c r="F31" s="173"/>
      <c r="G31" s="173"/>
      <c r="H31" s="173"/>
      <c r="I31" s="173" t="b">
        <f t="shared" si="0"/>
        <v>0</v>
      </c>
      <c r="J31" s="173"/>
      <c r="K31" s="173">
        <f t="shared" si="1"/>
        <v>0</v>
      </c>
      <c r="L31" s="174"/>
      <c r="M31" s="174"/>
      <c r="N31" s="52" t="str">
        <f>IF(OR(ISBLANK($A31),$A31=""),"",SUM($E31:$H31)*INDEX('Employee Register'!G:G,MATCH($A31,'Employee Register'!A:A,0),1)+$K31*INDEX('Employee Register'!H:H,MATCH($A31,'Employee Register'!A:A,0),1)+L31)</f>
        <v/>
      </c>
      <c r="O31" s="53" t="str">
        <f>IF(OR(ISBLANK($A31),$A31=""),"",'Employee Register'!$O31*INDEX('Federal Tax Tables'!$B$6:$B$12,MATCH('Employee Register'!$I31,pay_frequency,0),1))</f>
        <v/>
      </c>
      <c r="P31" s="53" t="str">
        <f>IF(OR(ISBLANK($A31),$A31=""),"",(N31-L31)*INDEX('Employee Register'!P:P,MATCH($A31,'Employee Register'!A:A,0),1))</f>
        <v/>
      </c>
      <c r="Q31" s="53" t="str">
        <f>IF(OR(ISBLANK($A31),$A31=""),"",INDEX('Employee Register'!Q:Q,MATCH($A31,'Employee Register'!A:A,0),1)+M31)</f>
        <v/>
      </c>
      <c r="R31" s="52" t="str">
        <f t="shared" si="3"/>
        <v/>
      </c>
      <c r="S31" s="52" t="str">
        <f>IF(OR(ISBLANK($A31),$A31=""),"",IF('Employee Register'!N31="SINGLE",S_excess_over,M_excess_over))</f>
        <v/>
      </c>
      <c r="T31" s="52" t="str">
        <f>IF(OR(ISBLANK($A31),$A31=""),"",IF('Employee Register'!N31="SINGLE",S_withhold,M_withhold))</f>
        <v/>
      </c>
      <c r="U31" s="147" t="str">
        <f>IF(OR(ISBLANK($A31),$A31=""),"",IF('Employee Register'!N31="SINGLE",S_plus_excess,M_plus_excess))</f>
        <v/>
      </c>
      <c r="V31" s="53" t="str">
        <f t="shared" si="2"/>
        <v/>
      </c>
      <c r="W31" s="53" t="str">
        <f>IF(OR(ISBLANK($A31),$A31=""),"",$R31*'Employee Register'!$R31)</f>
        <v/>
      </c>
      <c r="X31" s="53" t="str">
        <f>IF(OR(ISBLANK($A31),$A31=""),"",$R31*'Employee Register'!$S31)</f>
        <v/>
      </c>
      <c r="Y31" s="53" t="str">
        <f>IF(OR(ISBLANK($A31),$A31=""),"",$N31*'Employee Register'!$T31)</f>
        <v/>
      </c>
      <c r="Z31" s="53" t="str">
        <f>IF(OR(ISBLANK($A31),$A31=""),"",$N31*'Employee Register'!$U31)</f>
        <v/>
      </c>
      <c r="AA31" s="53" t="str">
        <f>IF(OR(ISBLANK($A31),$A31=""),"",'Employee Register'!$V31)</f>
        <v/>
      </c>
      <c r="AB31" s="53" t="str">
        <f>IF(OR(ISBLANK($A31),$A31=""),"",'Employee Register'!$W31)</f>
        <v/>
      </c>
      <c r="AC31" s="54" t="str">
        <f t="shared" si="4"/>
        <v/>
      </c>
    </row>
    <row r="32" spans="1:29" x14ac:dyDescent="0.2">
      <c r="A32" s="32" t="str">
        <f>IF('Employee Register'!$A32&gt;0,'Employee Register'!$A32,"")</f>
        <v/>
      </c>
      <c r="B32" s="134" t="str">
        <f>IF(OR(ISBLANK($A32),$A32=""),"",INDEX('Employee Register'!B:B,MATCH($A32,'Employee Register'!A:A,0),1))</f>
        <v/>
      </c>
      <c r="C32" s="46"/>
      <c r="D32" s="46"/>
      <c r="E32" s="173"/>
      <c r="F32" s="173"/>
      <c r="G32" s="173"/>
      <c r="H32" s="173"/>
      <c r="I32" s="173" t="b">
        <f t="shared" si="0"/>
        <v>0</v>
      </c>
      <c r="J32" s="173"/>
      <c r="K32" s="173">
        <f t="shared" si="1"/>
        <v>0</v>
      </c>
      <c r="L32" s="174"/>
      <c r="M32" s="174"/>
      <c r="N32" s="52" t="str">
        <f>IF(OR(ISBLANK($A32),$A32=""),"",SUM($E32:$H32)*INDEX('Employee Register'!G:G,MATCH($A32,'Employee Register'!A:A,0),1)+$K32*INDEX('Employee Register'!H:H,MATCH($A32,'Employee Register'!A:A,0),1)+L32)</f>
        <v/>
      </c>
      <c r="O32" s="53" t="str">
        <f>IF(OR(ISBLANK($A32),$A32=""),"",'Employee Register'!$O32*INDEX('Federal Tax Tables'!$B$6:$B$12,MATCH('Employee Register'!$I32,pay_frequency,0),1))</f>
        <v/>
      </c>
      <c r="P32" s="53" t="str">
        <f>IF(OR(ISBLANK($A32),$A32=""),"",(N32-L32)*INDEX('Employee Register'!P:P,MATCH($A32,'Employee Register'!A:A,0),1))</f>
        <v/>
      </c>
      <c r="Q32" s="53" t="str">
        <f>IF(OR(ISBLANK($A32),$A32=""),"",INDEX('Employee Register'!Q:Q,MATCH($A32,'Employee Register'!A:A,0),1)+M32)</f>
        <v/>
      </c>
      <c r="R32" s="52" t="str">
        <f t="shared" si="3"/>
        <v/>
      </c>
      <c r="S32" s="52" t="str">
        <f>IF(OR(ISBLANK($A32),$A32=""),"",IF('Employee Register'!N32="SINGLE",S_excess_over,M_excess_over))</f>
        <v/>
      </c>
      <c r="T32" s="52" t="str">
        <f>IF(OR(ISBLANK($A32),$A32=""),"",IF('Employee Register'!N32="SINGLE",S_withhold,M_withhold))</f>
        <v/>
      </c>
      <c r="U32" s="147" t="str">
        <f>IF(OR(ISBLANK($A32),$A32=""),"",IF('Employee Register'!N32="SINGLE",S_plus_excess,M_plus_excess))</f>
        <v/>
      </c>
      <c r="V32" s="53" t="str">
        <f t="shared" si="2"/>
        <v/>
      </c>
      <c r="W32" s="53" t="str">
        <f>IF(OR(ISBLANK($A32),$A32=""),"",$R32*'Employee Register'!$R32)</f>
        <v/>
      </c>
      <c r="X32" s="53" t="str">
        <f>IF(OR(ISBLANK($A32),$A32=""),"",$R32*'Employee Register'!$S32)</f>
        <v/>
      </c>
      <c r="Y32" s="53" t="str">
        <f>IF(OR(ISBLANK($A32),$A32=""),"",$N32*'Employee Register'!$T32)</f>
        <v/>
      </c>
      <c r="Z32" s="53" t="str">
        <f>IF(OR(ISBLANK($A32),$A32=""),"",$N32*'Employee Register'!$U32)</f>
        <v/>
      </c>
      <c r="AA32" s="53" t="str">
        <f>IF(OR(ISBLANK($A32),$A32=""),"",'Employee Register'!$V32)</f>
        <v/>
      </c>
      <c r="AB32" s="53" t="str">
        <f>IF(OR(ISBLANK($A32),$A32=""),"",'Employee Register'!$W32)</f>
        <v/>
      </c>
      <c r="AC32" s="54" t="str">
        <f t="shared" si="4"/>
        <v/>
      </c>
    </row>
    <row r="33" spans="1:29" x14ac:dyDescent="0.2">
      <c r="A33" s="32" t="str">
        <f>IF('Employee Register'!$A33&gt;0,'Employee Register'!$A33,"")</f>
        <v/>
      </c>
      <c r="B33" s="134" t="str">
        <f>IF(OR(ISBLANK($A33),$A33=""),"",INDEX('Employee Register'!B:B,MATCH($A33,'Employee Register'!A:A,0),1))</f>
        <v/>
      </c>
      <c r="C33" s="46"/>
      <c r="D33" s="46"/>
      <c r="E33" s="173"/>
      <c r="F33" s="173"/>
      <c r="G33" s="173"/>
      <c r="H33" s="173"/>
      <c r="I33" s="173" t="b">
        <f t="shared" si="0"/>
        <v>0</v>
      </c>
      <c r="J33" s="173"/>
      <c r="K33" s="173">
        <f t="shared" si="1"/>
        <v>0</v>
      </c>
      <c r="L33" s="174"/>
      <c r="M33" s="174"/>
      <c r="N33" s="52" t="str">
        <f>IF(OR(ISBLANK($A33),$A33=""),"",SUM($E33:$H33)*INDEX('Employee Register'!G:G,MATCH($A33,'Employee Register'!A:A,0),1)+$K33*INDEX('Employee Register'!H:H,MATCH($A33,'Employee Register'!A:A,0),1)+L33)</f>
        <v/>
      </c>
      <c r="O33" s="53" t="str">
        <f>IF(OR(ISBLANK($A33),$A33=""),"",'Employee Register'!$O33*INDEX('Federal Tax Tables'!$B$6:$B$12,MATCH('Employee Register'!$I33,pay_frequency,0),1))</f>
        <v/>
      </c>
      <c r="P33" s="53" t="str">
        <f>IF(OR(ISBLANK($A33),$A33=""),"",(N33-L33)*INDEX('Employee Register'!P:P,MATCH($A33,'Employee Register'!A:A,0),1))</f>
        <v/>
      </c>
      <c r="Q33" s="53" t="str">
        <f>IF(OR(ISBLANK($A33),$A33=""),"",INDEX('Employee Register'!Q:Q,MATCH($A33,'Employee Register'!A:A,0),1)+M33)</f>
        <v/>
      </c>
      <c r="R33" s="52" t="str">
        <f t="shared" si="3"/>
        <v/>
      </c>
      <c r="S33" s="52" t="str">
        <f>IF(OR(ISBLANK($A33),$A33=""),"",IF('Employee Register'!N33="SINGLE",S_excess_over,M_excess_over))</f>
        <v/>
      </c>
      <c r="T33" s="52" t="str">
        <f>IF(OR(ISBLANK($A33),$A33=""),"",IF('Employee Register'!N33="SINGLE",S_withhold,M_withhold))</f>
        <v/>
      </c>
      <c r="U33" s="147" t="str">
        <f>IF(OR(ISBLANK($A33),$A33=""),"",IF('Employee Register'!N33="SINGLE",S_plus_excess,M_plus_excess))</f>
        <v/>
      </c>
      <c r="V33" s="53" t="str">
        <f t="shared" si="2"/>
        <v/>
      </c>
      <c r="W33" s="53" t="str">
        <f>IF(OR(ISBLANK($A33),$A33=""),"",$R33*'Employee Register'!$R33)</f>
        <v/>
      </c>
      <c r="X33" s="53" t="str">
        <f>IF(OR(ISBLANK($A33),$A33=""),"",$R33*'Employee Register'!$S33)</f>
        <v/>
      </c>
      <c r="Y33" s="53" t="str">
        <f>IF(OR(ISBLANK($A33),$A33=""),"",$N33*'Employee Register'!$T33)</f>
        <v/>
      </c>
      <c r="Z33" s="53" t="str">
        <f>IF(OR(ISBLANK($A33),$A33=""),"",$N33*'Employee Register'!$U33)</f>
        <v/>
      </c>
      <c r="AA33" s="53" t="str">
        <f>IF(OR(ISBLANK($A33),$A33=""),"",'Employee Register'!$V33)</f>
        <v/>
      </c>
      <c r="AB33" s="53" t="str">
        <f>IF(OR(ISBLANK($A33),$A33=""),"",'Employee Register'!$W33)</f>
        <v/>
      </c>
      <c r="AC33" s="54" t="str">
        <f t="shared" si="4"/>
        <v/>
      </c>
    </row>
    <row r="34" spans="1:29" x14ac:dyDescent="0.2">
      <c r="A34" s="32" t="str">
        <f>IF('Employee Register'!$A34&gt;0,'Employee Register'!$A34,"")</f>
        <v/>
      </c>
      <c r="B34" s="134" t="str">
        <f>IF(OR(ISBLANK($A34),$A34=""),"",INDEX('Employee Register'!B:B,MATCH($A34,'Employee Register'!A:A,0),1))</f>
        <v/>
      </c>
      <c r="C34" s="46"/>
      <c r="D34" s="46"/>
      <c r="E34" s="173"/>
      <c r="F34" s="173"/>
      <c r="G34" s="173"/>
      <c r="H34" s="173"/>
      <c r="I34" s="173" t="b">
        <f t="shared" si="0"/>
        <v>0</v>
      </c>
      <c r="J34" s="173"/>
      <c r="K34" s="173">
        <f t="shared" si="1"/>
        <v>0</v>
      </c>
      <c r="L34" s="174"/>
      <c r="M34" s="174"/>
      <c r="N34" s="52" t="str">
        <f>IF(OR(ISBLANK($A34),$A34=""),"",SUM($E34:$H34)*INDEX('Employee Register'!G:G,MATCH($A34,'Employee Register'!A:A,0),1)+$K34*INDEX('Employee Register'!H:H,MATCH($A34,'Employee Register'!A:A,0),1)+L34)</f>
        <v/>
      </c>
      <c r="O34" s="53" t="str">
        <f>IF(OR(ISBLANK($A34),$A34=""),"",'Employee Register'!$O34*INDEX('Federal Tax Tables'!$B$6:$B$12,MATCH('Employee Register'!$I34,pay_frequency,0),1))</f>
        <v/>
      </c>
      <c r="P34" s="53" t="str">
        <f>IF(OR(ISBLANK($A34),$A34=""),"",(N34-L34)*INDEX('Employee Register'!P:P,MATCH($A34,'Employee Register'!A:A,0),1))</f>
        <v/>
      </c>
      <c r="Q34" s="53" t="str">
        <f>IF(OR(ISBLANK($A34),$A34=""),"",INDEX('Employee Register'!Q:Q,MATCH($A34,'Employee Register'!A:A,0),1)+M34)</f>
        <v/>
      </c>
      <c r="R34" s="52" t="str">
        <f t="shared" si="3"/>
        <v/>
      </c>
      <c r="S34" s="52" t="str">
        <f>IF(OR(ISBLANK($A34),$A34=""),"",IF('Employee Register'!N34="SINGLE",S_excess_over,M_excess_over))</f>
        <v/>
      </c>
      <c r="T34" s="52" t="str">
        <f>IF(OR(ISBLANK($A34),$A34=""),"",IF('Employee Register'!N34="SINGLE",S_withhold,M_withhold))</f>
        <v/>
      </c>
      <c r="U34" s="147" t="str">
        <f>IF(OR(ISBLANK($A34),$A34=""),"",IF('Employee Register'!N34="SINGLE",S_plus_excess,M_plus_excess))</f>
        <v/>
      </c>
      <c r="V34" s="53" t="str">
        <f t="shared" si="2"/>
        <v/>
      </c>
      <c r="W34" s="53" t="str">
        <f>IF(OR(ISBLANK($A34),$A34=""),"",$R34*'Employee Register'!$R34)</f>
        <v/>
      </c>
      <c r="X34" s="53" t="str">
        <f>IF(OR(ISBLANK($A34),$A34=""),"",$R34*'Employee Register'!$S34)</f>
        <v/>
      </c>
      <c r="Y34" s="53" t="str">
        <f>IF(OR(ISBLANK($A34),$A34=""),"",$N34*'Employee Register'!$T34)</f>
        <v/>
      </c>
      <c r="Z34" s="53" t="str">
        <f>IF(OR(ISBLANK($A34),$A34=""),"",$N34*'Employee Register'!$U34)</f>
        <v/>
      </c>
      <c r="AA34" s="53" t="str">
        <f>IF(OR(ISBLANK($A34),$A34=""),"",'Employee Register'!$V34)</f>
        <v/>
      </c>
      <c r="AB34" s="53" t="str">
        <f>IF(OR(ISBLANK($A34),$A34=""),"",'Employee Register'!$W34)</f>
        <v/>
      </c>
      <c r="AC34" s="54" t="str">
        <f t="shared" si="4"/>
        <v/>
      </c>
    </row>
    <row r="35" spans="1:29" x14ac:dyDescent="0.2">
      <c r="A35" s="32" t="str">
        <f>IF('Employee Register'!$A35&gt;0,'Employee Register'!$A35,"")</f>
        <v/>
      </c>
      <c r="B35" s="134" t="str">
        <f>IF(OR(ISBLANK($A35),$A35=""),"",INDEX('Employee Register'!B:B,MATCH($A35,'Employee Register'!A:A,0),1))</f>
        <v/>
      </c>
      <c r="C35" s="46"/>
      <c r="D35" s="46"/>
      <c r="E35" s="173"/>
      <c r="F35" s="173"/>
      <c r="G35" s="173"/>
      <c r="H35" s="173"/>
      <c r="I35" s="173" t="b">
        <f t="shared" si="0"/>
        <v>0</v>
      </c>
      <c r="J35" s="173"/>
      <c r="K35" s="173">
        <f t="shared" si="1"/>
        <v>0</v>
      </c>
      <c r="L35" s="174"/>
      <c r="M35" s="174"/>
      <c r="N35" s="52" t="str">
        <f>IF(OR(ISBLANK($A35),$A35=""),"",SUM($E35:$H35)*INDEX('Employee Register'!G:G,MATCH($A35,'Employee Register'!A:A,0),1)+$K35*INDEX('Employee Register'!H:H,MATCH($A35,'Employee Register'!A:A,0),1)+L35)</f>
        <v/>
      </c>
      <c r="O35" s="53" t="str">
        <f>IF(OR(ISBLANK($A35),$A35=""),"",'Employee Register'!$O35*INDEX('Federal Tax Tables'!$B$6:$B$12,MATCH('Employee Register'!$I35,pay_frequency,0),1))</f>
        <v/>
      </c>
      <c r="P35" s="53" t="str">
        <f>IF(OR(ISBLANK($A35),$A35=""),"",(N35-L35)*INDEX('Employee Register'!P:P,MATCH($A35,'Employee Register'!A:A,0),1))</f>
        <v/>
      </c>
      <c r="Q35" s="53" t="str">
        <f>IF(OR(ISBLANK($A35),$A35=""),"",INDEX('Employee Register'!Q:Q,MATCH($A35,'Employee Register'!A:A,0),1)+M35)</f>
        <v/>
      </c>
      <c r="R35" s="52" t="str">
        <f t="shared" si="3"/>
        <v/>
      </c>
      <c r="S35" s="52" t="str">
        <f>IF(OR(ISBLANK($A35),$A35=""),"",IF('Employee Register'!N35="SINGLE",S_excess_over,M_excess_over))</f>
        <v/>
      </c>
      <c r="T35" s="52" t="str">
        <f>IF(OR(ISBLANK($A35),$A35=""),"",IF('Employee Register'!N35="SINGLE",S_withhold,M_withhold))</f>
        <v/>
      </c>
      <c r="U35" s="147" t="str">
        <f>IF(OR(ISBLANK($A35),$A35=""),"",IF('Employee Register'!N35="SINGLE",S_plus_excess,M_plus_excess))</f>
        <v/>
      </c>
      <c r="V35" s="53" t="str">
        <f t="shared" si="2"/>
        <v/>
      </c>
      <c r="W35" s="53" t="str">
        <f>IF(OR(ISBLANK($A35),$A35=""),"",$R35*'Employee Register'!$R35)</f>
        <v/>
      </c>
      <c r="X35" s="53" t="str">
        <f>IF(OR(ISBLANK($A35),$A35=""),"",$R35*'Employee Register'!$S35)</f>
        <v/>
      </c>
      <c r="Y35" s="53" t="str">
        <f>IF(OR(ISBLANK($A35),$A35=""),"",$N35*'Employee Register'!$T35)</f>
        <v/>
      </c>
      <c r="Z35" s="53" t="str">
        <f>IF(OR(ISBLANK($A35),$A35=""),"",$N35*'Employee Register'!$U35)</f>
        <v/>
      </c>
      <c r="AA35" s="53" t="str">
        <f>IF(OR(ISBLANK($A35),$A35=""),"",'Employee Register'!$V35)</f>
        <v/>
      </c>
      <c r="AB35" s="53" t="str">
        <f>IF(OR(ISBLANK($A35),$A35=""),"",'Employee Register'!$W35)</f>
        <v/>
      </c>
      <c r="AC35" s="54" t="str">
        <f t="shared" si="4"/>
        <v/>
      </c>
    </row>
    <row r="36" spans="1:29" x14ac:dyDescent="0.2">
      <c r="A36" s="32" t="str">
        <f>IF('Employee Register'!$A36&gt;0,'Employee Register'!$A36,"")</f>
        <v/>
      </c>
      <c r="B36" s="134" t="str">
        <f>IF(OR(ISBLANK($A36),$A36=""),"",INDEX('Employee Register'!B:B,MATCH($A36,'Employee Register'!A:A,0),1))</f>
        <v/>
      </c>
      <c r="C36" s="46"/>
      <c r="D36" s="46"/>
      <c r="E36" s="173"/>
      <c r="F36" s="173"/>
      <c r="G36" s="173"/>
      <c r="H36" s="173"/>
      <c r="I36" s="173" t="b">
        <f t="shared" si="0"/>
        <v>0</v>
      </c>
      <c r="J36" s="173"/>
      <c r="K36" s="173">
        <f t="shared" si="1"/>
        <v>0</v>
      </c>
      <c r="L36" s="174"/>
      <c r="M36" s="174"/>
      <c r="N36" s="52" t="str">
        <f>IF(OR(ISBLANK($A36),$A36=""),"",SUM($E36:$H36)*INDEX('Employee Register'!G:G,MATCH($A36,'Employee Register'!A:A,0),1)+$K36*INDEX('Employee Register'!H:H,MATCH($A36,'Employee Register'!A:A,0),1)+L36)</f>
        <v/>
      </c>
      <c r="O36" s="53" t="str">
        <f>IF(OR(ISBLANK($A36),$A36=""),"",'Employee Register'!$O36*INDEX('Federal Tax Tables'!$B$6:$B$12,MATCH('Employee Register'!$I36,pay_frequency,0),1))</f>
        <v/>
      </c>
      <c r="P36" s="53" t="str">
        <f>IF(OR(ISBLANK($A36),$A36=""),"",(N36-L36)*INDEX('Employee Register'!P:P,MATCH($A36,'Employee Register'!A:A,0),1))</f>
        <v/>
      </c>
      <c r="Q36" s="53" t="str">
        <f>IF(OR(ISBLANK($A36),$A36=""),"",INDEX('Employee Register'!Q:Q,MATCH($A36,'Employee Register'!A:A,0),1)+M36)</f>
        <v/>
      </c>
      <c r="R36" s="52" t="str">
        <f t="shared" si="3"/>
        <v/>
      </c>
      <c r="S36" s="52" t="str">
        <f>IF(OR(ISBLANK($A36),$A36=""),"",IF('Employee Register'!N36="SINGLE",S_excess_over,M_excess_over))</f>
        <v/>
      </c>
      <c r="T36" s="52" t="str">
        <f>IF(OR(ISBLANK($A36),$A36=""),"",IF('Employee Register'!N36="SINGLE",S_withhold,M_withhold))</f>
        <v/>
      </c>
      <c r="U36" s="147" t="str">
        <f>IF(OR(ISBLANK($A36),$A36=""),"",IF('Employee Register'!N36="SINGLE",S_plus_excess,M_plus_excess))</f>
        <v/>
      </c>
      <c r="V36" s="53" t="str">
        <f t="shared" si="2"/>
        <v/>
      </c>
      <c r="W36" s="53" t="str">
        <f>IF(OR(ISBLANK($A36),$A36=""),"",$R36*'Employee Register'!$R36)</f>
        <v/>
      </c>
      <c r="X36" s="53" t="str">
        <f>IF(OR(ISBLANK($A36),$A36=""),"",$R36*'Employee Register'!$S36)</f>
        <v/>
      </c>
      <c r="Y36" s="53" t="str">
        <f>IF(OR(ISBLANK($A36),$A36=""),"",$N36*'Employee Register'!$T36)</f>
        <v/>
      </c>
      <c r="Z36" s="53" t="str">
        <f>IF(OR(ISBLANK($A36),$A36=""),"",$N36*'Employee Register'!$U36)</f>
        <v/>
      </c>
      <c r="AA36" s="53" t="str">
        <f>IF(OR(ISBLANK($A36),$A36=""),"",'Employee Register'!$V36)</f>
        <v/>
      </c>
      <c r="AB36" s="53" t="str">
        <f>IF(OR(ISBLANK($A36),$A36=""),"",'Employee Register'!$W36)</f>
        <v/>
      </c>
      <c r="AC36" s="54" t="str">
        <f t="shared" si="4"/>
        <v/>
      </c>
    </row>
    <row r="37" spans="1:29" x14ac:dyDescent="0.2">
      <c r="A37" s="32" t="str">
        <f>IF('Employee Register'!$A37&gt;0,'Employee Register'!$A37,"")</f>
        <v/>
      </c>
      <c r="B37" s="134" t="str">
        <f>IF(OR(ISBLANK($A37),$A37=""),"",INDEX('Employee Register'!B:B,MATCH($A37,'Employee Register'!A:A,0),1))</f>
        <v/>
      </c>
      <c r="C37" s="46"/>
      <c r="D37" s="46"/>
      <c r="E37" s="173"/>
      <c r="F37" s="173"/>
      <c r="G37" s="173"/>
      <c r="H37" s="173"/>
      <c r="I37" s="173" t="b">
        <f t="shared" si="0"/>
        <v>0</v>
      </c>
      <c r="J37" s="173"/>
      <c r="K37" s="173">
        <f t="shared" si="1"/>
        <v>0</v>
      </c>
      <c r="L37" s="174"/>
      <c r="M37" s="174"/>
      <c r="N37" s="52" t="str">
        <f>IF(OR(ISBLANK($A37),$A37=""),"",SUM($E37:$H37)*INDEX('Employee Register'!G:G,MATCH($A37,'Employee Register'!A:A,0),1)+$K37*INDEX('Employee Register'!H:H,MATCH($A37,'Employee Register'!A:A,0),1)+L37)</f>
        <v/>
      </c>
      <c r="O37" s="53" t="str">
        <f>IF(OR(ISBLANK($A37),$A37=""),"",'Employee Register'!$O37*INDEX('Federal Tax Tables'!$B$6:$B$12,MATCH('Employee Register'!$I37,pay_frequency,0),1))</f>
        <v/>
      </c>
      <c r="P37" s="53" t="str">
        <f>IF(OR(ISBLANK($A37),$A37=""),"",(N37-L37)*INDEX('Employee Register'!P:P,MATCH($A37,'Employee Register'!A:A,0),1))</f>
        <v/>
      </c>
      <c r="Q37" s="53" t="str">
        <f>IF(OR(ISBLANK($A37),$A37=""),"",INDEX('Employee Register'!Q:Q,MATCH($A37,'Employee Register'!A:A,0),1)+M37)</f>
        <v/>
      </c>
      <c r="R37" s="52" t="str">
        <f t="shared" si="3"/>
        <v/>
      </c>
      <c r="S37" s="52" t="str">
        <f>IF(OR(ISBLANK($A37),$A37=""),"",IF('Employee Register'!N37="SINGLE",S_excess_over,M_excess_over))</f>
        <v/>
      </c>
      <c r="T37" s="52" t="str">
        <f>IF(OR(ISBLANK($A37),$A37=""),"",IF('Employee Register'!N37="SINGLE",S_withhold,M_withhold))</f>
        <v/>
      </c>
      <c r="U37" s="147" t="str">
        <f>IF(OR(ISBLANK($A37),$A37=""),"",IF('Employee Register'!N37="SINGLE",S_plus_excess,M_plus_excess))</f>
        <v/>
      </c>
      <c r="V37" s="53" t="str">
        <f t="shared" si="2"/>
        <v/>
      </c>
      <c r="W37" s="53" t="str">
        <f>IF(OR(ISBLANK($A37),$A37=""),"",$R37*'Employee Register'!$R37)</f>
        <v/>
      </c>
      <c r="X37" s="53" t="str">
        <f>IF(OR(ISBLANK($A37),$A37=""),"",$R37*'Employee Register'!$S37)</f>
        <v/>
      </c>
      <c r="Y37" s="53" t="str">
        <f>IF(OR(ISBLANK($A37),$A37=""),"",$N37*'Employee Register'!$T37)</f>
        <v/>
      </c>
      <c r="Z37" s="53" t="str">
        <f>IF(OR(ISBLANK($A37),$A37=""),"",$N37*'Employee Register'!$U37)</f>
        <v/>
      </c>
      <c r="AA37" s="53" t="str">
        <f>IF(OR(ISBLANK($A37),$A37=""),"",'Employee Register'!$V37)</f>
        <v/>
      </c>
      <c r="AB37" s="53" t="str">
        <f>IF(OR(ISBLANK($A37),$A37=""),"",'Employee Register'!$W37)</f>
        <v/>
      </c>
      <c r="AC37" s="54" t="str">
        <f t="shared" si="4"/>
        <v/>
      </c>
    </row>
    <row r="38" spans="1:29" x14ac:dyDescent="0.2">
      <c r="A38" s="32" t="str">
        <f>IF('Employee Register'!$A38&gt;0,'Employee Register'!$A38,"")</f>
        <v/>
      </c>
      <c r="B38" s="134" t="str">
        <f>IF(OR(ISBLANK($A38),$A38=""),"",INDEX('Employee Register'!B:B,MATCH($A38,'Employee Register'!A:A,0),1))</f>
        <v/>
      </c>
      <c r="C38" s="46"/>
      <c r="D38" s="46"/>
      <c r="E38" s="173"/>
      <c r="F38" s="173"/>
      <c r="G38" s="173"/>
      <c r="H38" s="173"/>
      <c r="I38" s="173" t="b">
        <f t="shared" si="0"/>
        <v>0</v>
      </c>
      <c r="J38" s="173"/>
      <c r="K38" s="173">
        <f t="shared" si="1"/>
        <v>0</v>
      </c>
      <c r="L38" s="174"/>
      <c r="M38" s="174"/>
      <c r="N38" s="52" t="str">
        <f>IF(OR(ISBLANK($A38),$A38=""),"",SUM($E38:$H38)*INDEX('Employee Register'!G:G,MATCH($A38,'Employee Register'!A:A,0),1)+$K38*INDEX('Employee Register'!H:H,MATCH($A38,'Employee Register'!A:A,0),1)+L38)</f>
        <v/>
      </c>
      <c r="O38" s="53" t="str">
        <f>IF(OR(ISBLANK($A38),$A38=""),"",'Employee Register'!$O38*INDEX('Federal Tax Tables'!$B$6:$B$12,MATCH('Employee Register'!$I38,pay_frequency,0),1))</f>
        <v/>
      </c>
      <c r="P38" s="53" t="str">
        <f>IF(OR(ISBLANK($A38),$A38=""),"",(N38-L38)*INDEX('Employee Register'!P:P,MATCH($A38,'Employee Register'!A:A,0),1))</f>
        <v/>
      </c>
      <c r="Q38" s="53" t="str">
        <f>IF(OR(ISBLANK($A38),$A38=""),"",INDEX('Employee Register'!Q:Q,MATCH($A38,'Employee Register'!A:A,0),1)+M38)</f>
        <v/>
      </c>
      <c r="R38" s="52" t="str">
        <f t="shared" si="3"/>
        <v/>
      </c>
      <c r="S38" s="52" t="str">
        <f>IF(OR(ISBLANK($A38),$A38=""),"",IF('Employee Register'!N38="SINGLE",S_excess_over,M_excess_over))</f>
        <v/>
      </c>
      <c r="T38" s="52" t="str">
        <f>IF(OR(ISBLANK($A38),$A38=""),"",IF('Employee Register'!N38="SINGLE",S_withhold,M_withhold))</f>
        <v/>
      </c>
      <c r="U38" s="147" t="str">
        <f>IF(OR(ISBLANK($A38),$A38=""),"",IF('Employee Register'!N38="SINGLE",S_plus_excess,M_plus_excess))</f>
        <v/>
      </c>
      <c r="V38" s="53" t="str">
        <f t="shared" si="2"/>
        <v/>
      </c>
      <c r="W38" s="53" t="str">
        <f>IF(OR(ISBLANK($A38),$A38=""),"",$R38*'Employee Register'!$R38)</f>
        <v/>
      </c>
      <c r="X38" s="53" t="str">
        <f>IF(OR(ISBLANK($A38),$A38=""),"",$R38*'Employee Register'!$S38)</f>
        <v/>
      </c>
      <c r="Y38" s="53" t="str">
        <f>IF(OR(ISBLANK($A38),$A38=""),"",$N38*'Employee Register'!$T38)</f>
        <v/>
      </c>
      <c r="Z38" s="53" t="str">
        <f>IF(OR(ISBLANK($A38),$A38=""),"",$N38*'Employee Register'!$U38)</f>
        <v/>
      </c>
      <c r="AA38" s="53" t="str">
        <f>IF(OR(ISBLANK($A38),$A38=""),"",'Employee Register'!$V38)</f>
        <v/>
      </c>
      <c r="AB38" s="53" t="str">
        <f>IF(OR(ISBLANK($A38),$A38=""),"",'Employee Register'!$W38)</f>
        <v/>
      </c>
      <c r="AC38" s="54" t="str">
        <f t="shared" si="4"/>
        <v/>
      </c>
    </row>
    <row r="39" spans="1:29" x14ac:dyDescent="0.2">
      <c r="A39" s="32" t="str">
        <f>IF('Employee Register'!$A39&gt;0,'Employee Register'!$A39,"")</f>
        <v/>
      </c>
      <c r="B39" s="134" t="str">
        <f>IF(OR(ISBLANK($A39),$A39=""),"",INDEX('Employee Register'!B:B,MATCH($A39,'Employee Register'!A:A,0),1))</f>
        <v/>
      </c>
      <c r="C39" s="46"/>
      <c r="D39" s="46"/>
      <c r="E39" s="173"/>
      <c r="F39" s="173"/>
      <c r="G39" s="173"/>
      <c r="H39" s="173"/>
      <c r="I39" s="173" t="b">
        <f t="shared" si="0"/>
        <v>0</v>
      </c>
      <c r="J39" s="173"/>
      <c r="K39" s="173">
        <f t="shared" si="1"/>
        <v>0</v>
      </c>
      <c r="L39" s="174"/>
      <c r="M39" s="174"/>
      <c r="N39" s="52" t="str">
        <f>IF(OR(ISBLANK($A39),$A39=""),"",SUM($E39:$H39)*INDEX('Employee Register'!G:G,MATCH($A39,'Employee Register'!A:A,0),1)+$K39*INDEX('Employee Register'!H:H,MATCH($A39,'Employee Register'!A:A,0),1)+L39)</f>
        <v/>
      </c>
      <c r="O39" s="53" t="str">
        <f>IF(OR(ISBLANK($A39),$A39=""),"",'Employee Register'!$O39*INDEX('Federal Tax Tables'!$B$6:$B$12,MATCH('Employee Register'!$I39,pay_frequency,0),1))</f>
        <v/>
      </c>
      <c r="P39" s="53" t="str">
        <f>IF(OR(ISBLANK($A39),$A39=""),"",(N39-L39)*INDEX('Employee Register'!P:P,MATCH($A39,'Employee Register'!A:A,0),1))</f>
        <v/>
      </c>
      <c r="Q39" s="53" t="str">
        <f>IF(OR(ISBLANK($A39),$A39=""),"",INDEX('Employee Register'!Q:Q,MATCH($A39,'Employee Register'!A:A,0),1)+M39)</f>
        <v/>
      </c>
      <c r="R39" s="52" t="str">
        <f t="shared" si="3"/>
        <v/>
      </c>
      <c r="S39" s="52" t="str">
        <f>IF(OR(ISBLANK($A39),$A39=""),"",IF('Employee Register'!N39="SINGLE",S_excess_over,M_excess_over))</f>
        <v/>
      </c>
      <c r="T39" s="52" t="str">
        <f>IF(OR(ISBLANK($A39),$A39=""),"",IF('Employee Register'!N39="SINGLE",S_withhold,M_withhold))</f>
        <v/>
      </c>
      <c r="U39" s="147" t="str">
        <f>IF(OR(ISBLANK($A39),$A39=""),"",IF('Employee Register'!N39="SINGLE",S_plus_excess,M_plus_excess))</f>
        <v/>
      </c>
      <c r="V39" s="53" t="str">
        <f t="shared" si="2"/>
        <v/>
      </c>
      <c r="W39" s="53" t="str">
        <f>IF(OR(ISBLANK($A39),$A39=""),"",$R39*'Employee Register'!$R39)</f>
        <v/>
      </c>
      <c r="X39" s="53" t="str">
        <f>IF(OR(ISBLANK($A39),$A39=""),"",$R39*'Employee Register'!$S39)</f>
        <v/>
      </c>
      <c r="Y39" s="53" t="str">
        <f>IF(OR(ISBLANK($A39),$A39=""),"",$N39*'Employee Register'!$T39)</f>
        <v/>
      </c>
      <c r="Z39" s="53" t="str">
        <f>IF(OR(ISBLANK($A39),$A39=""),"",$N39*'Employee Register'!$U39)</f>
        <v/>
      </c>
      <c r="AA39" s="53" t="str">
        <f>IF(OR(ISBLANK($A39),$A39=""),"",'Employee Register'!$V39)</f>
        <v/>
      </c>
      <c r="AB39" s="53" t="str">
        <f>IF(OR(ISBLANK($A39),$A39=""),"",'Employee Register'!$W39)</f>
        <v/>
      </c>
      <c r="AC39" s="54" t="str">
        <f t="shared" si="4"/>
        <v/>
      </c>
    </row>
    <row r="40" spans="1:29" x14ac:dyDescent="0.2">
      <c r="A40" s="32" t="str">
        <f>IF('Employee Register'!$A40&gt;0,'Employee Register'!$A40,"")</f>
        <v/>
      </c>
      <c r="B40" s="134" t="str">
        <f>IF(OR(ISBLANK($A40),$A40=""),"",INDEX('Employee Register'!B:B,MATCH($A40,'Employee Register'!A:A,0),1))</f>
        <v/>
      </c>
      <c r="C40" s="46"/>
      <c r="D40" s="46"/>
      <c r="E40" s="173"/>
      <c r="F40" s="173"/>
      <c r="G40" s="173"/>
      <c r="H40" s="173"/>
      <c r="I40" s="173" t="b">
        <f t="shared" si="0"/>
        <v>0</v>
      </c>
      <c r="J40" s="173"/>
      <c r="K40" s="173">
        <f t="shared" si="1"/>
        <v>0</v>
      </c>
      <c r="L40" s="174"/>
      <c r="M40" s="174"/>
      <c r="N40" s="52" t="str">
        <f>IF(OR(ISBLANK($A40),$A40=""),"",SUM($E40:$H40)*INDEX('Employee Register'!G:G,MATCH($A40,'Employee Register'!A:A,0),1)+$K40*INDEX('Employee Register'!H:H,MATCH($A40,'Employee Register'!A:A,0),1)+L40)</f>
        <v/>
      </c>
      <c r="O40" s="53" t="str">
        <f>IF(OR(ISBLANK($A40),$A40=""),"",'Employee Register'!$O40*INDEX('Federal Tax Tables'!$B$6:$B$12,MATCH('Employee Register'!$I40,pay_frequency,0),1))</f>
        <v/>
      </c>
      <c r="P40" s="53" t="str">
        <f>IF(OR(ISBLANK($A40),$A40=""),"",(N40-L40)*INDEX('Employee Register'!P:P,MATCH($A40,'Employee Register'!A:A,0),1))</f>
        <v/>
      </c>
      <c r="Q40" s="53" t="str">
        <f>IF(OR(ISBLANK($A40),$A40=""),"",INDEX('Employee Register'!Q:Q,MATCH($A40,'Employee Register'!A:A,0),1)+M40)</f>
        <v/>
      </c>
      <c r="R40" s="52" t="str">
        <f t="shared" si="3"/>
        <v/>
      </c>
      <c r="S40" s="52" t="str">
        <f>IF(OR(ISBLANK($A40),$A40=""),"",IF('Employee Register'!N40="SINGLE",S_excess_over,M_excess_over))</f>
        <v/>
      </c>
      <c r="T40" s="52" t="str">
        <f>IF(OR(ISBLANK($A40),$A40=""),"",IF('Employee Register'!N40="SINGLE",S_withhold,M_withhold))</f>
        <v/>
      </c>
      <c r="U40" s="147" t="str">
        <f>IF(OR(ISBLANK($A40),$A40=""),"",IF('Employee Register'!N40="SINGLE",S_plus_excess,M_plus_excess))</f>
        <v/>
      </c>
      <c r="V40" s="53" t="str">
        <f t="shared" si="2"/>
        <v/>
      </c>
      <c r="W40" s="53" t="str">
        <f>IF(OR(ISBLANK($A40),$A40=""),"",$R40*'Employee Register'!$R40)</f>
        <v/>
      </c>
      <c r="X40" s="53" t="str">
        <f>IF(OR(ISBLANK($A40),$A40=""),"",$R40*'Employee Register'!$S40)</f>
        <v/>
      </c>
      <c r="Y40" s="53" t="str">
        <f>IF(OR(ISBLANK($A40),$A40=""),"",$N40*'Employee Register'!$T40)</f>
        <v/>
      </c>
      <c r="Z40" s="53" t="str">
        <f>IF(OR(ISBLANK($A40),$A40=""),"",$N40*'Employee Register'!$U40)</f>
        <v/>
      </c>
      <c r="AA40" s="53" t="str">
        <f>IF(OR(ISBLANK($A40),$A40=""),"",'Employee Register'!$V40)</f>
        <v/>
      </c>
      <c r="AB40" s="53" t="str">
        <f>IF(OR(ISBLANK($A40),$A40=""),"",'Employee Register'!$W40)</f>
        <v/>
      </c>
      <c r="AC40" s="54" t="str">
        <f t="shared" si="4"/>
        <v/>
      </c>
    </row>
    <row r="41" spans="1:29" x14ac:dyDescent="0.2">
      <c r="A41" s="32" t="str">
        <f>IF('Employee Register'!$A41&gt;0,'Employee Register'!$A41,"")</f>
        <v/>
      </c>
      <c r="B41" s="134" t="str">
        <f>IF(OR(ISBLANK($A41),$A41=""),"",INDEX('Employee Register'!B:B,MATCH($A41,'Employee Register'!A:A,0),1))</f>
        <v/>
      </c>
      <c r="C41" s="46"/>
      <c r="D41" s="46"/>
      <c r="E41" s="173"/>
      <c r="F41" s="173"/>
      <c r="G41" s="173"/>
      <c r="H41" s="173"/>
      <c r="I41" s="173" t="b">
        <f t="shared" si="0"/>
        <v>0</v>
      </c>
      <c r="J41" s="173"/>
      <c r="K41" s="173">
        <f t="shared" si="1"/>
        <v>0</v>
      </c>
      <c r="L41" s="174"/>
      <c r="M41" s="174"/>
      <c r="N41" s="52" t="str">
        <f>IF(OR(ISBLANK($A41),$A41=""),"",SUM($E41:$H41)*INDEX('Employee Register'!G:G,MATCH($A41,'Employee Register'!A:A,0),1)+$K41*INDEX('Employee Register'!H:H,MATCH($A41,'Employee Register'!A:A,0),1)+L41)</f>
        <v/>
      </c>
      <c r="O41" s="53" t="str">
        <f>IF(OR(ISBLANK($A41),$A41=""),"",'Employee Register'!$O41*INDEX('Federal Tax Tables'!$B$6:$B$12,MATCH('Employee Register'!$I41,pay_frequency,0),1))</f>
        <v/>
      </c>
      <c r="P41" s="53" t="str">
        <f>IF(OR(ISBLANK($A41),$A41=""),"",(N41-L41)*INDEX('Employee Register'!P:P,MATCH($A41,'Employee Register'!A:A,0),1))</f>
        <v/>
      </c>
      <c r="Q41" s="53" t="str">
        <f>IF(OR(ISBLANK($A41),$A41=""),"",INDEX('Employee Register'!Q:Q,MATCH($A41,'Employee Register'!A:A,0),1)+M41)</f>
        <v/>
      </c>
      <c r="R41" s="52" t="str">
        <f t="shared" si="3"/>
        <v/>
      </c>
      <c r="S41" s="52" t="str">
        <f>IF(OR(ISBLANK($A41),$A41=""),"",IF('Employee Register'!N41="SINGLE",S_excess_over,M_excess_over))</f>
        <v/>
      </c>
      <c r="T41" s="52" t="str">
        <f>IF(OR(ISBLANK($A41),$A41=""),"",IF('Employee Register'!N41="SINGLE",S_withhold,M_withhold))</f>
        <v/>
      </c>
      <c r="U41" s="147" t="str">
        <f>IF(OR(ISBLANK($A41),$A41=""),"",IF('Employee Register'!N41="SINGLE",S_plus_excess,M_plus_excess))</f>
        <v/>
      </c>
      <c r="V41" s="53" t="str">
        <f t="shared" si="2"/>
        <v/>
      </c>
      <c r="W41" s="53" t="str">
        <f>IF(OR(ISBLANK($A41),$A41=""),"",$R41*'Employee Register'!$R41)</f>
        <v/>
      </c>
      <c r="X41" s="53" t="str">
        <f>IF(OR(ISBLANK($A41),$A41=""),"",$R41*'Employee Register'!$S41)</f>
        <v/>
      </c>
      <c r="Y41" s="53" t="str">
        <f>IF(OR(ISBLANK($A41),$A41=""),"",$N41*'Employee Register'!$T41)</f>
        <v/>
      </c>
      <c r="Z41" s="53" t="str">
        <f>IF(OR(ISBLANK($A41),$A41=""),"",$N41*'Employee Register'!$U41)</f>
        <v/>
      </c>
      <c r="AA41" s="53" t="str">
        <f>IF(OR(ISBLANK($A41),$A41=""),"",'Employee Register'!$V41)</f>
        <v/>
      </c>
      <c r="AB41" s="53" t="str">
        <f>IF(OR(ISBLANK($A41),$A41=""),"",'Employee Register'!$W41)</f>
        <v/>
      </c>
      <c r="AC41" s="54" t="str">
        <f t="shared" si="4"/>
        <v/>
      </c>
    </row>
    <row r="42" spans="1:29" x14ac:dyDescent="0.2">
      <c r="A42" s="32" t="str">
        <f>IF('Employee Register'!$A42&gt;0,'Employee Register'!$A42,"")</f>
        <v/>
      </c>
      <c r="B42" s="134" t="str">
        <f>IF(OR(ISBLANK($A42),$A42=""),"",INDEX('Employee Register'!B:B,MATCH($A42,'Employee Register'!A:A,0),1))</f>
        <v/>
      </c>
      <c r="C42" s="46"/>
      <c r="D42" s="46"/>
      <c r="E42" s="173"/>
      <c r="F42" s="173"/>
      <c r="G42" s="173"/>
      <c r="H42" s="173"/>
      <c r="I42" s="173" t="b">
        <f t="shared" si="0"/>
        <v>0</v>
      </c>
      <c r="J42" s="173"/>
      <c r="K42" s="173">
        <f t="shared" si="1"/>
        <v>0</v>
      </c>
      <c r="L42" s="174"/>
      <c r="M42" s="174"/>
      <c r="N42" s="52" t="str">
        <f>IF(OR(ISBLANK($A42),$A42=""),"",SUM($E42:$H42)*INDEX('Employee Register'!G:G,MATCH($A42,'Employee Register'!A:A,0),1)+$K42*INDEX('Employee Register'!H:H,MATCH($A42,'Employee Register'!A:A,0),1)+L42)</f>
        <v/>
      </c>
      <c r="O42" s="53" t="str">
        <f>IF(OR(ISBLANK($A42),$A42=""),"",'Employee Register'!$O42*INDEX('Federal Tax Tables'!$B$6:$B$12,MATCH('Employee Register'!$I42,pay_frequency,0),1))</f>
        <v/>
      </c>
      <c r="P42" s="53" t="str">
        <f>IF(OR(ISBLANK($A42),$A42=""),"",(N42-L42)*INDEX('Employee Register'!P:P,MATCH($A42,'Employee Register'!A:A,0),1))</f>
        <v/>
      </c>
      <c r="Q42" s="53" t="str">
        <f>IF(OR(ISBLANK($A42),$A42=""),"",INDEX('Employee Register'!Q:Q,MATCH($A42,'Employee Register'!A:A,0),1)+M42)</f>
        <v/>
      </c>
      <c r="R42" s="52" t="str">
        <f t="shared" si="3"/>
        <v/>
      </c>
      <c r="S42" s="52" t="str">
        <f>IF(OR(ISBLANK($A42),$A42=""),"",IF('Employee Register'!N42="SINGLE",S_excess_over,M_excess_over))</f>
        <v/>
      </c>
      <c r="T42" s="52" t="str">
        <f>IF(OR(ISBLANK($A42),$A42=""),"",IF('Employee Register'!N42="SINGLE",S_withhold,M_withhold))</f>
        <v/>
      </c>
      <c r="U42" s="147" t="str">
        <f>IF(OR(ISBLANK($A42),$A42=""),"",IF('Employee Register'!N42="SINGLE",S_plus_excess,M_plus_excess))</f>
        <v/>
      </c>
      <c r="V42" s="53" t="str">
        <f t="shared" si="2"/>
        <v/>
      </c>
      <c r="W42" s="53" t="str">
        <f>IF(OR(ISBLANK($A42),$A42=""),"",$R42*'Employee Register'!$R42)</f>
        <v/>
      </c>
      <c r="X42" s="53" t="str">
        <f>IF(OR(ISBLANK($A42),$A42=""),"",$R42*'Employee Register'!$S42)</f>
        <v/>
      </c>
      <c r="Y42" s="53" t="str">
        <f>IF(OR(ISBLANK($A42),$A42=""),"",$N42*'Employee Register'!$T42)</f>
        <v/>
      </c>
      <c r="Z42" s="53" t="str">
        <f>IF(OR(ISBLANK($A42),$A42=""),"",$N42*'Employee Register'!$U42)</f>
        <v/>
      </c>
      <c r="AA42" s="53" t="str">
        <f>IF(OR(ISBLANK($A42),$A42=""),"",'Employee Register'!$V42)</f>
        <v/>
      </c>
      <c r="AB42" s="53" t="str">
        <f>IF(OR(ISBLANK($A42),$A42=""),"",'Employee Register'!$W42)</f>
        <v/>
      </c>
      <c r="AC42" s="54" t="str">
        <f t="shared" si="4"/>
        <v/>
      </c>
    </row>
    <row r="43" spans="1:29" x14ac:dyDescent="0.2">
      <c r="A43" s="32" t="str">
        <f>IF('Employee Register'!$A43&gt;0,'Employee Register'!$A43,"")</f>
        <v/>
      </c>
      <c r="B43" s="134" t="str">
        <f>IF(OR(ISBLANK($A43),$A43=""),"",INDEX('Employee Register'!B:B,MATCH($A43,'Employee Register'!A:A,0),1))</f>
        <v/>
      </c>
      <c r="C43" s="46"/>
      <c r="D43" s="46"/>
      <c r="E43" s="173"/>
      <c r="F43" s="173"/>
      <c r="G43" s="173"/>
      <c r="H43" s="173"/>
      <c r="I43" s="173" t="b">
        <f t="shared" si="0"/>
        <v>0</v>
      </c>
      <c r="J43" s="173"/>
      <c r="K43" s="173">
        <f t="shared" si="1"/>
        <v>0</v>
      </c>
      <c r="L43" s="174"/>
      <c r="M43" s="174"/>
      <c r="N43" s="52" t="str">
        <f>IF(OR(ISBLANK($A43),$A43=""),"",SUM($E43:$H43)*INDEX('Employee Register'!G:G,MATCH($A43,'Employee Register'!A:A,0),1)+$K43*INDEX('Employee Register'!H:H,MATCH($A43,'Employee Register'!A:A,0),1)+L43)</f>
        <v/>
      </c>
      <c r="O43" s="53" t="str">
        <f>IF(OR(ISBLANK($A43),$A43=""),"",'Employee Register'!$O43*INDEX('Federal Tax Tables'!$B$6:$B$12,MATCH('Employee Register'!$I43,pay_frequency,0),1))</f>
        <v/>
      </c>
      <c r="P43" s="53" t="str">
        <f>IF(OR(ISBLANK($A43),$A43=""),"",(N43-L43)*INDEX('Employee Register'!P:P,MATCH($A43,'Employee Register'!A:A,0),1))</f>
        <v/>
      </c>
      <c r="Q43" s="53" t="str">
        <f>IF(OR(ISBLANK($A43),$A43=""),"",INDEX('Employee Register'!Q:Q,MATCH($A43,'Employee Register'!A:A,0),1)+M43)</f>
        <v/>
      </c>
      <c r="R43" s="52" t="str">
        <f t="shared" si="3"/>
        <v/>
      </c>
      <c r="S43" s="52" t="str">
        <f>IF(OR(ISBLANK($A43),$A43=""),"",IF('Employee Register'!N43="SINGLE",S_excess_over,M_excess_over))</f>
        <v/>
      </c>
      <c r="T43" s="52" t="str">
        <f>IF(OR(ISBLANK($A43),$A43=""),"",IF('Employee Register'!N43="SINGLE",S_withhold,M_withhold))</f>
        <v/>
      </c>
      <c r="U43" s="147" t="str">
        <f>IF(OR(ISBLANK($A43),$A43=""),"",IF('Employee Register'!N43="SINGLE",S_plus_excess,M_plus_excess))</f>
        <v/>
      </c>
      <c r="V43" s="53" t="str">
        <f t="shared" si="2"/>
        <v/>
      </c>
      <c r="W43" s="53" t="str">
        <f>IF(OR(ISBLANK($A43),$A43=""),"",$R43*'Employee Register'!$R43)</f>
        <v/>
      </c>
      <c r="X43" s="53" t="str">
        <f>IF(OR(ISBLANK($A43),$A43=""),"",$R43*'Employee Register'!$S43)</f>
        <v/>
      </c>
      <c r="Y43" s="53" t="str">
        <f>IF(OR(ISBLANK($A43),$A43=""),"",$N43*'Employee Register'!$T43)</f>
        <v/>
      </c>
      <c r="Z43" s="53" t="str">
        <f>IF(OR(ISBLANK($A43),$A43=""),"",$N43*'Employee Register'!$U43)</f>
        <v/>
      </c>
      <c r="AA43" s="53" t="str">
        <f>IF(OR(ISBLANK($A43),$A43=""),"",'Employee Register'!$V43)</f>
        <v/>
      </c>
      <c r="AB43" s="53" t="str">
        <f>IF(OR(ISBLANK($A43),$A43=""),"",'Employee Register'!$W43)</f>
        <v/>
      </c>
      <c r="AC43" s="54" t="str">
        <f t="shared" si="4"/>
        <v/>
      </c>
    </row>
    <row r="44" spans="1:29" x14ac:dyDescent="0.2">
      <c r="A44" s="32" t="str">
        <f>IF('Employee Register'!$A44&gt;0,'Employee Register'!$A44,"")</f>
        <v/>
      </c>
      <c r="B44" s="134" t="str">
        <f>IF(OR(ISBLANK($A44),$A44=""),"",INDEX('Employee Register'!B:B,MATCH($A44,'Employee Register'!A:A,0),1))</f>
        <v/>
      </c>
      <c r="C44" s="46"/>
      <c r="D44" s="46"/>
      <c r="E44" s="173"/>
      <c r="F44" s="173"/>
      <c r="G44" s="173"/>
      <c r="H44" s="173"/>
      <c r="I44" s="173" t="b">
        <f t="shared" si="0"/>
        <v>0</v>
      </c>
      <c r="J44" s="173"/>
      <c r="K44" s="173">
        <f t="shared" si="1"/>
        <v>0</v>
      </c>
      <c r="L44" s="174"/>
      <c r="M44" s="174"/>
      <c r="N44" s="52" t="str">
        <f>IF(OR(ISBLANK($A44),$A44=""),"",SUM($E44:$H44)*INDEX('Employee Register'!G:G,MATCH($A44,'Employee Register'!A:A,0),1)+$K44*INDEX('Employee Register'!H:H,MATCH($A44,'Employee Register'!A:A,0),1)+L44)</f>
        <v/>
      </c>
      <c r="O44" s="53" t="str">
        <f>IF(OR(ISBLANK($A44),$A44=""),"",'Employee Register'!$O44*INDEX('Federal Tax Tables'!$B$6:$B$12,MATCH('Employee Register'!$I44,pay_frequency,0),1))</f>
        <v/>
      </c>
      <c r="P44" s="53" t="str">
        <f>IF(OR(ISBLANK($A44),$A44=""),"",(N44-L44)*INDEX('Employee Register'!P:P,MATCH($A44,'Employee Register'!A:A,0),1))</f>
        <v/>
      </c>
      <c r="Q44" s="53" t="str">
        <f>IF(OR(ISBLANK($A44),$A44=""),"",INDEX('Employee Register'!Q:Q,MATCH($A44,'Employee Register'!A:A,0),1)+M44)</f>
        <v/>
      </c>
      <c r="R44" s="52" t="str">
        <f t="shared" si="3"/>
        <v/>
      </c>
      <c r="S44" s="52" t="str">
        <f>IF(OR(ISBLANK($A44),$A44=""),"",IF('Employee Register'!N44="SINGLE",S_excess_over,M_excess_over))</f>
        <v/>
      </c>
      <c r="T44" s="52" t="str">
        <f>IF(OR(ISBLANK($A44),$A44=""),"",IF('Employee Register'!N44="SINGLE",S_withhold,M_withhold))</f>
        <v/>
      </c>
      <c r="U44" s="147" t="str">
        <f>IF(OR(ISBLANK($A44),$A44=""),"",IF('Employee Register'!N44="SINGLE",S_plus_excess,M_plus_excess))</f>
        <v/>
      </c>
      <c r="V44" s="53" t="str">
        <f t="shared" si="2"/>
        <v/>
      </c>
      <c r="W44" s="53" t="str">
        <f>IF(OR(ISBLANK($A44),$A44=""),"",$R44*'Employee Register'!$R44)</f>
        <v/>
      </c>
      <c r="X44" s="53" t="str">
        <f>IF(OR(ISBLANK($A44),$A44=""),"",$R44*'Employee Register'!$S44)</f>
        <v/>
      </c>
      <c r="Y44" s="53" t="str">
        <f>IF(OR(ISBLANK($A44),$A44=""),"",$N44*'Employee Register'!$T44)</f>
        <v/>
      </c>
      <c r="Z44" s="53" t="str">
        <f>IF(OR(ISBLANK($A44),$A44=""),"",$N44*'Employee Register'!$U44)</f>
        <v/>
      </c>
      <c r="AA44" s="53" t="str">
        <f>IF(OR(ISBLANK($A44),$A44=""),"",'Employee Register'!$V44)</f>
        <v/>
      </c>
      <c r="AB44" s="53" t="str">
        <f>IF(OR(ISBLANK($A44),$A44=""),"",'Employee Register'!$W44)</f>
        <v/>
      </c>
      <c r="AC44" s="54" t="str">
        <f t="shared" si="4"/>
        <v/>
      </c>
    </row>
    <row r="45" spans="1:29" x14ac:dyDescent="0.2">
      <c r="A45" s="32" t="str">
        <f>IF('Employee Register'!$A45&gt;0,'Employee Register'!$A45,"")</f>
        <v/>
      </c>
      <c r="B45" s="134" t="str">
        <f>IF(OR(ISBLANK($A45),$A45=""),"",INDEX('Employee Register'!B:B,MATCH($A45,'Employee Register'!A:A,0),1))</f>
        <v/>
      </c>
      <c r="C45" s="46"/>
      <c r="D45" s="46"/>
      <c r="E45" s="173"/>
      <c r="F45" s="173"/>
      <c r="G45" s="173"/>
      <c r="H45" s="173"/>
      <c r="I45" s="173" t="b">
        <f t="shared" si="0"/>
        <v>0</v>
      </c>
      <c r="J45" s="173"/>
      <c r="K45" s="173">
        <f t="shared" si="1"/>
        <v>0</v>
      </c>
      <c r="L45" s="174"/>
      <c r="M45" s="174"/>
      <c r="N45" s="52" t="str">
        <f>IF(OR(ISBLANK($A45),$A45=""),"",SUM($E45:$H45)*INDEX('Employee Register'!G:G,MATCH($A45,'Employee Register'!A:A,0),1)+$K45*INDEX('Employee Register'!H:H,MATCH($A45,'Employee Register'!A:A,0),1)+L45)</f>
        <v/>
      </c>
      <c r="O45" s="53" t="str">
        <f>IF(OR(ISBLANK($A45),$A45=""),"",'Employee Register'!$O45*INDEX('Federal Tax Tables'!$B$6:$B$12,MATCH('Employee Register'!$I45,pay_frequency,0),1))</f>
        <v/>
      </c>
      <c r="P45" s="53" t="str">
        <f>IF(OR(ISBLANK($A45),$A45=""),"",(N45-L45)*INDEX('Employee Register'!P:P,MATCH($A45,'Employee Register'!A:A,0),1))</f>
        <v/>
      </c>
      <c r="Q45" s="53" t="str">
        <f>IF(OR(ISBLANK($A45),$A45=""),"",INDEX('Employee Register'!Q:Q,MATCH($A45,'Employee Register'!A:A,0),1)+M45)</f>
        <v/>
      </c>
      <c r="R45" s="52" t="str">
        <f t="shared" si="3"/>
        <v/>
      </c>
      <c r="S45" s="52" t="str">
        <f>IF(OR(ISBLANK($A45),$A45=""),"",IF('Employee Register'!N45="SINGLE",S_excess_over,M_excess_over))</f>
        <v/>
      </c>
      <c r="T45" s="52" t="str">
        <f>IF(OR(ISBLANK($A45),$A45=""),"",IF('Employee Register'!N45="SINGLE",S_withhold,M_withhold))</f>
        <v/>
      </c>
      <c r="U45" s="147" t="str">
        <f>IF(OR(ISBLANK($A45),$A45=""),"",IF('Employee Register'!N45="SINGLE",S_plus_excess,M_plus_excess))</f>
        <v/>
      </c>
      <c r="V45" s="53" t="str">
        <f t="shared" si="2"/>
        <v/>
      </c>
      <c r="W45" s="53" t="str">
        <f>IF(OR(ISBLANK($A45),$A45=""),"",$R45*'Employee Register'!$R45)</f>
        <v/>
      </c>
      <c r="X45" s="53" t="str">
        <f>IF(OR(ISBLANK($A45),$A45=""),"",$R45*'Employee Register'!$S45)</f>
        <v/>
      </c>
      <c r="Y45" s="53" t="str">
        <f>IF(OR(ISBLANK($A45),$A45=""),"",$N45*'Employee Register'!$T45)</f>
        <v/>
      </c>
      <c r="Z45" s="53" t="str">
        <f>IF(OR(ISBLANK($A45),$A45=""),"",$N45*'Employee Register'!$U45)</f>
        <v/>
      </c>
      <c r="AA45" s="53" t="str">
        <f>IF(OR(ISBLANK($A45),$A45=""),"",'Employee Register'!$V45)</f>
        <v/>
      </c>
      <c r="AB45" s="53" t="str">
        <f>IF(OR(ISBLANK($A45),$A45=""),"",'Employee Register'!$W45)</f>
        <v/>
      </c>
      <c r="AC45" s="54" t="str">
        <f t="shared" si="4"/>
        <v/>
      </c>
    </row>
    <row r="46" spans="1:29" x14ac:dyDescent="0.2">
      <c r="A46" s="32" t="str">
        <f>IF('Employee Register'!$A46&gt;0,'Employee Register'!$A46,"")</f>
        <v/>
      </c>
      <c r="B46" s="134" t="str">
        <f>IF(OR(ISBLANK($A46),$A46=""),"",INDEX('Employee Register'!B:B,MATCH($A46,'Employee Register'!A:A,0),1))</f>
        <v/>
      </c>
      <c r="C46" s="46"/>
      <c r="D46" s="46"/>
      <c r="E46" s="173"/>
      <c r="F46" s="173"/>
      <c r="G46" s="173"/>
      <c r="H46" s="173"/>
      <c r="I46" s="173" t="b">
        <f t="shared" si="0"/>
        <v>0</v>
      </c>
      <c r="J46" s="173"/>
      <c r="K46" s="173">
        <f t="shared" si="1"/>
        <v>0</v>
      </c>
      <c r="L46" s="174"/>
      <c r="M46" s="174"/>
      <c r="N46" s="52" t="str">
        <f>IF(OR(ISBLANK($A46),$A46=""),"",SUM($E46:$H46)*INDEX('Employee Register'!G:G,MATCH($A46,'Employee Register'!A:A,0),1)+$K46*INDEX('Employee Register'!H:H,MATCH($A46,'Employee Register'!A:A,0),1)+L46)</f>
        <v/>
      </c>
      <c r="O46" s="53" t="str">
        <f>IF(OR(ISBLANK($A46),$A46=""),"",'Employee Register'!$O46*INDEX('Federal Tax Tables'!$B$6:$B$12,MATCH('Employee Register'!$I46,pay_frequency,0),1))</f>
        <v/>
      </c>
      <c r="P46" s="53" t="str">
        <f>IF(OR(ISBLANK($A46),$A46=""),"",(N46-L46)*INDEX('Employee Register'!P:P,MATCH($A46,'Employee Register'!A:A,0),1))</f>
        <v/>
      </c>
      <c r="Q46" s="53" t="str">
        <f>IF(OR(ISBLANK($A46),$A46=""),"",INDEX('Employee Register'!Q:Q,MATCH($A46,'Employee Register'!A:A,0),1)+M46)</f>
        <v/>
      </c>
      <c r="R46" s="52" t="str">
        <f t="shared" si="3"/>
        <v/>
      </c>
      <c r="S46" s="52" t="str">
        <f>IF(OR(ISBLANK($A46),$A46=""),"",IF('Employee Register'!N46="SINGLE",S_excess_over,M_excess_over))</f>
        <v/>
      </c>
      <c r="T46" s="52" t="str">
        <f>IF(OR(ISBLANK($A46),$A46=""),"",IF('Employee Register'!N46="SINGLE",S_withhold,M_withhold))</f>
        <v/>
      </c>
      <c r="U46" s="147" t="str">
        <f>IF(OR(ISBLANK($A46),$A46=""),"",IF('Employee Register'!N46="SINGLE",S_plus_excess,M_plus_excess))</f>
        <v/>
      </c>
      <c r="V46" s="53" t="str">
        <f t="shared" si="2"/>
        <v/>
      </c>
      <c r="W46" s="53" t="str">
        <f>IF(OR(ISBLANK($A46),$A46=""),"",$R46*'Employee Register'!$R46)</f>
        <v/>
      </c>
      <c r="X46" s="53" t="str">
        <f>IF(OR(ISBLANK($A46),$A46=""),"",$R46*'Employee Register'!$S46)</f>
        <v/>
      </c>
      <c r="Y46" s="53" t="str">
        <f>IF(OR(ISBLANK($A46),$A46=""),"",$N46*'Employee Register'!$T46)</f>
        <v/>
      </c>
      <c r="Z46" s="53" t="str">
        <f>IF(OR(ISBLANK($A46),$A46=""),"",$N46*'Employee Register'!$U46)</f>
        <v/>
      </c>
      <c r="AA46" s="53" t="str">
        <f>IF(OR(ISBLANK($A46),$A46=""),"",'Employee Register'!$V46)</f>
        <v/>
      </c>
      <c r="AB46" s="53" t="str">
        <f>IF(OR(ISBLANK($A46),$A46=""),"",'Employee Register'!$W46)</f>
        <v/>
      </c>
      <c r="AC46" s="54" t="str">
        <f t="shared" si="4"/>
        <v/>
      </c>
    </row>
    <row r="47" spans="1:29" x14ac:dyDescent="0.2">
      <c r="A47" s="32" t="str">
        <f>IF('Employee Register'!$A47&gt;0,'Employee Register'!$A47,"")</f>
        <v/>
      </c>
      <c r="B47" s="134" t="str">
        <f>IF(OR(ISBLANK($A47),$A47=""),"",INDEX('Employee Register'!B:B,MATCH($A47,'Employee Register'!A:A,0),1))</f>
        <v/>
      </c>
      <c r="C47" s="46"/>
      <c r="D47" s="46"/>
      <c r="E47" s="173"/>
      <c r="F47" s="173"/>
      <c r="G47" s="173"/>
      <c r="H47" s="173"/>
      <c r="I47" s="173" t="b">
        <f t="shared" si="0"/>
        <v>0</v>
      </c>
      <c r="J47" s="173"/>
      <c r="K47" s="173">
        <f t="shared" si="1"/>
        <v>0</v>
      </c>
      <c r="L47" s="174"/>
      <c r="M47" s="174"/>
      <c r="N47" s="52" t="str">
        <f>IF(OR(ISBLANK($A47),$A47=""),"",SUM($E47:$H47)*INDEX('Employee Register'!G:G,MATCH($A47,'Employee Register'!A:A,0),1)+$K47*INDEX('Employee Register'!H:H,MATCH($A47,'Employee Register'!A:A,0),1)+L47)</f>
        <v/>
      </c>
      <c r="O47" s="53" t="str">
        <f>IF(OR(ISBLANK($A47),$A47=""),"",'Employee Register'!$O47*INDEX('Federal Tax Tables'!$B$6:$B$12,MATCH('Employee Register'!$I47,pay_frequency,0),1))</f>
        <v/>
      </c>
      <c r="P47" s="53" t="str">
        <f>IF(OR(ISBLANK($A47),$A47=""),"",(N47-L47)*INDEX('Employee Register'!P:P,MATCH($A47,'Employee Register'!A:A,0),1))</f>
        <v/>
      </c>
      <c r="Q47" s="53" t="str">
        <f>IF(OR(ISBLANK($A47),$A47=""),"",INDEX('Employee Register'!Q:Q,MATCH($A47,'Employee Register'!A:A,0),1)+M47)</f>
        <v/>
      </c>
      <c r="R47" s="52" t="str">
        <f t="shared" si="3"/>
        <v/>
      </c>
      <c r="S47" s="52" t="str">
        <f>IF(OR(ISBLANK($A47),$A47=""),"",IF('Employee Register'!N47="SINGLE",S_excess_over,M_excess_over))</f>
        <v/>
      </c>
      <c r="T47" s="52" t="str">
        <f>IF(OR(ISBLANK($A47),$A47=""),"",IF('Employee Register'!N47="SINGLE",S_withhold,M_withhold))</f>
        <v/>
      </c>
      <c r="U47" s="147" t="str">
        <f>IF(OR(ISBLANK($A47),$A47=""),"",IF('Employee Register'!N47="SINGLE",S_plus_excess,M_plus_excess))</f>
        <v/>
      </c>
      <c r="V47" s="53" t="str">
        <f t="shared" si="2"/>
        <v/>
      </c>
      <c r="W47" s="53" t="str">
        <f>IF(OR(ISBLANK($A47),$A47=""),"",$R47*'Employee Register'!$R47)</f>
        <v/>
      </c>
      <c r="X47" s="53" t="str">
        <f>IF(OR(ISBLANK($A47),$A47=""),"",$R47*'Employee Register'!$S47)</f>
        <v/>
      </c>
      <c r="Y47" s="53" t="str">
        <f>IF(OR(ISBLANK($A47),$A47=""),"",$N47*'Employee Register'!$T47)</f>
        <v/>
      </c>
      <c r="Z47" s="53" t="str">
        <f>IF(OR(ISBLANK($A47),$A47=""),"",$N47*'Employee Register'!$U47)</f>
        <v/>
      </c>
      <c r="AA47" s="53" t="str">
        <f>IF(OR(ISBLANK($A47),$A47=""),"",'Employee Register'!$V47)</f>
        <v/>
      </c>
      <c r="AB47" s="53" t="str">
        <f>IF(OR(ISBLANK($A47),$A47=""),"",'Employee Register'!$W47)</f>
        <v/>
      </c>
      <c r="AC47" s="54" t="str">
        <f t="shared" si="4"/>
        <v/>
      </c>
    </row>
    <row r="48" spans="1:29" x14ac:dyDescent="0.2">
      <c r="A48" s="32" t="str">
        <f>IF('Employee Register'!$A48&gt;0,'Employee Register'!$A48,"")</f>
        <v/>
      </c>
      <c r="B48" s="134" t="str">
        <f>IF(OR(ISBLANK($A48),$A48=""),"",INDEX('Employee Register'!B:B,MATCH($A48,'Employee Register'!A:A,0),1))</f>
        <v/>
      </c>
      <c r="C48" s="46"/>
      <c r="D48" s="46"/>
      <c r="E48" s="173"/>
      <c r="F48" s="173"/>
      <c r="G48" s="173"/>
      <c r="H48" s="173"/>
      <c r="I48" s="173" t="b">
        <f t="shared" si="0"/>
        <v>0</v>
      </c>
      <c r="J48" s="173"/>
      <c r="K48" s="173">
        <f t="shared" si="1"/>
        <v>0</v>
      </c>
      <c r="L48" s="174"/>
      <c r="M48" s="174"/>
      <c r="N48" s="52" t="str">
        <f>IF(OR(ISBLANK($A48),$A48=""),"",SUM($E48:$H48)*INDEX('Employee Register'!G:G,MATCH($A48,'Employee Register'!A:A,0),1)+$K48*INDEX('Employee Register'!H:H,MATCH($A48,'Employee Register'!A:A,0),1)+L48)</f>
        <v/>
      </c>
      <c r="O48" s="53" t="str">
        <f>IF(OR(ISBLANK($A48),$A48=""),"",'Employee Register'!$O48*INDEX('Federal Tax Tables'!$B$6:$B$12,MATCH('Employee Register'!$I48,pay_frequency,0),1))</f>
        <v/>
      </c>
      <c r="P48" s="53" t="str">
        <f>IF(OR(ISBLANK($A48),$A48=""),"",(N48-L48)*INDEX('Employee Register'!P:P,MATCH($A48,'Employee Register'!A:A,0),1))</f>
        <v/>
      </c>
      <c r="Q48" s="53" t="str">
        <f>IF(OR(ISBLANK($A48),$A48=""),"",INDEX('Employee Register'!Q:Q,MATCH($A48,'Employee Register'!A:A,0),1)+M48)</f>
        <v/>
      </c>
      <c r="R48" s="52" t="str">
        <f t="shared" si="3"/>
        <v/>
      </c>
      <c r="S48" s="52" t="str">
        <f>IF(OR(ISBLANK($A48),$A48=""),"",IF('Employee Register'!N48="SINGLE",S_excess_over,M_excess_over))</f>
        <v/>
      </c>
      <c r="T48" s="52" t="str">
        <f>IF(OR(ISBLANK($A48),$A48=""),"",IF('Employee Register'!N48="SINGLE",S_withhold,M_withhold))</f>
        <v/>
      </c>
      <c r="U48" s="147" t="str">
        <f>IF(OR(ISBLANK($A48),$A48=""),"",IF('Employee Register'!N48="SINGLE",S_plus_excess,M_plus_excess))</f>
        <v/>
      </c>
      <c r="V48" s="53" t="str">
        <f t="shared" si="2"/>
        <v/>
      </c>
      <c r="W48" s="53" t="str">
        <f>IF(OR(ISBLANK($A48),$A48=""),"",$R48*'Employee Register'!$R48)</f>
        <v/>
      </c>
      <c r="X48" s="53" t="str">
        <f>IF(OR(ISBLANK($A48),$A48=""),"",$R48*'Employee Register'!$S48)</f>
        <v/>
      </c>
      <c r="Y48" s="53" t="str">
        <f>IF(OR(ISBLANK($A48),$A48=""),"",$N48*'Employee Register'!$T48)</f>
        <v/>
      </c>
      <c r="Z48" s="53" t="str">
        <f>IF(OR(ISBLANK($A48),$A48=""),"",$N48*'Employee Register'!$U48)</f>
        <v/>
      </c>
      <c r="AA48" s="53" t="str">
        <f>IF(OR(ISBLANK($A48),$A48=""),"",'Employee Register'!$V48)</f>
        <v/>
      </c>
      <c r="AB48" s="53" t="str">
        <f>IF(OR(ISBLANK($A48),$A48=""),"",'Employee Register'!$W48)</f>
        <v/>
      </c>
      <c r="AC48" s="54" t="str">
        <f t="shared" si="4"/>
        <v/>
      </c>
    </row>
    <row r="49" spans="1:29" x14ac:dyDescent="0.2">
      <c r="A49" s="32" t="str">
        <f>IF('Employee Register'!$A49&gt;0,'Employee Register'!$A49,"")</f>
        <v/>
      </c>
      <c r="B49" s="134" t="str">
        <f>IF(OR(ISBLANK($A49),$A49=""),"",INDEX('Employee Register'!B:B,MATCH($A49,'Employee Register'!A:A,0),1))</f>
        <v/>
      </c>
      <c r="C49" s="46"/>
      <c r="D49" s="46"/>
      <c r="E49" s="173"/>
      <c r="F49" s="173"/>
      <c r="G49" s="173"/>
      <c r="H49" s="173"/>
      <c r="I49" s="173" t="b">
        <f t="shared" si="0"/>
        <v>0</v>
      </c>
      <c r="J49" s="173"/>
      <c r="K49" s="173">
        <f t="shared" si="1"/>
        <v>0</v>
      </c>
      <c r="L49" s="174"/>
      <c r="M49" s="174"/>
      <c r="N49" s="52" t="str">
        <f>IF(OR(ISBLANK($A49),$A49=""),"",SUM($E49:$H49)*INDEX('Employee Register'!G:G,MATCH($A49,'Employee Register'!A:A,0),1)+$K49*INDEX('Employee Register'!H:H,MATCH($A49,'Employee Register'!A:A,0),1)+L49)</f>
        <v/>
      </c>
      <c r="O49" s="53" t="str">
        <f>IF(OR(ISBLANK($A49),$A49=""),"",'Employee Register'!$O49*INDEX('Federal Tax Tables'!$B$6:$B$12,MATCH('Employee Register'!$I49,pay_frequency,0),1))</f>
        <v/>
      </c>
      <c r="P49" s="53" t="str">
        <f>IF(OR(ISBLANK($A49),$A49=""),"",(N49-L49)*INDEX('Employee Register'!P:P,MATCH($A49,'Employee Register'!A:A,0),1))</f>
        <v/>
      </c>
      <c r="Q49" s="53" t="str">
        <f>IF(OR(ISBLANK($A49),$A49=""),"",INDEX('Employee Register'!Q:Q,MATCH($A49,'Employee Register'!A:A,0),1)+M49)</f>
        <v/>
      </c>
      <c r="R49" s="52" t="str">
        <f t="shared" si="3"/>
        <v/>
      </c>
      <c r="S49" s="52" t="str">
        <f>IF(OR(ISBLANK($A49),$A49=""),"",IF('Employee Register'!N49="SINGLE",S_excess_over,M_excess_over))</f>
        <v/>
      </c>
      <c r="T49" s="52" t="str">
        <f>IF(OR(ISBLANK($A49),$A49=""),"",IF('Employee Register'!N49="SINGLE",S_withhold,M_withhold))</f>
        <v/>
      </c>
      <c r="U49" s="147" t="str">
        <f>IF(OR(ISBLANK($A49),$A49=""),"",IF('Employee Register'!N49="SINGLE",S_plus_excess,M_plus_excess))</f>
        <v/>
      </c>
      <c r="V49" s="53" t="str">
        <f t="shared" si="2"/>
        <v/>
      </c>
      <c r="W49" s="53" t="str">
        <f>IF(OR(ISBLANK($A49),$A49=""),"",$R49*'Employee Register'!$R49)</f>
        <v/>
      </c>
      <c r="X49" s="53" t="str">
        <f>IF(OR(ISBLANK($A49),$A49=""),"",$R49*'Employee Register'!$S49)</f>
        <v/>
      </c>
      <c r="Y49" s="53" t="str">
        <f>IF(OR(ISBLANK($A49),$A49=""),"",$N49*'Employee Register'!$T49)</f>
        <v/>
      </c>
      <c r="Z49" s="53" t="str">
        <f>IF(OR(ISBLANK($A49),$A49=""),"",$N49*'Employee Register'!$U49)</f>
        <v/>
      </c>
      <c r="AA49" s="53" t="str">
        <f>IF(OR(ISBLANK($A49),$A49=""),"",'Employee Register'!$V49)</f>
        <v/>
      </c>
      <c r="AB49" s="53" t="str">
        <f>IF(OR(ISBLANK($A49),$A49=""),"",'Employee Register'!$W49)</f>
        <v/>
      </c>
      <c r="AC49" s="54" t="str">
        <f t="shared" si="4"/>
        <v/>
      </c>
    </row>
    <row r="50" spans="1:29" x14ac:dyDescent="0.2">
      <c r="A50" s="184" t="s">
        <v>103</v>
      </c>
      <c r="B50" s="184"/>
      <c r="C50" s="184"/>
      <c r="D50" s="184"/>
      <c r="E50" s="184"/>
      <c r="F50" s="184"/>
      <c r="G50" s="184"/>
      <c r="H50" s="184"/>
      <c r="I50" s="184"/>
      <c r="J50" s="184"/>
      <c r="K50" s="184"/>
      <c r="L50" s="184"/>
      <c r="M50" s="184"/>
      <c r="N50" s="184"/>
      <c r="O50" s="184"/>
      <c r="P50" s="184"/>
      <c r="Q50" s="184"/>
      <c r="R50" s="184"/>
      <c r="S50" s="184"/>
      <c r="T50" s="184"/>
      <c r="U50" s="184"/>
      <c r="V50" s="184"/>
      <c r="W50" s="184"/>
      <c r="X50" s="184"/>
      <c r="Y50" s="184"/>
      <c r="Z50" s="184"/>
      <c r="AA50" s="184"/>
      <c r="AB50" s="184"/>
      <c r="AC50" s="184"/>
    </row>
  </sheetData>
  <sheetProtection password="F349" sheet="1" objects="1" scenarios="1" selectLockedCells="1"/>
  <mergeCells count="6">
    <mergeCell ref="A2:B2"/>
    <mergeCell ref="A50:AC50"/>
    <mergeCell ref="C3:D3"/>
    <mergeCell ref="O3:Q3"/>
    <mergeCell ref="V3:Z3"/>
    <mergeCell ref="AA3:AB3"/>
  </mergeCells>
  <phoneticPr fontId="2" type="noConversion"/>
  <conditionalFormatting sqref="J5:J49">
    <cfRule type="expression" dxfId="1" priority="1" stopIfTrue="1">
      <formula>IF($I5=TRUE,TRUE,FALSE)</formula>
    </cfRule>
  </conditionalFormatting>
  <printOptions horizontalCentered="1"/>
  <pageMargins left="0.15748031496062992" right="0.15748031496062992" top="0.19685039370078741" bottom="0.59055118110236227" header="0.51181102362204722" footer="0.51181102362204722"/>
  <pageSetup paperSize="9" scale="70" orientation="landscape" r:id="rId1"/>
  <headerFooter alignWithMargins="0">
    <oddFooter>&amp;RPage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indexed="41"/>
  </sheetPr>
  <dimension ref="A1:J67"/>
  <sheetViews>
    <sheetView showGridLines="0" workbookViewId="0">
      <selection activeCell="Q12" sqref="Q12"/>
    </sheetView>
  </sheetViews>
  <sheetFormatPr defaultRowHeight="12.75" x14ac:dyDescent="0.2"/>
  <cols>
    <col min="1" max="1" width="23.28515625" style="7" customWidth="1"/>
    <col min="2" max="2" width="14.5703125" style="7" customWidth="1"/>
    <col min="3" max="3" width="16.140625" style="7" customWidth="1"/>
    <col min="4" max="4" width="16.42578125" style="7" customWidth="1"/>
    <col min="5" max="6" width="12.42578125" style="7" customWidth="1"/>
    <col min="7" max="7" width="12.7109375" style="7" customWidth="1"/>
    <col min="8" max="9" width="12.42578125" style="7" customWidth="1"/>
    <col min="10" max="16384" width="9.140625" style="1"/>
  </cols>
  <sheetData>
    <row r="1" spans="1:9" s="14" customFormat="1" ht="34.5" x14ac:dyDescent="0.45">
      <c r="A1" s="14" t="s">
        <v>29</v>
      </c>
    </row>
    <row r="3" spans="1:9" x14ac:dyDescent="0.2">
      <c r="A3" s="8"/>
    </row>
    <row r="4" spans="1:9" x14ac:dyDescent="0.2">
      <c r="A4" s="8"/>
    </row>
    <row r="5" spans="1:9" x14ac:dyDescent="0.2">
      <c r="A5" s="8"/>
    </row>
    <row r="6" spans="1:9" x14ac:dyDescent="0.2">
      <c r="A6" s="8"/>
    </row>
    <row r="7" spans="1:9" x14ac:dyDescent="0.2">
      <c r="A7" s="8"/>
    </row>
    <row r="8" spans="1:9" ht="18" customHeight="1" x14ac:dyDescent="0.35">
      <c r="A8" s="42"/>
      <c r="B8" s="8"/>
      <c r="C8" s="8"/>
      <c r="D8" s="8"/>
      <c r="E8" s="8"/>
      <c r="F8" s="8"/>
      <c r="G8" s="8"/>
      <c r="H8" s="8"/>
      <c r="I8" s="8"/>
    </row>
    <row r="9" spans="1:9" ht="18" customHeight="1" x14ac:dyDescent="0.35">
      <c r="A9" s="42"/>
      <c r="B9" s="8"/>
      <c r="C9" s="8"/>
      <c r="D9" s="8"/>
      <c r="E9" s="8"/>
      <c r="F9" s="8"/>
      <c r="G9" s="8"/>
      <c r="H9" s="8"/>
      <c r="I9" s="8"/>
    </row>
    <row r="10" spans="1:9" ht="18" customHeight="1" x14ac:dyDescent="0.35">
      <c r="A10" s="42"/>
      <c r="B10" s="8"/>
      <c r="C10" s="8"/>
      <c r="D10" s="8"/>
      <c r="E10" s="8"/>
      <c r="F10" s="8"/>
      <c r="G10" s="8"/>
      <c r="H10" s="8"/>
      <c r="I10" s="8"/>
    </row>
    <row r="11" spans="1:9" ht="18" customHeight="1" x14ac:dyDescent="0.35">
      <c r="A11" s="42"/>
      <c r="B11" s="8"/>
      <c r="C11" s="8"/>
      <c r="D11" s="8"/>
      <c r="E11" s="8"/>
      <c r="F11" s="8"/>
      <c r="G11" s="8"/>
      <c r="H11" s="8"/>
      <c r="I11" s="8"/>
    </row>
    <row r="12" spans="1:9" ht="18" customHeight="1" x14ac:dyDescent="0.35">
      <c r="A12" s="42"/>
      <c r="B12" s="8"/>
      <c r="C12" s="8"/>
      <c r="D12" s="8"/>
      <c r="E12" s="8"/>
      <c r="F12" s="8"/>
      <c r="G12" s="8"/>
      <c r="H12" s="8"/>
      <c r="I12" s="8"/>
    </row>
    <row r="13" spans="1:9" ht="9" customHeight="1" x14ac:dyDescent="0.35">
      <c r="A13" s="73"/>
      <c r="B13" s="69"/>
      <c r="C13" s="69"/>
      <c r="D13" s="69"/>
      <c r="E13" s="69"/>
      <c r="F13" s="69"/>
      <c r="G13" s="69"/>
      <c r="H13" s="69"/>
      <c r="I13" s="69"/>
    </row>
    <row r="14" spans="1:9" ht="18" customHeight="1" x14ac:dyDescent="0.2">
      <c r="A14" s="67" t="s">
        <v>1</v>
      </c>
      <c r="B14" s="68" t="str">
        <f>INDEX('Employee Register'!$B$5:$B$49,$E$14)</f>
        <v>Adam Jones</v>
      </c>
      <c r="C14" s="69"/>
      <c r="D14" s="67" t="s">
        <v>0</v>
      </c>
      <c r="E14" s="70">
        <v>1</v>
      </c>
      <c r="F14" s="67" t="s">
        <v>68</v>
      </c>
      <c r="G14" s="69"/>
      <c r="H14" s="71" t="str">
        <f>INDEX('Employee Register'!$N$5:$N$49,MATCH($E$14,'Employee Register'!$A$5:$A$49,0),1)</f>
        <v>SINGLE</v>
      </c>
      <c r="I14" s="72"/>
    </row>
    <row r="15" spans="1:9" ht="9" customHeight="1" x14ac:dyDescent="0.35">
      <c r="A15" s="73"/>
      <c r="B15" s="69"/>
      <c r="C15" s="69"/>
      <c r="D15" s="69"/>
      <c r="E15" s="69"/>
      <c r="F15" s="69"/>
      <c r="G15" s="69"/>
      <c r="H15" s="69"/>
      <c r="I15" s="69"/>
    </row>
    <row r="16" spans="1:9" ht="18" customHeight="1" x14ac:dyDescent="0.2">
      <c r="A16" s="67" t="s">
        <v>73</v>
      </c>
      <c r="B16" s="74">
        <f>INDEX('Payroll Calculator'!$C$5:$C$49,MATCH($E$14,'Employee Register'!$A$5:$A$49,0),1)</f>
        <v>41463</v>
      </c>
      <c r="C16" s="75" t="s">
        <v>74</v>
      </c>
      <c r="D16" s="76">
        <f>INDEX('Payroll Calculator'!$D$5:$D$49,MATCH($E$14,'Employee Register'!$A$5:$A$49,0),1)</f>
        <v>41476</v>
      </c>
      <c r="E16" s="69"/>
      <c r="F16" s="67" t="s">
        <v>54</v>
      </c>
      <c r="G16" s="69"/>
      <c r="H16" s="94">
        <f>INDEX('Employee Register'!$O$5:$O$49,MATCH($E$14,'Employee Register'!$A$5:$A$49,0),1)</f>
        <v>2</v>
      </c>
      <c r="I16" s="69"/>
    </row>
    <row r="17" spans="1:9" s="39" customFormat="1" ht="9" customHeight="1" x14ac:dyDescent="0.2">
      <c r="A17" s="77"/>
      <c r="B17" s="77"/>
      <c r="C17" s="68"/>
      <c r="D17" s="77"/>
      <c r="E17" s="77"/>
      <c r="F17" s="77"/>
      <c r="G17" s="77"/>
      <c r="H17" s="77"/>
      <c r="I17" s="77"/>
    </row>
    <row r="18" spans="1:9" s="39" customFormat="1" ht="18" customHeight="1" x14ac:dyDescent="0.2"/>
    <row r="19" spans="1:9" s="39" customFormat="1" ht="18" customHeight="1" x14ac:dyDescent="0.2"/>
    <row r="20" spans="1:9" ht="18" customHeight="1" x14ac:dyDescent="0.2">
      <c r="A20" s="50" t="s">
        <v>27</v>
      </c>
      <c r="B20" s="66">
        <f>INDEX('Payroll Calculator'!$E$5:$E$49,MATCH($E$14,'Employee Register'!$A$5:$A$49,0),1)</f>
        <v>64</v>
      </c>
      <c r="C20" s="65">
        <f>INDEX('Payroll Calculator'!$E$5:$E$49,MATCH($E$14,'Employee Register'!$A$5:$A$49,0),1)*INDEX('Employee Register'!$G$5:$G$49,MATCH($E$14,'Employee Register'!$A$5:$A$49,0),1)</f>
        <v>2013.44</v>
      </c>
      <c r="D20" s="1"/>
      <c r="E20" s="8"/>
      <c r="F20" s="8"/>
      <c r="G20" s="8"/>
      <c r="H20" s="8"/>
      <c r="I20" s="8"/>
    </row>
    <row r="21" spans="1:9" ht="18" customHeight="1" x14ac:dyDescent="0.2">
      <c r="A21" s="50" t="s">
        <v>96</v>
      </c>
      <c r="B21" s="66">
        <f>INDEX('Payroll Calculator'!$F$5:$F$49,MATCH($E$14,'Employee Register'!$A$5:$A$49,0),1)</f>
        <v>0</v>
      </c>
      <c r="C21" s="65">
        <f>INDEX('Payroll Calculator'!$F$5:$F$49,MATCH($E$14,'Employee Register'!$A$5:$A$49,0),1)*INDEX('Employee Register'!$G$5:$G$49,MATCH($E$14,'Employee Register'!$A$5:$A$49,0),1)</f>
        <v>0</v>
      </c>
      <c r="D21" s="1"/>
      <c r="E21" s="8"/>
      <c r="F21" s="8"/>
      <c r="G21" s="8"/>
      <c r="H21" s="8"/>
      <c r="I21" s="8"/>
    </row>
    <row r="22" spans="1:9" ht="18" customHeight="1" x14ac:dyDescent="0.2">
      <c r="A22" s="50" t="s">
        <v>3</v>
      </c>
      <c r="B22" s="66">
        <f>INDEX('Payroll Calculator'!$G$5:$G$49,MATCH($E$14,'Employee Register'!$A$5:$A$49,0),1)</f>
        <v>0</v>
      </c>
      <c r="C22" s="65">
        <f>INDEX('Payroll Calculator'!$G$5:$G$49,MATCH($E$14,'Employee Register'!$A$5:$A$49,0),1)*INDEX('Employee Register'!$G$5:$G$49,MATCH($E$14,'Employee Register'!$A$5:$A$49,0),1)</f>
        <v>0</v>
      </c>
      <c r="D22" s="1"/>
      <c r="E22" s="8"/>
      <c r="F22" s="8"/>
      <c r="G22" s="8"/>
      <c r="H22" s="8"/>
      <c r="I22" s="8"/>
    </row>
    <row r="23" spans="1:9" ht="18" customHeight="1" x14ac:dyDescent="0.2">
      <c r="A23" s="50" t="s">
        <v>4</v>
      </c>
      <c r="B23" s="66">
        <f>INDEX('Payroll Calculator'!$H$5:$H$49,MATCH($E$14,'Employee Register'!$A$5:$A$49,0),1)</f>
        <v>0</v>
      </c>
      <c r="C23" s="65">
        <f>INDEX('Payroll Calculator'!$H$5:$H$49,MATCH($E$14,'Employee Register'!$A$5:$A$49,0),1)*INDEX('Employee Register'!$G$5:$G$49,MATCH($E$14,'Employee Register'!$A$5:$A$49,0),1)</f>
        <v>0</v>
      </c>
      <c r="D23" s="1"/>
      <c r="E23" s="8"/>
      <c r="F23" s="8"/>
      <c r="G23" s="8"/>
      <c r="H23" s="8"/>
      <c r="I23" s="8"/>
    </row>
    <row r="24" spans="1:9" ht="18" customHeight="1" x14ac:dyDescent="0.2">
      <c r="A24" s="50" t="s">
        <v>5</v>
      </c>
      <c r="B24" s="66">
        <f>INDEX('Payroll Calculator'!$K$5:$K$49,MATCH($E$14,'Employee Register'!$A$5:$A$49,0),1)</f>
        <v>0</v>
      </c>
      <c r="C24" s="65">
        <f>INDEX('Payroll Calculator'!$K$5:$K$49,MATCH($E$14,'Employee Register'!$A$5:$A$49,0),1)*INDEX('Employee Register'!$H$5:$H$49,MATCH($E$14,'Employee Register'!$A$5:$A$49,0),1)</f>
        <v>0</v>
      </c>
      <c r="D24" s="1"/>
      <c r="E24" s="8"/>
      <c r="F24" s="8"/>
      <c r="G24" s="8"/>
      <c r="H24" s="8"/>
      <c r="I24" s="8"/>
    </row>
    <row r="25" spans="1:9" ht="18" customHeight="1" x14ac:dyDescent="0.2">
      <c r="A25" s="8"/>
      <c r="B25" s="8"/>
      <c r="C25" s="8"/>
      <c r="D25" s="8"/>
      <c r="E25" s="8"/>
      <c r="F25" s="8"/>
      <c r="G25" s="8"/>
      <c r="H25" s="8"/>
      <c r="I25" s="8"/>
    </row>
    <row r="26" spans="1:9" ht="18" customHeight="1" x14ac:dyDescent="0.2">
      <c r="A26" s="8"/>
      <c r="B26" s="8"/>
      <c r="C26" s="8"/>
      <c r="D26" s="8"/>
      <c r="E26" s="8"/>
      <c r="F26" s="8"/>
      <c r="G26" s="8"/>
      <c r="H26" s="8"/>
      <c r="I26" s="8"/>
    </row>
    <row r="27" spans="1:9" ht="9" customHeight="1" x14ac:dyDescent="0.2">
      <c r="A27" s="78"/>
      <c r="B27" s="79"/>
      <c r="C27" s="79"/>
      <c r="D27" s="78"/>
      <c r="E27" s="80"/>
      <c r="F27" s="80"/>
      <c r="G27" s="81"/>
      <c r="H27" s="81"/>
      <c r="I27" s="81"/>
    </row>
    <row r="28" spans="1:9" ht="18" customHeight="1" x14ac:dyDescent="0.2">
      <c r="A28" s="78"/>
      <c r="B28" s="79"/>
      <c r="C28" s="82" t="s">
        <v>88</v>
      </c>
      <c r="D28" s="82" t="s">
        <v>89</v>
      </c>
      <c r="E28" s="80"/>
      <c r="F28" s="80"/>
      <c r="G28" s="81"/>
      <c r="H28" s="81"/>
      <c r="I28" s="81"/>
    </row>
    <row r="29" spans="1:9" ht="18" customHeight="1" x14ac:dyDescent="0.2">
      <c r="A29" s="83" t="s">
        <v>6</v>
      </c>
      <c r="B29" s="84"/>
      <c r="C29" s="87">
        <f>INDEX('Payroll Calculator'!$N$5:$N$49,MATCH($E$14,'Employee Register'!$A$5:$A$49,0),1)</f>
        <v>2133.44</v>
      </c>
      <c r="D29" s="87">
        <f>SUMIF(YTD!$A:$A,$E$14,YTD!$N:$N)</f>
        <v>7550.4000000000005</v>
      </c>
      <c r="E29" s="86"/>
      <c r="F29" s="85"/>
      <c r="G29" s="85"/>
      <c r="H29" s="81"/>
      <c r="I29" s="81"/>
    </row>
    <row r="30" spans="1:9" ht="5.0999999999999996" customHeight="1" x14ac:dyDescent="0.2">
      <c r="A30" s="78"/>
      <c r="B30" s="79"/>
      <c r="C30" s="79"/>
      <c r="D30" s="78"/>
      <c r="E30" s="80"/>
      <c r="F30" s="80"/>
      <c r="G30" s="81"/>
      <c r="H30" s="81"/>
      <c r="I30" s="81"/>
    </row>
    <row r="31" spans="1:9" ht="18" customHeight="1" x14ac:dyDescent="0.2">
      <c r="A31" s="83" t="s">
        <v>72</v>
      </c>
      <c r="B31" s="86"/>
      <c r="C31" s="87">
        <f>INDEX('Payroll Calculator'!$R$5:$R$49,MATCH($E$14,'Employee Register'!$A$5:$A$49,0),1)</f>
        <v>1702.1024000000002</v>
      </c>
      <c r="D31" s="87">
        <f>SUMIF(YTD!$A:$A,$E$14,YTD!$R:$R)</f>
        <v>6195.9840000000004</v>
      </c>
      <c r="E31" s="84"/>
      <c r="F31" s="84"/>
      <c r="G31" s="84"/>
      <c r="H31" s="81"/>
      <c r="I31" s="81"/>
    </row>
    <row r="32" spans="1:9" ht="9" customHeight="1" x14ac:dyDescent="0.2">
      <c r="A32" s="83"/>
      <c r="B32" s="86"/>
      <c r="C32" s="85"/>
      <c r="D32" s="85"/>
      <c r="E32" s="84"/>
      <c r="F32" s="84"/>
      <c r="G32" s="84"/>
      <c r="H32" s="81"/>
      <c r="I32" s="81"/>
    </row>
    <row r="33" spans="1:10" ht="18" customHeight="1" x14ac:dyDescent="0.2">
      <c r="A33" s="36"/>
      <c r="B33" s="49"/>
      <c r="C33" s="55"/>
      <c r="D33" s="55"/>
      <c r="E33" s="1"/>
      <c r="F33" s="1"/>
      <c r="G33" s="1"/>
      <c r="H33" s="9"/>
      <c r="I33" s="9"/>
    </row>
    <row r="34" spans="1:10" ht="18" customHeight="1" x14ac:dyDescent="0.2">
      <c r="A34" s="60" t="s">
        <v>158</v>
      </c>
      <c r="B34" s="61" t="s">
        <v>88</v>
      </c>
      <c r="C34" s="62" t="s">
        <v>89</v>
      </c>
      <c r="D34" s="55"/>
      <c r="E34" s="1"/>
      <c r="F34" s="1"/>
      <c r="G34" s="1"/>
      <c r="H34" s="9"/>
      <c r="I34" s="9"/>
    </row>
    <row r="35" spans="1:10" ht="18" customHeight="1" x14ac:dyDescent="0.2">
      <c r="A35" s="151" t="s">
        <v>155</v>
      </c>
      <c r="B35" s="56">
        <f>INDEX('Payroll Calculator'!$L$5:$L$49,MATCH($E$14,'Employee Register'!$A$5:$A$49,0),1)</f>
        <v>120</v>
      </c>
      <c r="C35" s="56">
        <f>SUMIF(YTD!$A:$A,$E$14,YTD!$L:$L)</f>
        <v>0</v>
      </c>
      <c r="D35" s="55"/>
      <c r="E35" s="1"/>
      <c r="F35" s="1"/>
      <c r="G35" s="1"/>
      <c r="H35" s="9"/>
      <c r="I35" s="9"/>
    </row>
    <row r="36" spans="1:10" ht="18" customHeight="1" x14ac:dyDescent="0.2">
      <c r="A36" s="36"/>
      <c r="B36" s="49"/>
      <c r="C36" s="55"/>
      <c r="D36" s="55"/>
      <c r="E36" s="1"/>
      <c r="F36" s="1"/>
      <c r="G36" s="1"/>
      <c r="H36" s="9"/>
      <c r="I36" s="9"/>
    </row>
    <row r="37" spans="1:10" ht="18" customHeight="1" x14ac:dyDescent="0.2">
      <c r="A37" s="60" t="s">
        <v>67</v>
      </c>
      <c r="B37" s="61" t="s">
        <v>88</v>
      </c>
      <c r="C37" s="62" t="s">
        <v>89</v>
      </c>
    </row>
    <row r="38" spans="1:10" ht="18" customHeight="1" x14ac:dyDescent="0.2">
      <c r="A38" s="47" t="s">
        <v>66</v>
      </c>
      <c r="B38" s="56">
        <f>INDEX('Payroll Calculator'!$P$5:$P$49,MATCH($E$14,'Employee Register'!$A$5:$A$49,0),1)</f>
        <v>80.537599999999998</v>
      </c>
      <c r="C38" s="56">
        <f>SUMIF(YTD!$A:$A,$E$14,YTD!$P:$P)</f>
        <v>302.01600000000002</v>
      </c>
      <c r="J38" s="2"/>
    </row>
    <row r="39" spans="1:10" ht="18" customHeight="1" x14ac:dyDescent="0.2">
      <c r="A39" s="47" t="s">
        <v>81</v>
      </c>
      <c r="B39" s="56">
        <f>INDEX('Payroll Calculator'!$Q$5:$Q$49,MATCH($E$14,'Employee Register'!$A$5:$A$49,0),1)</f>
        <v>5</v>
      </c>
      <c r="C39" s="56">
        <f>SUMIF(YTD!$A:$A,$E$14,YTD!$Q:$Q)</f>
        <v>15</v>
      </c>
    </row>
    <row r="40" spans="1:10" ht="18" customHeight="1" x14ac:dyDescent="0.2">
      <c r="A40" s="10"/>
      <c r="B40" s="37"/>
      <c r="C40" s="37"/>
      <c r="G40" s="1"/>
      <c r="H40" s="1"/>
      <c r="I40" s="1"/>
    </row>
    <row r="41" spans="1:10" ht="18" customHeight="1" x14ac:dyDescent="0.2">
      <c r="A41" s="10"/>
      <c r="B41" s="37"/>
      <c r="C41" s="37"/>
      <c r="G41" s="1"/>
      <c r="H41" s="1"/>
      <c r="I41" s="1"/>
    </row>
    <row r="42" spans="1:10" ht="18" customHeight="1" x14ac:dyDescent="0.2">
      <c r="A42" s="13" t="s">
        <v>75</v>
      </c>
      <c r="B42" s="61" t="s">
        <v>88</v>
      </c>
      <c r="C42" s="62" t="s">
        <v>89</v>
      </c>
      <c r="G42" s="1"/>
      <c r="H42" s="1"/>
      <c r="I42" s="1"/>
    </row>
    <row r="43" spans="1:10" ht="18" customHeight="1" x14ac:dyDescent="0.2">
      <c r="A43" s="47" t="s">
        <v>57</v>
      </c>
      <c r="B43" s="56">
        <f>INDEX('Payroll Calculator'!$V$5:$V$49,MATCH($E$14,'Employee Register'!$A$5:$A$49,0),1)</f>
        <v>177.83228800000001</v>
      </c>
      <c r="C43" s="56">
        <f>SUMIF(YTD!$A:$A,$E$14,YTD!$X:$X)</f>
        <v>753.75648000000001</v>
      </c>
      <c r="D43" s="10"/>
      <c r="E43" s="11"/>
      <c r="F43" s="11"/>
      <c r="G43" s="41"/>
      <c r="H43" s="37"/>
      <c r="I43" s="37"/>
    </row>
    <row r="44" spans="1:10" ht="18" customHeight="1" x14ac:dyDescent="0.2">
      <c r="A44" s="47" t="s">
        <v>69</v>
      </c>
      <c r="B44" s="56">
        <f>INDEX('Payroll Calculator'!$W$5:$W$49,MATCH($E$14,'Employee Register'!$A$5:$A$49,0),1)</f>
        <v>78.807341120000018</v>
      </c>
      <c r="C44" s="56">
        <f>SUMIF(YTD!$A:$A,$E$14,YTD!$Y:$Y)</f>
        <v>286.87405920000003</v>
      </c>
      <c r="D44" s="12"/>
      <c r="E44" s="13"/>
      <c r="F44" s="13"/>
    </row>
    <row r="45" spans="1:10" ht="18" customHeight="1" x14ac:dyDescent="0.2">
      <c r="A45" s="47" t="s">
        <v>78</v>
      </c>
      <c r="B45" s="56">
        <f>INDEX('Payroll Calculator'!$X$5:$X$49,MATCH($E$14,'Employee Register'!$A$5:$A$49,0),1)</f>
        <v>0</v>
      </c>
      <c r="C45" s="56">
        <f>SUMIF(YTD!$A:$A,$E$14,YTD!$Z:$Z)</f>
        <v>0</v>
      </c>
      <c r="D45" s="43"/>
      <c r="E45" s="44"/>
      <c r="F45" s="44"/>
      <c r="G45" s="43"/>
      <c r="H45" s="44"/>
      <c r="I45" s="44"/>
    </row>
    <row r="46" spans="1:10" ht="18" customHeight="1" x14ac:dyDescent="0.2">
      <c r="A46" s="47" t="s">
        <v>90</v>
      </c>
      <c r="B46" s="56">
        <f>INDEX('Payroll Calculator'!$Y$5:$Y$49,MATCH($E$14,'Employee Register'!$A$5:$A$49,0),1)</f>
        <v>132.27328</v>
      </c>
      <c r="C46" s="56">
        <f>SUMIF(YTD!$A:$A,$E$14,YTD!$AA:$AA)</f>
        <v>468.12480000000005</v>
      </c>
    </row>
    <row r="47" spans="1:10" s="4" customFormat="1" ht="18" customHeight="1" x14ac:dyDescent="0.2">
      <c r="A47" s="47" t="s">
        <v>91</v>
      </c>
      <c r="B47" s="56">
        <f>INDEX('Payroll Calculator'!$Z$5:$Z$49,MATCH($E$14,'Employee Register'!$A$5:$A$49,0),1)</f>
        <v>30.934880000000003</v>
      </c>
      <c r="C47" s="56">
        <f>SUMIF(YTD!$A:$A,$E$14,YTD!$AB:$AB)</f>
        <v>109.48080000000002</v>
      </c>
      <c r="D47" s="8"/>
      <c r="E47" s="8"/>
      <c r="F47" s="8"/>
      <c r="G47" s="8"/>
      <c r="H47" s="8"/>
      <c r="I47" s="8"/>
    </row>
    <row r="48" spans="1:10" s="4" customFormat="1" ht="18" customHeight="1" x14ac:dyDescent="0.2">
      <c r="A48" s="8"/>
      <c r="B48" s="8"/>
      <c r="C48" s="8"/>
      <c r="D48" s="8"/>
      <c r="E48" s="8"/>
      <c r="F48" s="8"/>
      <c r="G48" s="8"/>
      <c r="H48" s="8"/>
      <c r="I48" s="8"/>
    </row>
    <row r="49" spans="1:9" s="4" customFormat="1" ht="18" customHeight="1" x14ac:dyDescent="0.2">
      <c r="A49" s="8"/>
      <c r="B49" s="8"/>
      <c r="C49" s="8"/>
      <c r="D49" s="8"/>
      <c r="E49" s="8"/>
      <c r="F49" s="8"/>
      <c r="G49" s="8"/>
      <c r="H49" s="8"/>
      <c r="I49" s="8"/>
    </row>
    <row r="50" spans="1:9" s="4" customFormat="1" ht="18" customHeight="1" x14ac:dyDescent="0.2">
      <c r="A50" s="13" t="s">
        <v>80</v>
      </c>
      <c r="B50" s="61" t="s">
        <v>88</v>
      </c>
      <c r="C50" s="62" t="s">
        <v>89</v>
      </c>
      <c r="D50" s="8"/>
      <c r="E50" s="8"/>
      <c r="F50" s="8"/>
      <c r="G50" s="8"/>
      <c r="H50" s="8"/>
      <c r="I50" s="8"/>
    </row>
    <row r="51" spans="1:9" ht="18" customHeight="1" x14ac:dyDescent="0.2">
      <c r="A51" s="48" t="s">
        <v>70</v>
      </c>
      <c r="B51" s="56">
        <f>INDEX('Payroll Calculator'!$AA$5:$AA$49,MATCH($E$14,'Employee Register'!$A$5:$A$49,0),1)</f>
        <v>45</v>
      </c>
      <c r="C51" s="56">
        <f>SUMIF(YTD!$A:$A,$E$14,YTD!$AC:$AC)</f>
        <v>135</v>
      </c>
    </row>
    <row r="52" spans="1:9" ht="18" customHeight="1" x14ac:dyDescent="0.2">
      <c r="A52" s="47" t="s">
        <v>71</v>
      </c>
      <c r="B52" s="56">
        <f>INDEX('Payroll Calculator'!$AB$5:$AB$49,MATCH($E$14,'Employee Register'!$A$5:$A$49,0),1)</f>
        <v>0</v>
      </c>
      <c r="C52" s="56">
        <f>SUMIF(YTD!$A:$A,$E$14,YTD!$AD:$AD)</f>
        <v>0</v>
      </c>
    </row>
    <row r="53" spans="1:9" ht="18" customHeight="1" x14ac:dyDescent="0.2">
      <c r="A53" s="63"/>
      <c r="B53" s="64"/>
      <c r="C53" s="64"/>
    </row>
    <row r="54" spans="1:9" ht="18" customHeight="1" x14ac:dyDescent="0.2">
      <c r="A54" s="10"/>
      <c r="B54" s="40"/>
      <c r="C54" s="40"/>
    </row>
    <row r="55" spans="1:9" ht="9" customHeight="1" x14ac:dyDescent="0.2">
      <c r="A55" s="88"/>
      <c r="B55" s="89"/>
      <c r="C55" s="89"/>
      <c r="D55" s="90"/>
      <c r="E55" s="90"/>
      <c r="F55" s="90"/>
      <c r="G55" s="90"/>
      <c r="H55" s="90"/>
      <c r="I55" s="90"/>
    </row>
    <row r="56" spans="1:9" ht="18" customHeight="1" x14ac:dyDescent="0.2">
      <c r="A56" s="88"/>
      <c r="B56" s="84"/>
      <c r="C56" s="82" t="s">
        <v>88</v>
      </c>
      <c r="D56" s="82" t="s">
        <v>89</v>
      </c>
      <c r="E56" s="90"/>
      <c r="F56" s="90"/>
      <c r="G56" s="90"/>
      <c r="H56" s="90"/>
      <c r="I56" s="90"/>
    </row>
    <row r="57" spans="1:9" ht="18" customHeight="1" x14ac:dyDescent="0.2">
      <c r="A57" s="92" t="s">
        <v>7</v>
      </c>
      <c r="B57" s="84"/>
      <c r="C57" s="93">
        <f>INDEX('Payroll Calculator'!$AC$5:$AC$49,MATCH($E$14,'Employee Register'!$A$5:$A$49,0),1)</f>
        <v>1588.0546108799997</v>
      </c>
      <c r="D57" s="93">
        <f>SUMIF(YTD!$A:$A,$E$14,YTD!$AE:$AE)</f>
        <v>5495.1478608000007</v>
      </c>
      <c r="E57" s="90"/>
      <c r="F57" s="90"/>
      <c r="G57" s="90"/>
      <c r="H57" s="90"/>
      <c r="I57" s="90"/>
    </row>
    <row r="58" spans="1:9" ht="9" customHeight="1" x14ac:dyDescent="0.2">
      <c r="A58" s="91"/>
      <c r="B58" s="91"/>
      <c r="C58" s="91"/>
      <c r="D58" s="91"/>
      <c r="E58" s="91"/>
      <c r="F58" s="91"/>
      <c r="G58" s="91"/>
      <c r="H58" s="91"/>
      <c r="I58" s="91"/>
    </row>
    <row r="59" spans="1:9" ht="18" customHeight="1" x14ac:dyDescent="0.2"/>
    <row r="60" spans="1:9" ht="18" customHeight="1" x14ac:dyDescent="0.2"/>
    <row r="61" spans="1:9" ht="18" customHeight="1" x14ac:dyDescent="0.2">
      <c r="A61" s="98" t="s">
        <v>102</v>
      </c>
      <c r="B61" s="99" t="s">
        <v>99</v>
      </c>
      <c r="C61" s="99" t="s">
        <v>100</v>
      </c>
      <c r="D61" s="99" t="s">
        <v>101</v>
      </c>
    </row>
    <row r="62" spans="1:9" ht="18" customHeight="1" x14ac:dyDescent="0.2">
      <c r="A62" s="48" t="s">
        <v>97</v>
      </c>
      <c r="B62" s="100">
        <f>INDEX('Payroll Calculator'!$H$5:$H$49,MATCH($E$14,'Employee Register'!$A$5:$A$49,0),1)</f>
        <v>0</v>
      </c>
      <c r="C62" s="100">
        <f>INDEX('Employee Register'!$J$5:$J$49,MATCH($E$14,'Employee Register'!$A$5:$A$49,0),1)*8-(SUMIF(YTD!$A:$A,$E$14,YTD!$H:$H)+B62)</f>
        <v>56</v>
      </c>
      <c r="D62" s="100">
        <f>$C62/8</f>
        <v>7</v>
      </c>
    </row>
    <row r="63" spans="1:9" ht="18" customHeight="1" x14ac:dyDescent="0.2">
      <c r="A63" s="48" t="s">
        <v>98</v>
      </c>
      <c r="B63" s="100">
        <f>INDEX('Payroll Calculator'!$F$5:$F$49,MATCH($E$14,'Employee Register'!$A$5:$A$49,0),1)</f>
        <v>0</v>
      </c>
      <c r="C63" s="100">
        <f>INDEX('Employee Register'!$K$5:$K$49,MATCH($E$14,'Employee Register'!$A$5:$A$49,0),1)*8-(SUMIF(YTD!$A:$A,$E$14,YTD!$F:$F)+B63)</f>
        <v>40</v>
      </c>
      <c r="D63" s="100">
        <f>$C63/8</f>
        <v>5</v>
      </c>
    </row>
    <row r="64" spans="1:9" ht="18" customHeight="1" x14ac:dyDescent="0.2">
      <c r="A64" s="48" t="s">
        <v>26</v>
      </c>
      <c r="B64" s="100">
        <f>INDEX('Payroll Calculator'!$G$5:$G$49,MATCH($E$14,'Employee Register'!$A$5:$A$49,0),1)</f>
        <v>0</v>
      </c>
      <c r="C64" s="100">
        <f>INDEX('Employee Register'!$L$5:$L$49,MATCH($E$14,'Employee Register'!$A$5:$A$49,0),1)*8-(SUMIF(YTD!$A:$A,$E$14,YTD!$G:$G)+B64)</f>
        <v>48</v>
      </c>
      <c r="D64" s="100">
        <f>$C64/8</f>
        <v>6</v>
      </c>
    </row>
    <row r="65" ht="18" customHeight="1" x14ac:dyDescent="0.2"/>
    <row r="66" ht="18" customHeight="1" x14ac:dyDescent="0.2"/>
    <row r="67" ht="18" customHeight="1" x14ac:dyDescent="0.2"/>
  </sheetData>
  <sheetProtection password="F349" sheet="1" objects="1" scenarios="1" selectLockedCells="1" selectUnlockedCells="1"/>
  <phoneticPr fontId="2" type="noConversion"/>
  <pageMargins left="0.15748031496062992" right="0.15748031496062992" top="0.19685039370078741" bottom="0.19685039370078741" header="0.51181102362204722" footer="0.51181102362204722"/>
  <pageSetup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68" r:id="rId4" name="List Box 96">
              <controlPr locked="0" defaultSize="0" autoLine="0" autoPict="0">
                <anchor moveWithCells="1">
                  <from>
                    <xdr:col>0</xdr:col>
                    <xdr:colOff>85725</xdr:colOff>
                    <xdr:row>2</xdr:row>
                    <xdr:rowOff>0</xdr:rowOff>
                  </from>
                  <to>
                    <xdr:col>2</xdr:col>
                    <xdr:colOff>0</xdr:colOff>
                    <xdr:row>5</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6"/>
  <sheetViews>
    <sheetView showGridLines="0" workbookViewId="0">
      <selection activeCell="A6" sqref="A6"/>
    </sheetView>
  </sheetViews>
  <sheetFormatPr defaultRowHeight="12.75" x14ac:dyDescent="0.2"/>
  <cols>
    <col min="1" max="1" width="5.140625" style="1" customWidth="1"/>
    <col min="2" max="2" width="20.7109375" style="1" customWidth="1"/>
    <col min="3" max="4" width="13.5703125" style="1" customWidth="1"/>
    <col min="5" max="8" width="8.140625" style="1" customWidth="1"/>
    <col min="9" max="9" width="8.140625" style="1" hidden="1" customWidth="1"/>
    <col min="10" max="10" width="8.140625" style="1" customWidth="1"/>
    <col min="11" max="11" width="8.140625" style="1" hidden="1" customWidth="1"/>
    <col min="12" max="13" width="13.140625" style="1" customWidth="1"/>
    <col min="14" max="14" width="12.7109375" style="1" customWidth="1"/>
    <col min="15" max="15" width="10.5703125" style="1" customWidth="1"/>
    <col min="16" max="16" width="8.42578125" style="1" customWidth="1"/>
    <col min="17" max="17" width="10.42578125" style="1" customWidth="1"/>
    <col min="18" max="18" width="11.28515625" style="1" customWidth="1"/>
    <col min="19" max="22" width="11.28515625" style="1" hidden="1" customWidth="1"/>
    <col min="23" max="23" width="12.28515625" style="1" hidden="1" customWidth="1"/>
    <col min="24" max="25" width="9.5703125" style="1" customWidth="1"/>
    <col min="26" max="26" width="8.7109375" style="1" customWidth="1"/>
    <col min="27" max="27" width="9.140625" style="1"/>
    <col min="28" max="28" width="8.85546875" style="1" customWidth="1"/>
    <col min="29" max="29" width="10.28515625" style="1" customWidth="1"/>
    <col min="30" max="30" width="9.85546875" style="1" customWidth="1"/>
    <col min="31" max="31" width="13" style="1" customWidth="1"/>
    <col min="32" max="16384" width="9.140625" style="1"/>
  </cols>
  <sheetData>
    <row r="1" spans="1:31" s="15" customFormat="1" ht="34.5" x14ac:dyDescent="0.45">
      <c r="A1" s="15" t="s">
        <v>76</v>
      </c>
    </row>
    <row r="2" spans="1:31" x14ac:dyDescent="0.2">
      <c r="A2" s="183"/>
      <c r="B2" s="183"/>
      <c r="C2" s="3"/>
      <c r="D2" s="3"/>
      <c r="E2" s="4"/>
      <c r="F2" s="4"/>
      <c r="G2" s="4"/>
      <c r="H2" s="4"/>
      <c r="I2" s="4"/>
      <c r="J2" s="4"/>
      <c r="K2" s="4"/>
      <c r="L2" s="4"/>
      <c r="M2" s="4"/>
      <c r="N2" s="4"/>
      <c r="O2" s="4"/>
      <c r="P2" s="4"/>
      <c r="Q2" s="4"/>
      <c r="R2" s="4"/>
      <c r="S2" s="4"/>
      <c r="T2" s="4"/>
      <c r="U2" s="4"/>
      <c r="V2" s="4"/>
      <c r="W2" s="4"/>
      <c r="X2" s="45"/>
      <c r="Y2" s="45"/>
      <c r="Z2" s="45"/>
      <c r="AA2" s="45"/>
      <c r="AB2" s="45"/>
      <c r="AC2" s="45"/>
      <c r="AD2" s="45"/>
      <c r="AE2" s="5"/>
    </row>
    <row r="3" spans="1:31" s="51" customFormat="1" ht="18" customHeight="1" x14ac:dyDescent="0.2">
      <c r="C3" s="189" t="s">
        <v>77</v>
      </c>
      <c r="D3" s="190"/>
      <c r="O3" s="189" t="s">
        <v>67</v>
      </c>
      <c r="P3" s="191"/>
      <c r="Q3" s="190"/>
      <c r="X3" s="189" t="s">
        <v>75</v>
      </c>
      <c r="Y3" s="191"/>
      <c r="Z3" s="191"/>
      <c r="AA3" s="191"/>
      <c r="AB3" s="190"/>
      <c r="AC3" s="189" t="s">
        <v>80</v>
      </c>
      <c r="AD3" s="190"/>
    </row>
    <row r="4" spans="1:31" ht="39.75" customHeight="1" x14ac:dyDescent="0.2">
      <c r="A4" s="140" t="s">
        <v>30</v>
      </c>
      <c r="B4" s="141" t="s">
        <v>2</v>
      </c>
      <c r="C4" s="141" t="s">
        <v>73</v>
      </c>
      <c r="D4" s="141" t="s">
        <v>74</v>
      </c>
      <c r="E4" s="141" t="s">
        <v>27</v>
      </c>
      <c r="F4" s="141" t="s">
        <v>96</v>
      </c>
      <c r="G4" s="141" t="s">
        <v>3</v>
      </c>
      <c r="H4" s="141" t="s">
        <v>4</v>
      </c>
      <c r="I4" s="141"/>
      <c r="J4" s="141" t="s">
        <v>5</v>
      </c>
      <c r="K4" s="141"/>
      <c r="L4" s="141" t="s">
        <v>157</v>
      </c>
      <c r="M4" s="141" t="s">
        <v>156</v>
      </c>
      <c r="N4" s="141" t="s">
        <v>6</v>
      </c>
      <c r="O4" s="141" t="s">
        <v>54</v>
      </c>
      <c r="P4" s="141" t="s">
        <v>52</v>
      </c>
      <c r="Q4" s="141" t="s">
        <v>135</v>
      </c>
      <c r="R4" s="141" t="s">
        <v>53</v>
      </c>
      <c r="S4" s="141" t="s">
        <v>51</v>
      </c>
      <c r="T4" s="141" t="s">
        <v>154</v>
      </c>
      <c r="U4" s="141" t="s">
        <v>146</v>
      </c>
      <c r="V4" s="141" t="s">
        <v>60</v>
      </c>
      <c r="W4" s="141" t="s">
        <v>55</v>
      </c>
      <c r="X4" s="141" t="s">
        <v>57</v>
      </c>
      <c r="Y4" s="141" t="s">
        <v>63</v>
      </c>
      <c r="Z4" s="141" t="s">
        <v>65</v>
      </c>
      <c r="AA4" s="141" t="s">
        <v>59</v>
      </c>
      <c r="AB4" s="141" t="s">
        <v>62</v>
      </c>
      <c r="AC4" s="141" t="s">
        <v>79</v>
      </c>
      <c r="AD4" s="141" t="s">
        <v>136</v>
      </c>
      <c r="AE4" s="142" t="s">
        <v>7</v>
      </c>
    </row>
    <row r="5" spans="1:31" x14ac:dyDescent="0.2">
      <c r="A5" s="153">
        <v>1</v>
      </c>
      <c r="B5" s="16" t="str">
        <f>IF(OR(ISBLANK($A5),$A5=""),"",INDEX('Employee Register'!B:B,MATCH($A5,'Employee Register'!A:A,0),1))</f>
        <v>Adam Jones</v>
      </c>
      <c r="C5" s="150">
        <v>41306</v>
      </c>
      <c r="D5" s="150">
        <v>41319</v>
      </c>
      <c r="E5" s="17">
        <v>64</v>
      </c>
      <c r="F5" s="17"/>
      <c r="G5" s="17">
        <v>8</v>
      </c>
      <c r="H5" s="17">
        <v>8</v>
      </c>
      <c r="I5" s="17"/>
      <c r="J5" s="17"/>
      <c r="K5" s="17">
        <f>IF($I5=TRUE,0,$J5)</f>
        <v>0</v>
      </c>
      <c r="L5" s="27"/>
      <c r="M5" s="27"/>
      <c r="N5" s="34">
        <f>IF(OR(ISBLANK($A5),$A5=""),"",SUM($E5:$H5)*INDEX('Employee Register'!G:G,MATCH($A5,'Employee Register'!A:A,0),1)+$K5*INDEX('Employee Register'!H:H,MATCH($A5,'Employee Register'!A:A,0),1)+L5)</f>
        <v>2516.8000000000002</v>
      </c>
      <c r="O5" s="19">
        <f>IF(OR(ISBLANK($A5),$A5=""),"",INDEX('Employee Register'!$O:$O,MATCH($A5,'Employee Register'!$A:$A,0),1)*INDEX('Federal Tax Tables'!$B$6:$B$12,MATCH(INDEX('Employee Register'!$I:$I,MATCH($A5,'Employee Register'!$A:$A,0),1),pay_frequency,0),1))</f>
        <v>345.8</v>
      </c>
      <c r="P5" s="19">
        <f>IF(OR(ISBLANK($A5),$A5=""),"",(N5-L5)*INDEX('Employee Register'!P:P,MATCH($A5,'Employee Register'!A:A,0),1))</f>
        <v>100.67200000000001</v>
      </c>
      <c r="Q5" s="19">
        <f>IF(OR(ISBLANK($A5),$A5=""),"",INDEX('Employee Register'!Q:Q,MATCH($A5,'Employee Register'!A:A,0),1)+M5)</f>
        <v>5</v>
      </c>
      <c r="R5" s="34">
        <f>IF(OR(ISBLANK($A5),$A5=""),"",IF(N5-O5-P5-Q5&lt;0,0,N5-O5-P5-Q5))</f>
        <v>2065.328</v>
      </c>
      <c r="S5" s="34" t="str">
        <f>IF(OR(ISBLANK($A5),$A5=""),"",INDEX('Employee Register'!$N:$N,MATCH($A5,'Employee Register'!$A:$A,0),1))</f>
        <v>SINGLE</v>
      </c>
      <c r="T5" s="52">
        <f>IF(OR(ISBLANK($A5),$A5=""),"",IF(YTD!$S5="SINGLE",S_YTD_excess_over,M_YTD_excess_over))</f>
        <v>1767</v>
      </c>
      <c r="U5" s="52">
        <f>IF(OR(ISBLANK($A5),$A5=""),"",IF(YTD!$S5="SINGLE",S_YTD_withhold,M_YTD_withhold))</f>
        <v>185.62</v>
      </c>
      <c r="V5" s="147">
        <f>IF(OR(ISBLANK($A5),$A5=""),"",IF(YTD!$S5="SINGLE",S_YTD_plus_excess,M_YTD_plus_excess))</f>
        <v>0.22</v>
      </c>
      <c r="W5" s="34" t="str">
        <f>IF(OR(ISBLANK($A5),$A5=""),"",INDEX('Employee Register'!$I:$I,MATCH($A5,'Employee Register'!$A:$A,0),1))</f>
        <v>Semimonthly</v>
      </c>
      <c r="X5" s="19">
        <f>IF(OR(ISBLANK($A5),$A5=""),"",$U5+($R5-$T5)*$V5)</f>
        <v>251.25216</v>
      </c>
      <c r="Y5" s="19">
        <f>IF(OR(ISBLANK($A5),$A5=""),"",$R5*INDEX('Employee Register'!$R:$R,MATCH($A5,'Employee Register'!$A:$A,0),1))</f>
        <v>95.624686400000002</v>
      </c>
      <c r="Z5" s="19">
        <f>IF(OR(ISBLANK($A5),$A5=""),"",$R5*INDEX('Employee Register'!$S:$S,MATCH($A5,'Employee Register'!$A:$A,0),1))</f>
        <v>0</v>
      </c>
      <c r="AA5" s="19">
        <f>IF(OR(ISBLANK($A5),$A5=""),"",$N5*INDEX('Employee Register'!$T:$T,MATCH($A5,'Employee Register'!$A:$A,0),1))</f>
        <v>156.04160000000002</v>
      </c>
      <c r="AB5" s="19">
        <f>IF(OR(ISBLANK($A5),$A5=""),"",$N5*INDEX('Employee Register'!$U:$U,MATCH($A5,'Employee Register'!$A:$A,0),1))</f>
        <v>36.493600000000008</v>
      </c>
      <c r="AC5" s="19">
        <f>IF(OR(ISBLANK($A5),$A5=""),"",INDEX('Employee Register'!$V:$V,MATCH($A5,'Employee Register'!$A:$A,0),1))</f>
        <v>45</v>
      </c>
      <c r="AD5" s="19">
        <f>IF(OR(ISBLANK($A5),$A5=""),"",INDEX('Employee Register'!$W:$W,MATCH($A5,'Employee Register'!$A:$A,0),1))</f>
        <v>0</v>
      </c>
      <c r="AE5" s="35">
        <f>IF(OR(ISBLANK($A5),$A5=""),"",N5-P5-X5-Y5-Z5-AA5-AB5-AC5-AD5)</f>
        <v>1831.7159536000001</v>
      </c>
    </row>
    <row r="6" spans="1:31" x14ac:dyDescent="0.2">
      <c r="A6" s="153">
        <v>2</v>
      </c>
      <c r="B6" s="16" t="str">
        <f>IF(OR(ISBLANK($A6),$A6=""),"",INDEX('Employee Register'!B:B,MATCH($A6,'Employee Register'!A:A,0),1))</f>
        <v>Nichola Brown</v>
      </c>
      <c r="C6" s="150">
        <v>41306</v>
      </c>
      <c r="D6" s="150">
        <v>41319</v>
      </c>
      <c r="E6" s="17">
        <v>80</v>
      </c>
      <c r="F6" s="17"/>
      <c r="G6" s="17"/>
      <c r="H6" s="17"/>
      <c r="I6" s="17" t="b">
        <f>IF(OR(ISBLANK($A6),$A6=""),"",IF(INDEX('Employee Register'!M:M,MATCH($A6,'Employee Register'!A:A,0),1)="Yes",TRUE,FALSE))</f>
        <v>1</v>
      </c>
      <c r="J6" s="17"/>
      <c r="K6" s="17">
        <f t="shared" ref="K6:K69" si="0">IF($I6=TRUE,0,$J6)</f>
        <v>0</v>
      </c>
      <c r="L6" s="27"/>
      <c r="M6" s="27"/>
      <c r="N6" s="34">
        <f>IF(OR(ISBLANK($A6),$A6=""),"",SUM($E6:$H6)*INDEX('Employee Register'!G:G,MATCH($A6,'Employee Register'!A:A,0),1)+$K6*INDEX('Employee Register'!H:H,MATCH($A6,'Employee Register'!A:A,0),1)+L6)</f>
        <v>2095.2000000000003</v>
      </c>
      <c r="O6" s="19">
        <f>IF(OR(ISBLANK($A6),$A6=""),"",INDEX('Employee Register'!$O:$O,MATCH($A6,'Employee Register'!$A:$A,0),1)*INDEX('Federal Tax Tables'!$B$6:$B$12,MATCH(INDEX('Employee Register'!$I:$I,MATCH($A6,'Employee Register'!$A:$A,0),1),pay_frequency,0),1))</f>
        <v>638.4</v>
      </c>
      <c r="P6" s="19">
        <f>IF(OR(ISBLANK($A6),$A6=""),"",(N6-L6)*INDEX('Employee Register'!P:P,MATCH($A6,'Employee Register'!A:A,0),1))</f>
        <v>62.856000000000009</v>
      </c>
      <c r="Q6" s="19">
        <f>IF(OR(ISBLANK($A6),$A6=""),"",INDEX('Employee Register'!Q:Q,MATCH($A6,'Employee Register'!A:A,0),1)+M6)</f>
        <v>0</v>
      </c>
      <c r="R6" s="34">
        <f t="shared" ref="R6:R69" si="1">IF(OR(ISBLANK($A6),$A6=""),"",IF(N6-O6-P6-Q6&lt;0,0,N6-O6-P6-Q6))</f>
        <v>1393.9440000000002</v>
      </c>
      <c r="S6" s="34" t="str">
        <f>IF(OR(ISBLANK($A6),$A6=""),"",INDEX('Employee Register'!$N:$N,MATCH($A6,'Employee Register'!$A:$A,0),1))</f>
        <v>MARRIED</v>
      </c>
      <c r="T6" s="52">
        <f>IF(OR(ISBLANK($A6),$A6=""),"",IF(YTD!$S6="SINGLE",S_YTD_excess_over,M_YTD_excess_over))</f>
        <v>1177</v>
      </c>
      <c r="U6" s="52">
        <f>IF(OR(ISBLANK($A6),$A6=""),"",IF(YTD!$S6="SINGLE",S_YTD_withhold,M_YTD_withhold))</f>
        <v>73.3</v>
      </c>
      <c r="V6" s="147">
        <f>IF(OR(ISBLANK($A6),$A6=""),"",IF(YTD!$S6="SINGLE",S_YTD_plus_excess,M_YTD_plus_excess))</f>
        <v>0.12</v>
      </c>
      <c r="W6" s="34" t="str">
        <f>IF(OR(ISBLANK($A6),$A6=""),"",INDEX('Employee Register'!$I:$I,MATCH($A6,'Employee Register'!$A:$A,0),1))</f>
        <v>Biweekly</v>
      </c>
      <c r="X6" s="19">
        <f t="shared" ref="X6:X69" si="2">IF(OR(ISBLANK($A6),$A6=""),"",$U6+($R6-$T6)*$V6)</f>
        <v>99.333280000000016</v>
      </c>
      <c r="Y6" s="19">
        <f>IF(OR(ISBLANK($A6),$A6=""),"",$R6*INDEX('Employee Register'!$R:$R,MATCH($A6,'Employee Register'!$A:$A,0),1))</f>
        <v>64.539607200000006</v>
      </c>
      <c r="Z6" s="19">
        <f>IF(OR(ISBLANK($A6),$A6=""),"",$R6*INDEX('Employee Register'!$S:$S,MATCH($A6,'Employee Register'!$A:$A,0),1))</f>
        <v>0</v>
      </c>
      <c r="AA6" s="19">
        <f>IF(OR(ISBLANK($A6),$A6=""),"",$N6*INDEX('Employee Register'!$T:$T,MATCH($A6,'Employee Register'!$A:$A,0),1))</f>
        <v>129.90240000000003</v>
      </c>
      <c r="AB6" s="19">
        <f>IF(OR(ISBLANK($A6),$A6=""),"",$N6*INDEX('Employee Register'!$U:$U,MATCH($A6,'Employee Register'!$A:$A,0),1))</f>
        <v>30.380400000000005</v>
      </c>
      <c r="AC6" s="19">
        <f>IF(OR(ISBLANK($A6),$A6=""),"",INDEX('Employee Register'!$V:$V,MATCH($A6,'Employee Register'!$A:$A,0),1))</f>
        <v>42</v>
      </c>
      <c r="AD6" s="19">
        <f>IF(OR(ISBLANK($A6),$A6=""),"",INDEX('Employee Register'!$W:$W,MATCH($A6,'Employee Register'!$A:$A,0),1))</f>
        <v>0</v>
      </c>
      <c r="AE6" s="35">
        <f t="shared" ref="AE6:AE69" si="3">IF(OR(ISBLANK($A6),$A6=""),"",N6-P6-X6-Y6-Z6-AA6-AB6-AC6-AD6)</f>
        <v>1666.1883128000002</v>
      </c>
    </row>
    <row r="7" spans="1:31" x14ac:dyDescent="0.2">
      <c r="A7" s="153">
        <v>3</v>
      </c>
      <c r="B7" s="16" t="str">
        <f>IF(OR(ISBLANK($A7),$A7=""),"",INDEX('Employee Register'!B:B,MATCH($A7,'Employee Register'!A:A,0),1))</f>
        <v>Benny Erwin</v>
      </c>
      <c r="C7" s="150">
        <v>41306</v>
      </c>
      <c r="D7" s="150">
        <v>41319</v>
      </c>
      <c r="E7" s="17">
        <v>80</v>
      </c>
      <c r="F7" s="17"/>
      <c r="G7" s="17"/>
      <c r="H7" s="17"/>
      <c r="I7" s="17" t="b">
        <f>IF(OR(ISBLANK($A7),$A7=""),"",IF(INDEX('Employee Register'!M:M,MATCH($A7,'Employee Register'!A:A,0),1)="Yes",TRUE,FALSE))</f>
        <v>0</v>
      </c>
      <c r="J7" s="17"/>
      <c r="K7" s="17">
        <f t="shared" si="0"/>
        <v>0</v>
      </c>
      <c r="L7" s="27"/>
      <c r="M7" s="27"/>
      <c r="N7" s="34">
        <f>IF(OR(ISBLANK($A7),$A7=""),"",SUM($E7:$H7)*INDEX('Employee Register'!G:G,MATCH($A7,'Employee Register'!A:A,0),1)+$K7*INDEX('Employee Register'!H:H,MATCH($A7,'Employee Register'!A:A,0),1)+L7)</f>
        <v>1876</v>
      </c>
      <c r="O7" s="19">
        <f>IF(OR(ISBLANK($A7),$A7=""),"",INDEX('Employee Register'!$O:$O,MATCH($A7,'Employee Register'!$A:$A,0),1)*INDEX('Federal Tax Tables'!$B$6:$B$12,MATCH(INDEX('Employee Register'!$I:$I,MATCH($A7,'Employee Register'!$A:$A,0),1),pay_frequency,0),1))</f>
        <v>638.4</v>
      </c>
      <c r="P7" s="19">
        <f>IF(OR(ISBLANK($A7),$A7=""),"",(N7-L7)*INDEX('Employee Register'!P:P,MATCH($A7,'Employee Register'!A:A,0),1))</f>
        <v>84.42</v>
      </c>
      <c r="Q7" s="19">
        <f>IF(OR(ISBLANK($A7),$A7=""),"",INDEX('Employee Register'!Q:Q,MATCH($A7,'Employee Register'!A:A,0),1)+M7)</f>
        <v>0</v>
      </c>
      <c r="R7" s="34">
        <f t="shared" si="1"/>
        <v>1153.1799999999998</v>
      </c>
      <c r="S7" s="34" t="str">
        <f>IF(OR(ISBLANK($A7),$A7=""),"",INDEX('Employee Register'!$N:$N,MATCH($A7,'Employee Register'!$A:$A,0),1))</f>
        <v>MARRIED</v>
      </c>
      <c r="T7" s="52">
        <f>IF(OR(ISBLANK($A7),$A7=""),"",IF(YTD!$S7="SINGLE",S_YTD_excess_over,M_YTD_excess_over))</f>
        <v>444</v>
      </c>
      <c r="U7" s="52">
        <f>IF(OR(ISBLANK($A7),$A7=""),"",IF(YTD!$S7="SINGLE",S_YTD_withhold,M_YTD_withhold))</f>
        <v>0</v>
      </c>
      <c r="V7" s="147">
        <f>IF(OR(ISBLANK($A7),$A7=""),"",IF(YTD!$S7="SINGLE",S_YTD_plus_excess,M_YTD_plus_excess))</f>
        <v>0.1</v>
      </c>
      <c r="W7" s="34" t="str">
        <f>IF(OR(ISBLANK($A7),$A7=""),"",INDEX('Employee Register'!$I:$I,MATCH($A7,'Employee Register'!$A:$A,0),1))</f>
        <v>Biweekly</v>
      </c>
      <c r="X7" s="19">
        <f t="shared" si="2"/>
        <v>70.917999999999992</v>
      </c>
      <c r="Y7" s="19">
        <f>IF(OR(ISBLANK($A7),$A7=""),"",$R7*INDEX('Employee Register'!$R:$R,MATCH($A7,'Employee Register'!$A:$A,0),1))</f>
        <v>53.392233999999995</v>
      </c>
      <c r="Z7" s="19">
        <f>IF(OR(ISBLANK($A7),$A7=""),"",$R7*INDEX('Employee Register'!$S:$S,MATCH($A7,'Employee Register'!$A:$A,0),1))</f>
        <v>0</v>
      </c>
      <c r="AA7" s="19">
        <f>IF(OR(ISBLANK($A7),$A7=""),"",$N7*INDEX('Employee Register'!$T:$T,MATCH($A7,'Employee Register'!$A:$A,0),1))</f>
        <v>116.312</v>
      </c>
      <c r="AB7" s="19">
        <f>IF(OR(ISBLANK($A7),$A7=""),"",$N7*INDEX('Employee Register'!$U:$U,MATCH($A7,'Employee Register'!$A:$A,0),1))</f>
        <v>27.202000000000002</v>
      </c>
      <c r="AC7" s="19">
        <f>IF(OR(ISBLANK($A7),$A7=""),"",INDEX('Employee Register'!$V:$V,MATCH($A7,'Employee Register'!$A:$A,0),1))</f>
        <v>14</v>
      </c>
      <c r="AD7" s="19">
        <f>IF(OR(ISBLANK($A7),$A7=""),"",INDEX('Employee Register'!$W:$W,MATCH($A7,'Employee Register'!$A:$A,0),1))</f>
        <v>30</v>
      </c>
      <c r="AE7" s="35">
        <f t="shared" si="3"/>
        <v>1479.7557660000002</v>
      </c>
    </row>
    <row r="8" spans="1:31" x14ac:dyDescent="0.2">
      <c r="A8" s="153">
        <v>1</v>
      </c>
      <c r="B8" s="16" t="str">
        <f>IF(OR(ISBLANK($A8),$A8=""),"",INDEX('Employee Register'!B:B,MATCH($A8,'Employee Register'!A:A,0),1))</f>
        <v>Adam Jones</v>
      </c>
      <c r="C8" s="150">
        <v>41320</v>
      </c>
      <c r="D8" s="150">
        <v>41333</v>
      </c>
      <c r="E8" s="17">
        <v>80</v>
      </c>
      <c r="F8" s="17"/>
      <c r="G8" s="17"/>
      <c r="H8" s="17"/>
      <c r="I8" s="17"/>
      <c r="J8" s="17"/>
      <c r="K8" s="17">
        <f t="shared" si="0"/>
        <v>0</v>
      </c>
      <c r="L8" s="27"/>
      <c r="M8" s="27"/>
      <c r="N8" s="34">
        <f>IF(OR(ISBLANK($A8),$A8=""),"",SUM($E8:$H8)*INDEX('Employee Register'!G:G,MATCH($A8,'Employee Register'!A:A,0),1)+$K8*INDEX('Employee Register'!H:H,MATCH($A8,'Employee Register'!A:A,0),1)+L8)</f>
        <v>2516.8000000000002</v>
      </c>
      <c r="O8" s="19">
        <f>IF(OR(ISBLANK($A8),$A8=""),"",INDEX('Employee Register'!$O:$O,MATCH($A8,'Employee Register'!$A:$A,0),1)*INDEX('Federal Tax Tables'!$B$6:$B$12,MATCH(INDEX('Employee Register'!$I:$I,MATCH($A8,'Employee Register'!$A:$A,0),1),pay_frequency,0),1))</f>
        <v>345.8</v>
      </c>
      <c r="P8" s="19">
        <f>IF(OR(ISBLANK($A8),$A8=""),"",(N8-L8)*INDEX('Employee Register'!P:P,MATCH($A8,'Employee Register'!A:A,0),1))</f>
        <v>100.67200000000001</v>
      </c>
      <c r="Q8" s="19">
        <f>IF(OR(ISBLANK($A8),$A8=""),"",INDEX('Employee Register'!Q:Q,MATCH($A8,'Employee Register'!A:A,0),1)+M8)</f>
        <v>5</v>
      </c>
      <c r="R8" s="34">
        <f t="shared" si="1"/>
        <v>2065.328</v>
      </c>
      <c r="S8" s="34" t="str">
        <f>IF(OR(ISBLANK($A8),$A8=""),"",INDEX('Employee Register'!$N:$N,MATCH($A8,'Employee Register'!$A:$A,0),1))</f>
        <v>SINGLE</v>
      </c>
      <c r="T8" s="52">
        <f>IF(OR(ISBLANK($A8),$A8=""),"",IF(YTD!$S8="SINGLE",S_YTD_excess_over,M_YTD_excess_over))</f>
        <v>1767</v>
      </c>
      <c r="U8" s="52">
        <f>IF(OR(ISBLANK($A8),$A8=""),"",IF(YTD!$S8="SINGLE",S_YTD_withhold,M_YTD_withhold))</f>
        <v>185.62</v>
      </c>
      <c r="V8" s="147">
        <f>IF(OR(ISBLANK($A8),$A8=""),"",IF(YTD!$S8="SINGLE",S_YTD_plus_excess,M_YTD_plus_excess))</f>
        <v>0.22</v>
      </c>
      <c r="W8" s="34" t="str">
        <f>IF(OR(ISBLANK($A8),$A8=""),"",INDEX('Employee Register'!$I:$I,MATCH($A8,'Employee Register'!$A:$A,0),1))</f>
        <v>Semimonthly</v>
      </c>
      <c r="X8" s="19">
        <f t="shared" si="2"/>
        <v>251.25216</v>
      </c>
      <c r="Y8" s="19">
        <f>IF(OR(ISBLANK($A8),$A8=""),"",$R8*INDEX('Employee Register'!$R:$R,MATCH($A8,'Employee Register'!$A:$A,0),1))</f>
        <v>95.624686400000002</v>
      </c>
      <c r="Z8" s="19">
        <f>IF(OR(ISBLANK($A8),$A8=""),"",$R8*INDEX('Employee Register'!$S:$S,MATCH($A8,'Employee Register'!$A:$A,0),1))</f>
        <v>0</v>
      </c>
      <c r="AA8" s="19">
        <f>IF(OR(ISBLANK($A8),$A8=""),"",$N8*INDEX('Employee Register'!$T:$T,MATCH($A8,'Employee Register'!$A:$A,0),1))</f>
        <v>156.04160000000002</v>
      </c>
      <c r="AB8" s="19">
        <f>IF(OR(ISBLANK($A8),$A8=""),"",$N8*INDEX('Employee Register'!$U:$U,MATCH($A8,'Employee Register'!$A:$A,0),1))</f>
        <v>36.493600000000008</v>
      </c>
      <c r="AC8" s="19">
        <f>IF(OR(ISBLANK($A8),$A8=""),"",INDEX('Employee Register'!$V:$V,MATCH($A8,'Employee Register'!$A:$A,0),1))</f>
        <v>45</v>
      </c>
      <c r="AD8" s="19">
        <f>IF(OR(ISBLANK($A8),$A8=""),"",INDEX('Employee Register'!$W:$W,MATCH($A8,'Employee Register'!$A:$A,0),1))</f>
        <v>0</v>
      </c>
      <c r="AE8" s="35">
        <f t="shared" si="3"/>
        <v>1831.7159536000001</v>
      </c>
    </row>
    <row r="9" spans="1:31" x14ac:dyDescent="0.2">
      <c r="A9" s="153">
        <v>3</v>
      </c>
      <c r="B9" s="16" t="str">
        <f>IF(OR(ISBLANK($A9),$A9=""),"",INDEX('Employee Register'!B:B,MATCH($A9,'Employee Register'!A:A,0),1))</f>
        <v>Benny Erwin</v>
      </c>
      <c r="C9" s="150">
        <v>41320</v>
      </c>
      <c r="D9" s="150">
        <v>41333</v>
      </c>
      <c r="E9" s="17">
        <v>80</v>
      </c>
      <c r="F9" s="17"/>
      <c r="G9" s="17"/>
      <c r="H9" s="17"/>
      <c r="I9" s="17"/>
      <c r="J9" s="17"/>
      <c r="K9" s="17">
        <f t="shared" si="0"/>
        <v>0</v>
      </c>
      <c r="L9" s="27"/>
      <c r="M9" s="27"/>
      <c r="N9" s="34">
        <f>IF(OR(ISBLANK($A9),$A9=""),"",SUM($E9:$H9)*INDEX('Employee Register'!G:G,MATCH($A9,'Employee Register'!A:A,0),1)+$K9*INDEX('Employee Register'!H:H,MATCH($A9,'Employee Register'!A:A,0),1)+L9)</f>
        <v>1876</v>
      </c>
      <c r="O9" s="19">
        <f>IF(OR(ISBLANK($A9),$A9=""),"",INDEX('Employee Register'!$O:$O,MATCH($A9,'Employee Register'!$A:$A,0),1)*INDEX('Federal Tax Tables'!$B$6:$B$12,MATCH(INDEX('Employee Register'!$I:$I,MATCH($A9,'Employee Register'!$A:$A,0),1),pay_frequency,0),1))</f>
        <v>638.4</v>
      </c>
      <c r="P9" s="19">
        <f>IF(OR(ISBLANK($A9),$A9=""),"",(N9-L9)*INDEX('Employee Register'!P:P,MATCH($A9,'Employee Register'!A:A,0),1))</f>
        <v>84.42</v>
      </c>
      <c r="Q9" s="19">
        <f>IF(OR(ISBLANK($A9),$A9=""),"",INDEX('Employee Register'!Q:Q,MATCH($A9,'Employee Register'!A:A,0),1)+M9)</f>
        <v>0</v>
      </c>
      <c r="R9" s="34">
        <f t="shared" si="1"/>
        <v>1153.1799999999998</v>
      </c>
      <c r="S9" s="34" t="str">
        <f>IF(OR(ISBLANK($A9),$A9=""),"",INDEX('Employee Register'!$N:$N,MATCH($A9,'Employee Register'!$A:$A,0),1))</f>
        <v>MARRIED</v>
      </c>
      <c r="T9" s="52">
        <f>IF(OR(ISBLANK($A9),$A9=""),"",IF(YTD!$S9="SINGLE",S_YTD_excess_over,M_YTD_excess_over))</f>
        <v>444</v>
      </c>
      <c r="U9" s="52">
        <f>IF(OR(ISBLANK($A9),$A9=""),"",IF(YTD!$S9="SINGLE",S_YTD_withhold,M_YTD_withhold))</f>
        <v>0</v>
      </c>
      <c r="V9" s="147">
        <f>IF(OR(ISBLANK($A9),$A9=""),"",IF(YTD!$S9="SINGLE",S_YTD_plus_excess,M_YTD_plus_excess))</f>
        <v>0.1</v>
      </c>
      <c r="W9" s="34" t="str">
        <f>IF(OR(ISBLANK($A9),$A9=""),"",INDEX('Employee Register'!$I:$I,MATCH($A9,'Employee Register'!$A:$A,0),1))</f>
        <v>Biweekly</v>
      </c>
      <c r="X9" s="19">
        <f t="shared" si="2"/>
        <v>70.917999999999992</v>
      </c>
      <c r="Y9" s="19">
        <f>IF(OR(ISBLANK($A9),$A9=""),"",$R9*INDEX('Employee Register'!$R:$R,MATCH($A9,'Employee Register'!$A:$A,0),1))</f>
        <v>53.392233999999995</v>
      </c>
      <c r="Z9" s="19">
        <f>IF(OR(ISBLANK($A9),$A9=""),"",$R9*INDEX('Employee Register'!$S:$S,MATCH($A9,'Employee Register'!$A:$A,0),1))</f>
        <v>0</v>
      </c>
      <c r="AA9" s="19">
        <f>IF(OR(ISBLANK($A9),$A9=""),"",$N9*INDEX('Employee Register'!$T:$T,MATCH($A9,'Employee Register'!$A:$A,0),1))</f>
        <v>116.312</v>
      </c>
      <c r="AB9" s="19">
        <f>IF(OR(ISBLANK($A9),$A9=""),"",$N9*INDEX('Employee Register'!$U:$U,MATCH($A9,'Employee Register'!$A:$A,0),1))</f>
        <v>27.202000000000002</v>
      </c>
      <c r="AC9" s="19">
        <f>IF(OR(ISBLANK($A9),$A9=""),"",INDEX('Employee Register'!$V:$V,MATCH($A9,'Employee Register'!$A:$A,0),1))</f>
        <v>14</v>
      </c>
      <c r="AD9" s="19">
        <f>IF(OR(ISBLANK($A9),$A9=""),"",INDEX('Employee Register'!$W:$W,MATCH($A9,'Employee Register'!$A:$A,0),1))</f>
        <v>30</v>
      </c>
      <c r="AE9" s="35">
        <f t="shared" si="3"/>
        <v>1479.7557660000002</v>
      </c>
    </row>
    <row r="10" spans="1:31" x14ac:dyDescent="0.2">
      <c r="A10" s="153">
        <v>3</v>
      </c>
      <c r="B10" s="16" t="str">
        <f>IF(OR(ISBLANK($A10),$A10=""),"",INDEX('Employee Register'!B:B,MATCH($A10,'Employee Register'!A:A,0),1))</f>
        <v>Benny Erwin</v>
      </c>
      <c r="C10" s="150">
        <v>41320</v>
      </c>
      <c r="D10" s="150">
        <v>41333</v>
      </c>
      <c r="E10" s="17">
        <v>80</v>
      </c>
      <c r="F10" s="17"/>
      <c r="G10" s="17"/>
      <c r="H10" s="17"/>
      <c r="I10" s="17"/>
      <c r="J10" s="17"/>
      <c r="K10" s="17">
        <f t="shared" si="0"/>
        <v>0</v>
      </c>
      <c r="L10" s="27"/>
      <c r="M10" s="27"/>
      <c r="N10" s="34">
        <f>IF(OR(ISBLANK($A10),$A10=""),"",SUM($E10:$H10)*INDEX('Employee Register'!G:G,MATCH($A10,'Employee Register'!A:A,0),1)+$K10*INDEX('Employee Register'!H:H,MATCH($A10,'Employee Register'!A:A,0),1)+L10)</f>
        <v>1876</v>
      </c>
      <c r="O10" s="19">
        <f>IF(OR(ISBLANK($A10),$A10=""),"",INDEX('Employee Register'!$O:$O,MATCH($A10,'Employee Register'!$A:$A,0),1)*INDEX('Federal Tax Tables'!$B$6:$B$12,MATCH(INDEX('Employee Register'!$I:$I,MATCH($A10,'Employee Register'!$A:$A,0),1),pay_frequency,0),1))</f>
        <v>638.4</v>
      </c>
      <c r="P10" s="19">
        <f>IF(OR(ISBLANK($A10),$A10=""),"",(N10-L10)*INDEX('Employee Register'!P:P,MATCH($A10,'Employee Register'!A:A,0),1))</f>
        <v>84.42</v>
      </c>
      <c r="Q10" s="19">
        <f>IF(OR(ISBLANK($A10),$A10=""),"",INDEX('Employee Register'!Q:Q,MATCH($A10,'Employee Register'!A:A,0),1)+M10)</f>
        <v>0</v>
      </c>
      <c r="R10" s="34">
        <f t="shared" si="1"/>
        <v>1153.1799999999998</v>
      </c>
      <c r="S10" s="34" t="str">
        <f>IF(OR(ISBLANK($A10),$A10=""),"",INDEX('Employee Register'!$N:$N,MATCH($A10,'Employee Register'!$A:$A,0),1))</f>
        <v>MARRIED</v>
      </c>
      <c r="T10" s="52">
        <f>IF(OR(ISBLANK($A10),$A10=""),"",IF(YTD!$S10="SINGLE",S_YTD_excess_over,M_YTD_excess_over))</f>
        <v>444</v>
      </c>
      <c r="U10" s="52">
        <f>IF(OR(ISBLANK($A10),$A10=""),"",IF(YTD!$S10="SINGLE",S_YTD_withhold,M_YTD_withhold))</f>
        <v>0</v>
      </c>
      <c r="V10" s="147">
        <f>IF(OR(ISBLANK($A10),$A10=""),"",IF(YTD!$S10="SINGLE",S_YTD_plus_excess,M_YTD_plus_excess))</f>
        <v>0.1</v>
      </c>
      <c r="W10" s="34" t="str">
        <f>IF(OR(ISBLANK($A10),$A10=""),"",INDEX('Employee Register'!$I:$I,MATCH($A10,'Employee Register'!$A:$A,0),1))</f>
        <v>Biweekly</v>
      </c>
      <c r="X10" s="19">
        <f t="shared" si="2"/>
        <v>70.917999999999992</v>
      </c>
      <c r="Y10" s="19">
        <f>IF(OR(ISBLANK($A10),$A10=""),"",$R10*INDEX('Employee Register'!$R:$R,MATCH($A10,'Employee Register'!$A:$A,0),1))</f>
        <v>53.392233999999995</v>
      </c>
      <c r="Z10" s="19">
        <f>IF(OR(ISBLANK($A10),$A10=""),"",$R10*INDEX('Employee Register'!$S:$S,MATCH($A10,'Employee Register'!$A:$A,0),1))</f>
        <v>0</v>
      </c>
      <c r="AA10" s="19">
        <f>IF(OR(ISBLANK($A10),$A10=""),"",$N10*INDEX('Employee Register'!$T:$T,MATCH($A10,'Employee Register'!$A:$A,0),1))</f>
        <v>116.312</v>
      </c>
      <c r="AB10" s="19">
        <f>IF(OR(ISBLANK($A10),$A10=""),"",$N10*INDEX('Employee Register'!$U:$U,MATCH($A10,'Employee Register'!$A:$A,0),1))</f>
        <v>27.202000000000002</v>
      </c>
      <c r="AC10" s="19">
        <f>IF(OR(ISBLANK($A10),$A10=""),"",INDEX('Employee Register'!$V:$V,MATCH($A10,'Employee Register'!$A:$A,0),1))</f>
        <v>14</v>
      </c>
      <c r="AD10" s="19">
        <f>IF(OR(ISBLANK($A10),$A10=""),"",INDEX('Employee Register'!$W:$W,MATCH($A10,'Employee Register'!$A:$A,0),1))</f>
        <v>30</v>
      </c>
      <c r="AE10" s="35">
        <f t="shared" si="3"/>
        <v>1479.7557660000002</v>
      </c>
    </row>
    <row r="11" spans="1:31" x14ac:dyDescent="0.2">
      <c r="A11" s="153">
        <v>1</v>
      </c>
      <c r="B11" s="16" t="str">
        <f>IF(OR(ISBLANK($A11),$A11=""),"",INDEX('Employee Register'!B:B,MATCH($A11,'Employee Register'!A:A,0),1))</f>
        <v>Adam Jones</v>
      </c>
      <c r="C11" s="150">
        <v>41334</v>
      </c>
      <c r="D11" s="150">
        <v>41347</v>
      </c>
      <c r="E11" s="17">
        <v>80</v>
      </c>
      <c r="F11" s="17"/>
      <c r="G11" s="17"/>
      <c r="H11" s="17"/>
      <c r="I11" s="17"/>
      <c r="J11" s="17"/>
      <c r="K11" s="17">
        <f t="shared" si="0"/>
        <v>0</v>
      </c>
      <c r="L11" s="27"/>
      <c r="M11" s="27"/>
      <c r="N11" s="34">
        <f>IF(OR(ISBLANK($A11),$A11=""),"",SUM($E11:$H11)*INDEX('Employee Register'!G:G,MATCH($A11,'Employee Register'!A:A,0),1)+$K11*INDEX('Employee Register'!H:H,MATCH($A11,'Employee Register'!A:A,0),1)+L11)</f>
        <v>2516.8000000000002</v>
      </c>
      <c r="O11" s="19">
        <f>IF(OR(ISBLANK($A11),$A11=""),"",INDEX('Employee Register'!$O:$O,MATCH($A11,'Employee Register'!$A:$A,0),1)*INDEX('Federal Tax Tables'!$B$6:$B$12,MATCH(INDEX('Employee Register'!$I:$I,MATCH($A11,'Employee Register'!$A:$A,0),1),pay_frequency,0),1))</f>
        <v>345.8</v>
      </c>
      <c r="P11" s="19">
        <f>IF(OR(ISBLANK($A11),$A11=""),"",(N11-L11)*INDEX('Employee Register'!P:P,MATCH($A11,'Employee Register'!A:A,0),1))</f>
        <v>100.67200000000001</v>
      </c>
      <c r="Q11" s="19">
        <f>IF(OR(ISBLANK($A11),$A11=""),"",INDEX('Employee Register'!Q:Q,MATCH($A11,'Employee Register'!A:A,0),1)+M11)</f>
        <v>5</v>
      </c>
      <c r="R11" s="34">
        <f t="shared" si="1"/>
        <v>2065.328</v>
      </c>
      <c r="S11" s="34" t="str">
        <f>IF(OR(ISBLANK($A11),$A11=""),"",INDEX('Employee Register'!$N:$N,MATCH($A11,'Employee Register'!$A:$A,0),1))</f>
        <v>SINGLE</v>
      </c>
      <c r="T11" s="52">
        <f>IF(OR(ISBLANK($A11),$A11=""),"",IF(YTD!$S11="SINGLE",S_YTD_excess_over,M_YTD_excess_over))</f>
        <v>1767</v>
      </c>
      <c r="U11" s="52">
        <f>IF(OR(ISBLANK($A11),$A11=""),"",IF(YTD!$S11="SINGLE",S_YTD_withhold,M_YTD_withhold))</f>
        <v>185.62</v>
      </c>
      <c r="V11" s="147">
        <f>IF(OR(ISBLANK($A11),$A11=""),"",IF(YTD!$S11="SINGLE",S_YTD_plus_excess,M_YTD_plus_excess))</f>
        <v>0.22</v>
      </c>
      <c r="W11" s="34" t="str">
        <f>IF(OR(ISBLANK($A11),$A11=""),"",INDEX('Employee Register'!$I:$I,MATCH($A11,'Employee Register'!$A:$A,0),1))</f>
        <v>Semimonthly</v>
      </c>
      <c r="X11" s="19">
        <f t="shared" si="2"/>
        <v>251.25216</v>
      </c>
      <c r="Y11" s="19">
        <f>IF(OR(ISBLANK($A11),$A11=""),"",$R11*INDEX('Employee Register'!$R:$R,MATCH($A11,'Employee Register'!$A:$A,0),1))</f>
        <v>95.624686400000002</v>
      </c>
      <c r="Z11" s="19">
        <f>IF(OR(ISBLANK($A11),$A11=""),"",$R11*INDEX('Employee Register'!$S:$S,MATCH($A11,'Employee Register'!$A:$A,0),1))</f>
        <v>0</v>
      </c>
      <c r="AA11" s="19">
        <f>IF(OR(ISBLANK($A11),$A11=""),"",$N11*INDEX('Employee Register'!$T:$T,MATCH($A11,'Employee Register'!$A:$A,0),1))</f>
        <v>156.04160000000002</v>
      </c>
      <c r="AB11" s="19">
        <f>IF(OR(ISBLANK($A11),$A11=""),"",$N11*INDEX('Employee Register'!$U:$U,MATCH($A11,'Employee Register'!$A:$A,0),1))</f>
        <v>36.493600000000008</v>
      </c>
      <c r="AC11" s="19">
        <f>IF(OR(ISBLANK($A11),$A11=""),"",INDEX('Employee Register'!$V:$V,MATCH($A11,'Employee Register'!$A:$A,0),1))</f>
        <v>45</v>
      </c>
      <c r="AD11" s="19">
        <f>IF(OR(ISBLANK($A11),$A11=""),"",INDEX('Employee Register'!$W:$W,MATCH($A11,'Employee Register'!$A:$A,0),1))</f>
        <v>0</v>
      </c>
      <c r="AE11" s="35">
        <f t="shared" si="3"/>
        <v>1831.7159536000001</v>
      </c>
    </row>
    <row r="12" spans="1:31" x14ac:dyDescent="0.2">
      <c r="A12" s="153">
        <v>2</v>
      </c>
      <c r="B12" s="16" t="str">
        <f>IF(OR(ISBLANK($A12),$A12=""),"",INDEX('Employee Register'!B:B,MATCH($A12,'Employee Register'!A:A,0),1))</f>
        <v>Nichola Brown</v>
      </c>
      <c r="C12" s="150">
        <v>41334</v>
      </c>
      <c r="D12" s="150">
        <v>41347</v>
      </c>
      <c r="E12" s="17">
        <v>80</v>
      </c>
      <c r="F12" s="17"/>
      <c r="G12" s="17"/>
      <c r="H12" s="17"/>
      <c r="I12" s="17"/>
      <c r="J12" s="17"/>
      <c r="K12" s="17">
        <f t="shared" si="0"/>
        <v>0</v>
      </c>
      <c r="L12" s="27"/>
      <c r="M12" s="27"/>
      <c r="N12" s="34">
        <f>IF(OR(ISBLANK($A12),$A12=""),"",SUM($E12:$H12)*INDEX('Employee Register'!G:G,MATCH($A12,'Employee Register'!A:A,0),1)+$K12*INDEX('Employee Register'!H:H,MATCH($A12,'Employee Register'!A:A,0),1)+L12)</f>
        <v>2095.2000000000003</v>
      </c>
      <c r="O12" s="19">
        <f>IF(OR(ISBLANK($A12),$A12=""),"",INDEX('Employee Register'!$O:$O,MATCH($A12,'Employee Register'!$A:$A,0),1)*INDEX('Federal Tax Tables'!$B$6:$B$12,MATCH(INDEX('Employee Register'!$I:$I,MATCH($A12,'Employee Register'!$A:$A,0),1),pay_frequency,0),1))</f>
        <v>638.4</v>
      </c>
      <c r="P12" s="19">
        <f>IF(OR(ISBLANK($A12),$A12=""),"",(N12-L12)*INDEX('Employee Register'!P:P,MATCH($A12,'Employee Register'!A:A,0),1))</f>
        <v>62.856000000000009</v>
      </c>
      <c r="Q12" s="19">
        <f>IF(OR(ISBLANK($A12),$A12=""),"",INDEX('Employee Register'!Q:Q,MATCH($A12,'Employee Register'!A:A,0),1)+M12)</f>
        <v>0</v>
      </c>
      <c r="R12" s="34">
        <f t="shared" si="1"/>
        <v>1393.9440000000002</v>
      </c>
      <c r="S12" s="34" t="str">
        <f>IF(OR(ISBLANK($A12),$A12=""),"",INDEX('Employee Register'!$N:$N,MATCH($A12,'Employee Register'!$A:$A,0),1))</f>
        <v>MARRIED</v>
      </c>
      <c r="T12" s="52">
        <f>IF(OR(ISBLANK($A12),$A12=""),"",IF(YTD!$S12="SINGLE",S_YTD_excess_over,M_YTD_excess_over))</f>
        <v>1177</v>
      </c>
      <c r="U12" s="52">
        <f>IF(OR(ISBLANK($A12),$A12=""),"",IF(YTD!$S12="SINGLE",S_YTD_withhold,M_YTD_withhold))</f>
        <v>73.3</v>
      </c>
      <c r="V12" s="147">
        <f>IF(OR(ISBLANK($A12),$A12=""),"",IF(YTD!$S12="SINGLE",S_YTD_plus_excess,M_YTD_plus_excess))</f>
        <v>0.12</v>
      </c>
      <c r="W12" s="34" t="str">
        <f>IF(OR(ISBLANK($A12),$A12=""),"",INDEX('Employee Register'!$I:$I,MATCH($A12,'Employee Register'!$A:$A,0),1))</f>
        <v>Biweekly</v>
      </c>
      <c r="X12" s="19">
        <f t="shared" si="2"/>
        <v>99.333280000000016</v>
      </c>
      <c r="Y12" s="19">
        <f>IF(OR(ISBLANK($A12),$A12=""),"",$R12*INDEX('Employee Register'!$R:$R,MATCH($A12,'Employee Register'!$A:$A,0),1))</f>
        <v>64.539607200000006</v>
      </c>
      <c r="Z12" s="19">
        <f>IF(OR(ISBLANK($A12),$A12=""),"",$R12*INDEX('Employee Register'!$S:$S,MATCH($A12,'Employee Register'!$A:$A,0),1))</f>
        <v>0</v>
      </c>
      <c r="AA12" s="19">
        <f>IF(OR(ISBLANK($A12),$A12=""),"",$N12*INDEX('Employee Register'!$T:$T,MATCH($A12,'Employee Register'!$A:$A,0),1))</f>
        <v>129.90240000000003</v>
      </c>
      <c r="AB12" s="19">
        <f>IF(OR(ISBLANK($A12),$A12=""),"",$N12*INDEX('Employee Register'!$U:$U,MATCH($A12,'Employee Register'!$A:$A,0),1))</f>
        <v>30.380400000000005</v>
      </c>
      <c r="AC12" s="19">
        <f>IF(OR(ISBLANK($A12),$A12=""),"",INDEX('Employee Register'!$V:$V,MATCH($A12,'Employee Register'!$A:$A,0),1))</f>
        <v>42</v>
      </c>
      <c r="AD12" s="19">
        <f>IF(OR(ISBLANK($A12),$A12=""),"",INDEX('Employee Register'!$W:$W,MATCH($A12,'Employee Register'!$A:$A,0),1))</f>
        <v>0</v>
      </c>
      <c r="AE12" s="35">
        <f t="shared" si="3"/>
        <v>1666.1883128000002</v>
      </c>
    </row>
    <row r="13" spans="1:31" x14ac:dyDescent="0.2">
      <c r="A13" s="153">
        <v>3</v>
      </c>
      <c r="B13" s="16" t="str">
        <f>IF(OR(ISBLANK($A13),$A13=""),"",INDEX('Employee Register'!B:B,MATCH($A13,'Employee Register'!A:A,0),1))</f>
        <v>Benny Erwin</v>
      </c>
      <c r="C13" s="150">
        <v>41334</v>
      </c>
      <c r="D13" s="150">
        <v>41347</v>
      </c>
      <c r="E13" s="17">
        <v>80</v>
      </c>
      <c r="F13" s="17"/>
      <c r="G13" s="17"/>
      <c r="H13" s="17"/>
      <c r="I13" s="17"/>
      <c r="J13" s="17"/>
      <c r="K13" s="17">
        <f t="shared" si="0"/>
        <v>0</v>
      </c>
      <c r="L13" s="27"/>
      <c r="M13" s="27"/>
      <c r="N13" s="34">
        <f>IF(OR(ISBLANK($A13),$A13=""),"",SUM($E13:$H13)*INDEX('Employee Register'!G:G,MATCH($A13,'Employee Register'!A:A,0),1)+$K13*INDEX('Employee Register'!H:H,MATCH($A13,'Employee Register'!A:A,0),1)+L13)</f>
        <v>1876</v>
      </c>
      <c r="O13" s="19">
        <f>IF(OR(ISBLANK($A13),$A13=""),"",INDEX('Employee Register'!$O:$O,MATCH($A13,'Employee Register'!$A:$A,0),1)*INDEX('Federal Tax Tables'!$B$6:$B$12,MATCH(INDEX('Employee Register'!$I:$I,MATCH($A13,'Employee Register'!$A:$A,0),1),pay_frequency,0),1))</f>
        <v>638.4</v>
      </c>
      <c r="P13" s="19">
        <f>IF(OR(ISBLANK($A13),$A13=""),"",(N13-L13)*INDEX('Employee Register'!P:P,MATCH($A13,'Employee Register'!A:A,0),1))</f>
        <v>84.42</v>
      </c>
      <c r="Q13" s="19">
        <f>IF(OR(ISBLANK($A13),$A13=""),"",INDEX('Employee Register'!Q:Q,MATCH($A13,'Employee Register'!A:A,0),1)+M13)</f>
        <v>0</v>
      </c>
      <c r="R13" s="34">
        <f t="shared" si="1"/>
        <v>1153.1799999999998</v>
      </c>
      <c r="S13" s="34" t="str">
        <f>IF(OR(ISBLANK($A13),$A13=""),"",INDEX('Employee Register'!$N:$N,MATCH($A13,'Employee Register'!$A:$A,0),1))</f>
        <v>MARRIED</v>
      </c>
      <c r="T13" s="52">
        <f>IF(OR(ISBLANK($A13),$A13=""),"",IF(YTD!$S13="SINGLE",S_YTD_excess_over,M_YTD_excess_over))</f>
        <v>444</v>
      </c>
      <c r="U13" s="52">
        <f>IF(OR(ISBLANK($A13),$A13=""),"",IF(YTD!$S13="SINGLE",S_YTD_withhold,M_YTD_withhold))</f>
        <v>0</v>
      </c>
      <c r="V13" s="147">
        <f>IF(OR(ISBLANK($A13),$A13=""),"",IF(YTD!$S13="SINGLE",S_YTD_plus_excess,M_YTD_plus_excess))</f>
        <v>0.1</v>
      </c>
      <c r="W13" s="34" t="str">
        <f>IF(OR(ISBLANK($A13),$A13=""),"",INDEX('Employee Register'!$I:$I,MATCH($A13,'Employee Register'!$A:$A,0),1))</f>
        <v>Biweekly</v>
      </c>
      <c r="X13" s="19">
        <f t="shared" si="2"/>
        <v>70.917999999999992</v>
      </c>
      <c r="Y13" s="19">
        <f>IF(OR(ISBLANK($A13),$A13=""),"",$R13*INDEX('Employee Register'!$R:$R,MATCH($A13,'Employee Register'!$A:$A,0),1))</f>
        <v>53.392233999999995</v>
      </c>
      <c r="Z13" s="19">
        <f>IF(OR(ISBLANK($A13),$A13=""),"",$R13*INDEX('Employee Register'!$S:$S,MATCH($A13,'Employee Register'!$A:$A,0),1))</f>
        <v>0</v>
      </c>
      <c r="AA13" s="19">
        <f>IF(OR(ISBLANK($A13),$A13=""),"",$N13*INDEX('Employee Register'!$T:$T,MATCH($A13,'Employee Register'!$A:$A,0),1))</f>
        <v>116.312</v>
      </c>
      <c r="AB13" s="19">
        <f>IF(OR(ISBLANK($A13),$A13=""),"",$N13*INDEX('Employee Register'!$U:$U,MATCH($A13,'Employee Register'!$A:$A,0),1))</f>
        <v>27.202000000000002</v>
      </c>
      <c r="AC13" s="19">
        <f>IF(OR(ISBLANK($A13),$A13=""),"",INDEX('Employee Register'!$V:$V,MATCH($A13,'Employee Register'!$A:$A,0),1))</f>
        <v>14</v>
      </c>
      <c r="AD13" s="19">
        <f>IF(OR(ISBLANK($A13),$A13=""),"",INDEX('Employee Register'!$W:$W,MATCH($A13,'Employee Register'!$A:$A,0),1))</f>
        <v>30</v>
      </c>
      <c r="AE13" s="35">
        <f t="shared" si="3"/>
        <v>1479.7557660000002</v>
      </c>
    </row>
    <row r="14" spans="1:31" x14ac:dyDescent="0.2">
      <c r="A14" s="153"/>
      <c r="B14" s="16" t="str">
        <f>IF(OR(ISBLANK($A14),$A14=""),"",INDEX('Employee Register'!B:B,MATCH($A14,'Employee Register'!A:A,0),1))</f>
        <v/>
      </c>
      <c r="C14" s="150"/>
      <c r="D14" s="150"/>
      <c r="E14" s="17"/>
      <c r="F14" s="17"/>
      <c r="G14" s="17"/>
      <c r="H14" s="17"/>
      <c r="I14" s="17"/>
      <c r="J14" s="17"/>
      <c r="K14" s="17">
        <f t="shared" si="0"/>
        <v>0</v>
      </c>
      <c r="L14" s="27"/>
      <c r="M14" s="27"/>
      <c r="N14" s="34" t="str">
        <f>IF(OR(ISBLANK($A14),$A14=""),"",SUM($E14:$H14)*INDEX('Employee Register'!G:G,MATCH($A14,'Employee Register'!A:A,0),1)+$K14*INDEX('Employee Register'!H:H,MATCH($A14,'Employee Register'!A:A,0),1)+L14)</f>
        <v/>
      </c>
      <c r="O14" s="19" t="str">
        <f>IF(OR(ISBLANK($A14),$A14=""),"",INDEX('Employee Register'!$O:$O,MATCH($A14,'Employee Register'!$A:$A,0),1)*INDEX('Federal Tax Tables'!$B$6:$B$12,MATCH(INDEX('Employee Register'!$I:$I,MATCH($A14,'Employee Register'!$A:$A,0),1),pay_frequency,0),1))</f>
        <v/>
      </c>
      <c r="P14" s="19" t="str">
        <f>IF(OR(ISBLANK($A14),$A14=""),"",(N14-L14)*INDEX('Employee Register'!P:P,MATCH($A14,'Employee Register'!A:A,0),1))</f>
        <v/>
      </c>
      <c r="Q14" s="19" t="str">
        <f>IF(OR(ISBLANK($A14),$A14=""),"",INDEX('Employee Register'!Q:Q,MATCH($A14,'Employee Register'!A:A,0),1)+M14)</f>
        <v/>
      </c>
      <c r="R14" s="34" t="str">
        <f t="shared" si="1"/>
        <v/>
      </c>
      <c r="S14" s="34" t="str">
        <f>IF(OR(ISBLANK($A14),$A14=""),"",INDEX('Employee Register'!$N:$N,MATCH($A14,'Employee Register'!$A:$A,0),1))</f>
        <v/>
      </c>
      <c r="T14" s="52" t="str">
        <f>IF(OR(ISBLANK($A14),$A14=""),"",IF(YTD!$S14="SINGLE",S_YTD_excess_over,M_YTD_excess_over))</f>
        <v/>
      </c>
      <c r="U14" s="52" t="str">
        <f>IF(OR(ISBLANK($A14),$A14=""),"",IF(YTD!$S14="SINGLE",S_YTD_withhold,M_YTD_withhold))</f>
        <v/>
      </c>
      <c r="V14" s="147" t="str">
        <f>IF(OR(ISBLANK($A14),$A14=""),"",IF(YTD!$S14="SINGLE",S_YTD_plus_excess,M_YTD_plus_excess))</f>
        <v/>
      </c>
      <c r="W14" s="34" t="str">
        <f>IF(OR(ISBLANK($A14),$A14=""),"",INDEX('Employee Register'!$I:$I,MATCH($A14,'Employee Register'!$A:$A,0),1))</f>
        <v/>
      </c>
      <c r="X14" s="19" t="str">
        <f t="shared" si="2"/>
        <v/>
      </c>
      <c r="Y14" s="19" t="str">
        <f>IF(OR(ISBLANK($A14),$A14=""),"",$R14*INDEX('Employee Register'!$R:$R,MATCH($A14,'Employee Register'!$A:$A,0),1))</f>
        <v/>
      </c>
      <c r="Z14" s="19" t="str">
        <f>IF(OR(ISBLANK($A14),$A14=""),"",$R14*INDEX('Employee Register'!$S:$S,MATCH($A14,'Employee Register'!$A:$A,0),1))</f>
        <v/>
      </c>
      <c r="AA14" s="19" t="str">
        <f>IF(OR(ISBLANK($A14),$A14=""),"",$N14*INDEX('Employee Register'!$T:$T,MATCH($A14,'Employee Register'!$A:$A,0),1))</f>
        <v/>
      </c>
      <c r="AB14" s="19" t="str">
        <f>IF(OR(ISBLANK($A14),$A14=""),"",$N14*INDEX('Employee Register'!$U:$U,MATCH($A14,'Employee Register'!$A:$A,0),1))</f>
        <v/>
      </c>
      <c r="AC14" s="19" t="str">
        <f>IF(OR(ISBLANK($A14),$A14=""),"",INDEX('Employee Register'!$V:$V,MATCH($A14,'Employee Register'!$A:$A,0),1))</f>
        <v/>
      </c>
      <c r="AD14" s="19" t="str">
        <f>IF(OR(ISBLANK($A14),$A14=""),"",INDEX('Employee Register'!$W:$W,MATCH($A14,'Employee Register'!$A:$A,0),1))</f>
        <v/>
      </c>
      <c r="AE14" s="35" t="str">
        <f t="shared" si="3"/>
        <v/>
      </c>
    </row>
    <row r="15" spans="1:31" x14ac:dyDescent="0.2">
      <c r="A15" s="153"/>
      <c r="B15" s="16" t="str">
        <f>IF(OR(ISBLANK($A15),$A15=""),"",INDEX('Employee Register'!B:B,MATCH($A15,'Employee Register'!A:A,0),1))</f>
        <v/>
      </c>
      <c r="C15" s="150"/>
      <c r="D15" s="150"/>
      <c r="E15" s="17"/>
      <c r="F15" s="17"/>
      <c r="G15" s="17"/>
      <c r="H15" s="17"/>
      <c r="I15" s="17"/>
      <c r="J15" s="17"/>
      <c r="K15" s="17">
        <f t="shared" si="0"/>
        <v>0</v>
      </c>
      <c r="L15" s="27"/>
      <c r="M15" s="27"/>
      <c r="N15" s="34" t="str">
        <f>IF(OR(ISBLANK($A15),$A15=""),"",SUM($E15:$H15)*INDEX('Employee Register'!G:G,MATCH($A15,'Employee Register'!A:A,0),1)+$K15*INDEX('Employee Register'!H:H,MATCH($A15,'Employee Register'!A:A,0),1)+L15)</f>
        <v/>
      </c>
      <c r="O15" s="19" t="str">
        <f>IF(OR(ISBLANK($A15),$A15=""),"",INDEX('Employee Register'!$O:$O,MATCH($A15,'Employee Register'!$A:$A,0),1)*INDEX('Federal Tax Tables'!$B$6:$B$12,MATCH(INDEX('Employee Register'!$I:$I,MATCH($A15,'Employee Register'!$A:$A,0),1),pay_frequency,0),1))</f>
        <v/>
      </c>
      <c r="P15" s="19" t="str">
        <f>IF(OR(ISBLANK($A15),$A15=""),"",(N15-L15)*INDEX('Employee Register'!P:P,MATCH($A15,'Employee Register'!A:A,0),1))</f>
        <v/>
      </c>
      <c r="Q15" s="19" t="str">
        <f>IF(OR(ISBLANK($A15),$A15=""),"",INDEX('Employee Register'!Q:Q,MATCH($A15,'Employee Register'!A:A,0),1)+M15)</f>
        <v/>
      </c>
      <c r="R15" s="34" t="str">
        <f t="shared" si="1"/>
        <v/>
      </c>
      <c r="S15" s="34" t="str">
        <f>IF(OR(ISBLANK($A15),$A15=""),"",INDEX('Employee Register'!$N:$N,MATCH($A15,'Employee Register'!$A:$A,0),1))</f>
        <v/>
      </c>
      <c r="T15" s="52" t="str">
        <f>IF(OR(ISBLANK($A15),$A15=""),"",IF(YTD!$S15="SINGLE",S_YTD_excess_over,M_YTD_excess_over))</f>
        <v/>
      </c>
      <c r="U15" s="52" t="str">
        <f>IF(OR(ISBLANK($A15),$A15=""),"",IF(YTD!$S15="SINGLE",S_YTD_withhold,M_YTD_withhold))</f>
        <v/>
      </c>
      <c r="V15" s="147" t="str">
        <f>IF(OR(ISBLANK($A15),$A15=""),"",IF(YTD!$S15="SINGLE",S_YTD_plus_excess,M_YTD_plus_excess))</f>
        <v/>
      </c>
      <c r="W15" s="34" t="str">
        <f>IF(OR(ISBLANK($A15),$A15=""),"",INDEX('Employee Register'!$I:$I,MATCH($A15,'Employee Register'!$A:$A,0),1))</f>
        <v/>
      </c>
      <c r="X15" s="19" t="str">
        <f t="shared" si="2"/>
        <v/>
      </c>
      <c r="Y15" s="19" t="str">
        <f>IF(OR(ISBLANK($A15),$A15=""),"",$R15*INDEX('Employee Register'!$R:$R,MATCH($A15,'Employee Register'!$A:$A,0),1))</f>
        <v/>
      </c>
      <c r="Z15" s="19" t="str">
        <f>IF(OR(ISBLANK($A15),$A15=""),"",$R15*INDEX('Employee Register'!$S:$S,MATCH($A15,'Employee Register'!$A:$A,0),1))</f>
        <v/>
      </c>
      <c r="AA15" s="19" t="str">
        <f>IF(OR(ISBLANK($A15),$A15=""),"",$N15*INDEX('Employee Register'!$T:$T,MATCH($A15,'Employee Register'!$A:$A,0),1))</f>
        <v/>
      </c>
      <c r="AB15" s="19" t="str">
        <f>IF(OR(ISBLANK($A15),$A15=""),"",$N15*INDEX('Employee Register'!$U:$U,MATCH($A15,'Employee Register'!$A:$A,0),1))</f>
        <v/>
      </c>
      <c r="AC15" s="19" t="str">
        <f>IF(OR(ISBLANK($A15),$A15=""),"",INDEX('Employee Register'!$V:$V,MATCH($A15,'Employee Register'!$A:$A,0),1))</f>
        <v/>
      </c>
      <c r="AD15" s="19" t="str">
        <f>IF(OR(ISBLANK($A15),$A15=""),"",INDEX('Employee Register'!$W:$W,MATCH($A15,'Employee Register'!$A:$A,0),1))</f>
        <v/>
      </c>
      <c r="AE15" s="35" t="str">
        <f t="shared" si="3"/>
        <v/>
      </c>
    </row>
    <row r="16" spans="1:31" x14ac:dyDescent="0.2">
      <c r="A16" s="153"/>
      <c r="B16" s="16" t="str">
        <f>IF(OR(ISBLANK($A16),$A16=""),"",INDEX('Employee Register'!B:B,MATCH($A16,'Employee Register'!A:A,0),1))</f>
        <v/>
      </c>
      <c r="C16" s="150"/>
      <c r="D16" s="150"/>
      <c r="E16" s="17"/>
      <c r="F16" s="17"/>
      <c r="G16" s="17"/>
      <c r="H16" s="17"/>
      <c r="I16" s="17"/>
      <c r="J16" s="17"/>
      <c r="K16" s="17">
        <f t="shared" si="0"/>
        <v>0</v>
      </c>
      <c r="L16" s="27"/>
      <c r="M16" s="27"/>
      <c r="N16" s="34" t="str">
        <f>IF(OR(ISBLANK($A16),$A16=""),"",SUM($E16:$H16)*INDEX('Employee Register'!G:G,MATCH($A16,'Employee Register'!A:A,0),1)+$K16*INDEX('Employee Register'!H:H,MATCH($A16,'Employee Register'!A:A,0),1)+L16)</f>
        <v/>
      </c>
      <c r="O16" s="19" t="str">
        <f>IF(OR(ISBLANK($A16),$A16=""),"",INDEX('Employee Register'!$O:$O,MATCH($A16,'Employee Register'!$A:$A,0),1)*INDEX('Federal Tax Tables'!$B$6:$B$12,MATCH(INDEX('Employee Register'!$I:$I,MATCH($A16,'Employee Register'!$A:$A,0),1),pay_frequency,0),1))</f>
        <v/>
      </c>
      <c r="P16" s="19" t="str">
        <f>IF(OR(ISBLANK($A16),$A16=""),"",(N16-L16)*INDEX('Employee Register'!P:P,MATCH($A16,'Employee Register'!A:A,0),1))</f>
        <v/>
      </c>
      <c r="Q16" s="19" t="str">
        <f>IF(OR(ISBLANK($A16),$A16=""),"",INDEX('Employee Register'!Q:Q,MATCH($A16,'Employee Register'!A:A,0),1)+M16)</f>
        <v/>
      </c>
      <c r="R16" s="34" t="str">
        <f t="shared" si="1"/>
        <v/>
      </c>
      <c r="S16" s="34" t="str">
        <f>IF(OR(ISBLANK($A16),$A16=""),"",INDEX('Employee Register'!$N:$N,MATCH($A16,'Employee Register'!$A:$A,0),1))</f>
        <v/>
      </c>
      <c r="T16" s="52" t="str">
        <f>IF(OR(ISBLANK($A16),$A16=""),"",IF(YTD!$S16="SINGLE",S_YTD_excess_over,M_YTD_excess_over))</f>
        <v/>
      </c>
      <c r="U16" s="52" t="str">
        <f>IF(OR(ISBLANK($A16),$A16=""),"",IF(YTD!$S16="SINGLE",S_YTD_withhold,M_YTD_withhold))</f>
        <v/>
      </c>
      <c r="V16" s="147" t="str">
        <f>IF(OR(ISBLANK($A16),$A16=""),"",IF(YTD!$S16="SINGLE",S_YTD_plus_excess,M_YTD_plus_excess))</f>
        <v/>
      </c>
      <c r="W16" s="34" t="str">
        <f>IF(OR(ISBLANK($A16),$A16=""),"",INDEX('Employee Register'!$I:$I,MATCH($A16,'Employee Register'!$A:$A,0),1))</f>
        <v/>
      </c>
      <c r="X16" s="19" t="str">
        <f t="shared" si="2"/>
        <v/>
      </c>
      <c r="Y16" s="19" t="str">
        <f>IF(OR(ISBLANK($A16),$A16=""),"",$R16*INDEX('Employee Register'!$R:$R,MATCH($A16,'Employee Register'!$A:$A,0),1))</f>
        <v/>
      </c>
      <c r="Z16" s="19" t="str">
        <f>IF(OR(ISBLANK($A16),$A16=""),"",$R16*INDEX('Employee Register'!$S:$S,MATCH($A16,'Employee Register'!$A:$A,0),1))</f>
        <v/>
      </c>
      <c r="AA16" s="19" t="str">
        <f>IF(OR(ISBLANK($A16),$A16=""),"",$N16*INDEX('Employee Register'!$T:$T,MATCH($A16,'Employee Register'!$A:$A,0),1))</f>
        <v/>
      </c>
      <c r="AB16" s="19" t="str">
        <f>IF(OR(ISBLANK($A16),$A16=""),"",$N16*INDEX('Employee Register'!$U:$U,MATCH($A16,'Employee Register'!$A:$A,0),1))</f>
        <v/>
      </c>
      <c r="AC16" s="19" t="str">
        <f>IF(OR(ISBLANK($A16),$A16=""),"",INDEX('Employee Register'!$V:$V,MATCH($A16,'Employee Register'!$A:$A,0),1))</f>
        <v/>
      </c>
      <c r="AD16" s="19" t="str">
        <f>IF(OR(ISBLANK($A16),$A16=""),"",INDEX('Employee Register'!$W:$W,MATCH($A16,'Employee Register'!$A:$A,0),1))</f>
        <v/>
      </c>
      <c r="AE16" s="35" t="str">
        <f t="shared" si="3"/>
        <v/>
      </c>
    </row>
    <row r="17" spans="1:31" x14ac:dyDescent="0.2">
      <c r="A17" s="153"/>
      <c r="B17" s="16" t="str">
        <f>IF(OR(ISBLANK($A17),$A17=""),"",INDEX('Employee Register'!B:B,MATCH($A17,'Employee Register'!A:A,0),1))</f>
        <v/>
      </c>
      <c r="C17" s="150"/>
      <c r="D17" s="150"/>
      <c r="E17" s="17"/>
      <c r="F17" s="17"/>
      <c r="G17" s="17"/>
      <c r="H17" s="17"/>
      <c r="I17" s="17"/>
      <c r="J17" s="17"/>
      <c r="K17" s="17">
        <f t="shared" si="0"/>
        <v>0</v>
      </c>
      <c r="L17" s="27"/>
      <c r="M17" s="27"/>
      <c r="N17" s="34" t="str">
        <f>IF(OR(ISBLANK($A17),$A17=""),"",SUM($E17:$H17)*INDEX('Employee Register'!G:G,MATCH($A17,'Employee Register'!A:A,0),1)+$K17*INDEX('Employee Register'!H:H,MATCH($A17,'Employee Register'!A:A,0),1)+L17)</f>
        <v/>
      </c>
      <c r="O17" s="19" t="str">
        <f>IF(OR(ISBLANK($A17),$A17=""),"",INDEX('Employee Register'!$O:$O,MATCH($A17,'Employee Register'!$A:$A,0),1)*INDEX('Federal Tax Tables'!$B$6:$B$12,MATCH(INDEX('Employee Register'!$I:$I,MATCH($A17,'Employee Register'!$A:$A,0),1),pay_frequency,0),1))</f>
        <v/>
      </c>
      <c r="P17" s="19" t="str">
        <f>IF(OR(ISBLANK($A17),$A17=""),"",(N17-L17)*INDEX('Employee Register'!P:P,MATCH($A17,'Employee Register'!A:A,0),1))</f>
        <v/>
      </c>
      <c r="Q17" s="19" t="str">
        <f>IF(OR(ISBLANK($A17),$A17=""),"",INDEX('Employee Register'!Q:Q,MATCH($A17,'Employee Register'!A:A,0),1)+M17)</f>
        <v/>
      </c>
      <c r="R17" s="34" t="str">
        <f t="shared" si="1"/>
        <v/>
      </c>
      <c r="S17" s="34" t="str">
        <f>IF(OR(ISBLANK($A17),$A17=""),"",INDEX('Employee Register'!$N:$N,MATCH($A17,'Employee Register'!$A:$A,0),1))</f>
        <v/>
      </c>
      <c r="T17" s="52" t="str">
        <f>IF(OR(ISBLANK($A17),$A17=""),"",IF(YTD!$S17="SINGLE",S_YTD_excess_over,M_YTD_excess_over))</f>
        <v/>
      </c>
      <c r="U17" s="52" t="str">
        <f>IF(OR(ISBLANK($A17),$A17=""),"",IF(YTD!$S17="SINGLE",S_YTD_withhold,M_YTD_withhold))</f>
        <v/>
      </c>
      <c r="V17" s="147" t="str">
        <f>IF(OR(ISBLANK($A17),$A17=""),"",IF(YTD!$S17="SINGLE",S_YTD_plus_excess,M_YTD_plus_excess))</f>
        <v/>
      </c>
      <c r="W17" s="34" t="str">
        <f>IF(OR(ISBLANK($A17),$A17=""),"",INDEX('Employee Register'!$I:$I,MATCH($A17,'Employee Register'!$A:$A,0),1))</f>
        <v/>
      </c>
      <c r="X17" s="19" t="str">
        <f t="shared" si="2"/>
        <v/>
      </c>
      <c r="Y17" s="19" t="str">
        <f>IF(OR(ISBLANK($A17),$A17=""),"",$R17*INDEX('Employee Register'!$R:$R,MATCH($A17,'Employee Register'!$A:$A,0),1))</f>
        <v/>
      </c>
      <c r="Z17" s="19" t="str">
        <f>IF(OR(ISBLANK($A17),$A17=""),"",$R17*INDEX('Employee Register'!$S:$S,MATCH($A17,'Employee Register'!$A:$A,0),1))</f>
        <v/>
      </c>
      <c r="AA17" s="19" t="str">
        <f>IF(OR(ISBLANK($A17),$A17=""),"",$N17*INDEX('Employee Register'!$T:$T,MATCH($A17,'Employee Register'!$A:$A,0),1))</f>
        <v/>
      </c>
      <c r="AB17" s="19" t="str">
        <f>IF(OR(ISBLANK($A17),$A17=""),"",$N17*INDEX('Employee Register'!$U:$U,MATCH($A17,'Employee Register'!$A:$A,0),1))</f>
        <v/>
      </c>
      <c r="AC17" s="19" t="str">
        <f>IF(OR(ISBLANK($A17),$A17=""),"",INDEX('Employee Register'!$V:$V,MATCH($A17,'Employee Register'!$A:$A,0),1))</f>
        <v/>
      </c>
      <c r="AD17" s="19" t="str">
        <f>IF(OR(ISBLANK($A17),$A17=""),"",INDEX('Employee Register'!$W:$W,MATCH($A17,'Employee Register'!$A:$A,0),1))</f>
        <v/>
      </c>
      <c r="AE17" s="35" t="str">
        <f t="shared" si="3"/>
        <v/>
      </c>
    </row>
    <row r="18" spans="1:31" x14ac:dyDescent="0.2">
      <c r="A18" s="153"/>
      <c r="B18" s="16" t="str">
        <f>IF(OR(ISBLANK($A18),$A18=""),"",INDEX('Employee Register'!B:B,MATCH($A18,'Employee Register'!A:A,0),1))</f>
        <v/>
      </c>
      <c r="C18" s="150"/>
      <c r="D18" s="150"/>
      <c r="E18" s="17"/>
      <c r="F18" s="17"/>
      <c r="G18" s="17"/>
      <c r="H18" s="17"/>
      <c r="I18" s="17"/>
      <c r="J18" s="17"/>
      <c r="K18" s="17">
        <f t="shared" si="0"/>
        <v>0</v>
      </c>
      <c r="L18" s="27"/>
      <c r="M18" s="27"/>
      <c r="N18" s="34" t="str">
        <f>IF(OR(ISBLANK($A18),$A18=""),"",SUM($E18:$H18)*INDEX('Employee Register'!G:G,MATCH($A18,'Employee Register'!A:A,0),1)+$K18*INDEX('Employee Register'!H:H,MATCH($A18,'Employee Register'!A:A,0),1)+L18)</f>
        <v/>
      </c>
      <c r="O18" s="19" t="str">
        <f>IF(OR(ISBLANK($A18),$A18=""),"",INDEX('Employee Register'!$O:$O,MATCH($A18,'Employee Register'!$A:$A,0),1)*INDEX('Federal Tax Tables'!$B$6:$B$12,MATCH(INDEX('Employee Register'!$I:$I,MATCH($A18,'Employee Register'!$A:$A,0),1),pay_frequency,0),1))</f>
        <v/>
      </c>
      <c r="P18" s="19" t="str">
        <f>IF(OR(ISBLANK($A18),$A18=""),"",(N18-L18)*INDEX('Employee Register'!P:P,MATCH($A18,'Employee Register'!A:A,0),1))</f>
        <v/>
      </c>
      <c r="Q18" s="19" t="str">
        <f>IF(OR(ISBLANK($A18),$A18=""),"",INDEX('Employee Register'!Q:Q,MATCH($A18,'Employee Register'!A:A,0),1)+M18)</f>
        <v/>
      </c>
      <c r="R18" s="34" t="str">
        <f t="shared" si="1"/>
        <v/>
      </c>
      <c r="S18" s="34" t="str">
        <f>IF(OR(ISBLANK($A18),$A18=""),"",INDEX('Employee Register'!$N:$N,MATCH($A18,'Employee Register'!$A:$A,0),1))</f>
        <v/>
      </c>
      <c r="T18" s="52" t="str">
        <f>IF(OR(ISBLANK($A18),$A18=""),"",IF(YTD!$S18="SINGLE",S_YTD_excess_over,M_YTD_excess_over))</f>
        <v/>
      </c>
      <c r="U18" s="52" t="str">
        <f>IF(OR(ISBLANK($A18),$A18=""),"",IF(YTD!$S18="SINGLE",S_YTD_withhold,M_YTD_withhold))</f>
        <v/>
      </c>
      <c r="V18" s="147" t="str">
        <f>IF(OR(ISBLANK($A18),$A18=""),"",IF(YTD!$S18="SINGLE",S_YTD_plus_excess,M_YTD_plus_excess))</f>
        <v/>
      </c>
      <c r="W18" s="34" t="str">
        <f>IF(OR(ISBLANK($A18),$A18=""),"",INDEX('Employee Register'!$I:$I,MATCH($A18,'Employee Register'!$A:$A,0),1))</f>
        <v/>
      </c>
      <c r="X18" s="19" t="str">
        <f t="shared" si="2"/>
        <v/>
      </c>
      <c r="Y18" s="19" t="str">
        <f>IF(OR(ISBLANK($A18),$A18=""),"",$R18*INDEX('Employee Register'!$R:$R,MATCH($A18,'Employee Register'!$A:$A,0),1))</f>
        <v/>
      </c>
      <c r="Z18" s="19" t="str">
        <f>IF(OR(ISBLANK($A18),$A18=""),"",$R18*INDEX('Employee Register'!$S:$S,MATCH($A18,'Employee Register'!$A:$A,0),1))</f>
        <v/>
      </c>
      <c r="AA18" s="19" t="str">
        <f>IF(OR(ISBLANK($A18),$A18=""),"",$N18*INDEX('Employee Register'!$T:$T,MATCH($A18,'Employee Register'!$A:$A,0),1))</f>
        <v/>
      </c>
      <c r="AB18" s="19" t="str">
        <f>IF(OR(ISBLANK($A18),$A18=""),"",$N18*INDEX('Employee Register'!$U:$U,MATCH($A18,'Employee Register'!$A:$A,0),1))</f>
        <v/>
      </c>
      <c r="AC18" s="19" t="str">
        <f>IF(OR(ISBLANK($A18),$A18=""),"",INDEX('Employee Register'!$V:$V,MATCH($A18,'Employee Register'!$A:$A,0),1))</f>
        <v/>
      </c>
      <c r="AD18" s="19" t="str">
        <f>IF(OR(ISBLANK($A18),$A18=""),"",INDEX('Employee Register'!$W:$W,MATCH($A18,'Employee Register'!$A:$A,0),1))</f>
        <v/>
      </c>
      <c r="AE18" s="35" t="str">
        <f t="shared" si="3"/>
        <v/>
      </c>
    </row>
    <row r="19" spans="1:31" x14ac:dyDescent="0.2">
      <c r="A19" s="153"/>
      <c r="B19" s="16" t="str">
        <f>IF(OR(ISBLANK($A19),$A19=""),"",INDEX('Employee Register'!B:B,MATCH($A19,'Employee Register'!A:A,0),1))</f>
        <v/>
      </c>
      <c r="C19" s="150"/>
      <c r="D19" s="150"/>
      <c r="E19" s="17"/>
      <c r="F19" s="17"/>
      <c r="G19" s="17"/>
      <c r="H19" s="17"/>
      <c r="I19" s="17"/>
      <c r="J19" s="17"/>
      <c r="K19" s="17">
        <f t="shared" si="0"/>
        <v>0</v>
      </c>
      <c r="L19" s="27"/>
      <c r="M19" s="27"/>
      <c r="N19" s="34" t="str">
        <f>IF(OR(ISBLANK($A19),$A19=""),"",SUM($E19:$H19)*INDEX('Employee Register'!G:G,MATCH($A19,'Employee Register'!A:A,0),1)+$K19*INDEX('Employee Register'!H:H,MATCH($A19,'Employee Register'!A:A,0),1)+L19)</f>
        <v/>
      </c>
      <c r="O19" s="19" t="str">
        <f>IF(OR(ISBLANK($A19),$A19=""),"",INDEX('Employee Register'!$O:$O,MATCH($A19,'Employee Register'!$A:$A,0),1)*INDEX('Federal Tax Tables'!$B$6:$B$12,MATCH(INDEX('Employee Register'!$I:$I,MATCH($A19,'Employee Register'!$A:$A,0),1),pay_frequency,0),1))</f>
        <v/>
      </c>
      <c r="P19" s="19" t="str">
        <f>IF(OR(ISBLANK($A19),$A19=""),"",(N19-L19)*INDEX('Employee Register'!P:P,MATCH($A19,'Employee Register'!A:A,0),1))</f>
        <v/>
      </c>
      <c r="Q19" s="19" t="str">
        <f>IF(OR(ISBLANK($A19),$A19=""),"",INDEX('Employee Register'!Q:Q,MATCH($A19,'Employee Register'!A:A,0),1)+M19)</f>
        <v/>
      </c>
      <c r="R19" s="34" t="str">
        <f t="shared" si="1"/>
        <v/>
      </c>
      <c r="S19" s="34" t="str">
        <f>IF(OR(ISBLANK($A19),$A19=""),"",INDEX('Employee Register'!$N:$N,MATCH($A19,'Employee Register'!$A:$A,0),1))</f>
        <v/>
      </c>
      <c r="T19" s="52" t="str">
        <f>IF(OR(ISBLANK($A19),$A19=""),"",IF(YTD!$S19="SINGLE",S_YTD_excess_over,M_YTD_excess_over))</f>
        <v/>
      </c>
      <c r="U19" s="52" t="str">
        <f>IF(OR(ISBLANK($A19),$A19=""),"",IF(YTD!$S19="SINGLE",S_YTD_withhold,M_YTD_withhold))</f>
        <v/>
      </c>
      <c r="V19" s="147" t="str">
        <f>IF(OR(ISBLANK($A19),$A19=""),"",IF(YTD!$S19="SINGLE",S_YTD_plus_excess,M_YTD_plus_excess))</f>
        <v/>
      </c>
      <c r="W19" s="34" t="str">
        <f>IF(OR(ISBLANK($A19),$A19=""),"",INDEX('Employee Register'!$I:$I,MATCH($A19,'Employee Register'!$A:$A,0),1))</f>
        <v/>
      </c>
      <c r="X19" s="19" t="str">
        <f t="shared" si="2"/>
        <v/>
      </c>
      <c r="Y19" s="19" t="str">
        <f>IF(OR(ISBLANK($A19),$A19=""),"",$R19*INDEX('Employee Register'!$R:$R,MATCH($A19,'Employee Register'!$A:$A,0),1))</f>
        <v/>
      </c>
      <c r="Z19" s="19" t="str">
        <f>IF(OR(ISBLANK($A19),$A19=""),"",$R19*INDEX('Employee Register'!$S:$S,MATCH($A19,'Employee Register'!$A:$A,0),1))</f>
        <v/>
      </c>
      <c r="AA19" s="19" t="str">
        <f>IF(OR(ISBLANK($A19),$A19=""),"",$N19*INDEX('Employee Register'!$T:$T,MATCH($A19,'Employee Register'!$A:$A,0),1))</f>
        <v/>
      </c>
      <c r="AB19" s="19" t="str">
        <f>IF(OR(ISBLANK($A19),$A19=""),"",$N19*INDEX('Employee Register'!$U:$U,MATCH($A19,'Employee Register'!$A:$A,0),1))</f>
        <v/>
      </c>
      <c r="AC19" s="19" t="str">
        <f>IF(OR(ISBLANK($A19),$A19=""),"",INDEX('Employee Register'!$V:$V,MATCH($A19,'Employee Register'!$A:$A,0),1))</f>
        <v/>
      </c>
      <c r="AD19" s="19" t="str">
        <f>IF(OR(ISBLANK($A19),$A19=""),"",INDEX('Employee Register'!$W:$W,MATCH($A19,'Employee Register'!$A:$A,0),1))</f>
        <v/>
      </c>
      <c r="AE19" s="35" t="str">
        <f t="shared" si="3"/>
        <v/>
      </c>
    </row>
    <row r="20" spans="1:31" x14ac:dyDescent="0.2">
      <c r="A20" s="153"/>
      <c r="B20" s="16" t="str">
        <f>IF(OR(ISBLANK($A20),$A20=""),"",INDEX('Employee Register'!B:B,MATCH($A20,'Employee Register'!A:A,0),1))</f>
        <v/>
      </c>
      <c r="C20" s="150"/>
      <c r="D20" s="150"/>
      <c r="E20" s="17"/>
      <c r="F20" s="17"/>
      <c r="G20" s="17"/>
      <c r="H20" s="17"/>
      <c r="I20" s="17"/>
      <c r="J20" s="17"/>
      <c r="K20" s="17">
        <f t="shared" si="0"/>
        <v>0</v>
      </c>
      <c r="L20" s="27"/>
      <c r="M20" s="27"/>
      <c r="N20" s="34" t="str">
        <f>IF(OR(ISBLANK($A20),$A20=""),"",SUM($E20:$H20)*INDEX('Employee Register'!G:G,MATCH($A20,'Employee Register'!A:A,0),1)+$K20*INDEX('Employee Register'!H:H,MATCH($A20,'Employee Register'!A:A,0),1)+L20)</f>
        <v/>
      </c>
      <c r="O20" s="19" t="str">
        <f>IF(OR(ISBLANK($A20),$A20=""),"",INDEX('Employee Register'!$O:$O,MATCH($A20,'Employee Register'!$A:$A,0),1)*INDEX('Federal Tax Tables'!$B$6:$B$12,MATCH(INDEX('Employee Register'!$I:$I,MATCH($A20,'Employee Register'!$A:$A,0),1),pay_frequency,0),1))</f>
        <v/>
      </c>
      <c r="P20" s="19" t="str">
        <f>IF(OR(ISBLANK($A20),$A20=""),"",(N20-L20)*INDEX('Employee Register'!P:P,MATCH($A20,'Employee Register'!A:A,0),1))</f>
        <v/>
      </c>
      <c r="Q20" s="19" t="str">
        <f>IF(OR(ISBLANK($A20),$A20=""),"",INDEX('Employee Register'!Q:Q,MATCH($A20,'Employee Register'!A:A,0),1)+M20)</f>
        <v/>
      </c>
      <c r="R20" s="34" t="str">
        <f t="shared" si="1"/>
        <v/>
      </c>
      <c r="S20" s="34" t="str">
        <f>IF(OR(ISBLANK($A20),$A20=""),"",INDEX('Employee Register'!$N:$N,MATCH($A20,'Employee Register'!$A:$A,0),1))</f>
        <v/>
      </c>
      <c r="T20" s="52" t="str">
        <f>IF(OR(ISBLANK($A20),$A20=""),"",IF(YTD!$S20="SINGLE",S_YTD_excess_over,M_YTD_excess_over))</f>
        <v/>
      </c>
      <c r="U20" s="52" t="str">
        <f>IF(OR(ISBLANK($A20),$A20=""),"",IF(YTD!$S20="SINGLE",S_YTD_withhold,M_YTD_withhold))</f>
        <v/>
      </c>
      <c r="V20" s="147" t="str">
        <f>IF(OR(ISBLANK($A20),$A20=""),"",IF(YTD!$S20="SINGLE",S_YTD_plus_excess,M_YTD_plus_excess))</f>
        <v/>
      </c>
      <c r="W20" s="34" t="str">
        <f>IF(OR(ISBLANK($A20),$A20=""),"",INDEX('Employee Register'!$I:$I,MATCH($A20,'Employee Register'!$A:$A,0),1))</f>
        <v/>
      </c>
      <c r="X20" s="19" t="str">
        <f t="shared" si="2"/>
        <v/>
      </c>
      <c r="Y20" s="19" t="str">
        <f>IF(OR(ISBLANK($A20),$A20=""),"",$R20*INDEX('Employee Register'!$R:$R,MATCH($A20,'Employee Register'!$A:$A,0),1))</f>
        <v/>
      </c>
      <c r="Z20" s="19" t="str">
        <f>IF(OR(ISBLANK($A20),$A20=""),"",$R20*INDEX('Employee Register'!$S:$S,MATCH($A20,'Employee Register'!$A:$A,0),1))</f>
        <v/>
      </c>
      <c r="AA20" s="19" t="str">
        <f>IF(OR(ISBLANK($A20),$A20=""),"",$N20*INDEX('Employee Register'!$T:$T,MATCH($A20,'Employee Register'!$A:$A,0),1))</f>
        <v/>
      </c>
      <c r="AB20" s="19" t="str">
        <f>IF(OR(ISBLANK($A20),$A20=""),"",$N20*INDEX('Employee Register'!$U:$U,MATCH($A20,'Employee Register'!$A:$A,0),1))</f>
        <v/>
      </c>
      <c r="AC20" s="19" t="str">
        <f>IF(OR(ISBLANK($A20),$A20=""),"",INDEX('Employee Register'!$V:$V,MATCH($A20,'Employee Register'!$A:$A,0),1))</f>
        <v/>
      </c>
      <c r="AD20" s="19" t="str">
        <f>IF(OR(ISBLANK($A20),$A20=""),"",INDEX('Employee Register'!$W:$W,MATCH($A20,'Employee Register'!$A:$A,0),1))</f>
        <v/>
      </c>
      <c r="AE20" s="35" t="str">
        <f t="shared" si="3"/>
        <v/>
      </c>
    </row>
    <row r="21" spans="1:31" x14ac:dyDescent="0.2">
      <c r="A21" s="153"/>
      <c r="B21" s="16" t="str">
        <f>IF(OR(ISBLANK($A21),$A21=""),"",INDEX('Employee Register'!B:B,MATCH($A21,'Employee Register'!A:A,0),1))</f>
        <v/>
      </c>
      <c r="C21" s="150"/>
      <c r="D21" s="150"/>
      <c r="E21" s="17"/>
      <c r="F21" s="17"/>
      <c r="G21" s="17"/>
      <c r="H21" s="17"/>
      <c r="I21" s="17"/>
      <c r="J21" s="17"/>
      <c r="K21" s="17">
        <f t="shared" si="0"/>
        <v>0</v>
      </c>
      <c r="L21" s="27"/>
      <c r="M21" s="27"/>
      <c r="N21" s="34" t="str">
        <f>IF(OR(ISBLANK($A21),$A21=""),"",SUM($E21:$H21)*INDEX('Employee Register'!G:G,MATCH($A21,'Employee Register'!A:A,0),1)+$K21*INDEX('Employee Register'!H:H,MATCH($A21,'Employee Register'!A:A,0),1)+L21)</f>
        <v/>
      </c>
      <c r="O21" s="19" t="str">
        <f>IF(OR(ISBLANK($A21),$A21=""),"",INDEX('Employee Register'!$O:$O,MATCH($A21,'Employee Register'!$A:$A,0),1)*INDEX('Federal Tax Tables'!$B$6:$B$12,MATCH(INDEX('Employee Register'!$I:$I,MATCH($A21,'Employee Register'!$A:$A,0),1),pay_frequency,0),1))</f>
        <v/>
      </c>
      <c r="P21" s="19" t="str">
        <f>IF(OR(ISBLANK($A21),$A21=""),"",(N21-L21)*INDEX('Employee Register'!P:P,MATCH($A21,'Employee Register'!A:A,0),1))</f>
        <v/>
      </c>
      <c r="Q21" s="19" t="str">
        <f>IF(OR(ISBLANK($A21),$A21=""),"",INDEX('Employee Register'!Q:Q,MATCH($A21,'Employee Register'!A:A,0),1)+M21)</f>
        <v/>
      </c>
      <c r="R21" s="34" t="str">
        <f t="shared" si="1"/>
        <v/>
      </c>
      <c r="S21" s="34" t="str">
        <f>IF(OR(ISBLANK($A21),$A21=""),"",INDEX('Employee Register'!$N:$N,MATCH($A21,'Employee Register'!$A:$A,0),1))</f>
        <v/>
      </c>
      <c r="T21" s="52" t="str">
        <f>IF(OR(ISBLANK($A21),$A21=""),"",IF(YTD!$S21="SINGLE",S_YTD_excess_over,M_YTD_excess_over))</f>
        <v/>
      </c>
      <c r="U21" s="52" t="str">
        <f>IF(OR(ISBLANK($A21),$A21=""),"",IF(YTD!$S21="SINGLE",S_YTD_withhold,M_YTD_withhold))</f>
        <v/>
      </c>
      <c r="V21" s="147" t="str">
        <f>IF(OR(ISBLANK($A21),$A21=""),"",IF(YTD!$S21="SINGLE",S_YTD_plus_excess,M_YTD_plus_excess))</f>
        <v/>
      </c>
      <c r="W21" s="34" t="str">
        <f>IF(OR(ISBLANK($A21),$A21=""),"",INDEX('Employee Register'!$I:$I,MATCH($A21,'Employee Register'!$A:$A,0),1))</f>
        <v/>
      </c>
      <c r="X21" s="19" t="str">
        <f t="shared" si="2"/>
        <v/>
      </c>
      <c r="Y21" s="19" t="str">
        <f>IF(OR(ISBLANK($A21),$A21=""),"",$R21*INDEX('Employee Register'!$R:$R,MATCH($A21,'Employee Register'!$A:$A,0),1))</f>
        <v/>
      </c>
      <c r="Z21" s="19" t="str">
        <f>IF(OR(ISBLANK($A21),$A21=""),"",$R21*INDEX('Employee Register'!$S:$S,MATCH($A21,'Employee Register'!$A:$A,0),1))</f>
        <v/>
      </c>
      <c r="AA21" s="19" t="str">
        <f>IF(OR(ISBLANK($A21),$A21=""),"",$N21*INDEX('Employee Register'!$T:$T,MATCH($A21,'Employee Register'!$A:$A,0),1))</f>
        <v/>
      </c>
      <c r="AB21" s="19" t="str">
        <f>IF(OR(ISBLANK($A21),$A21=""),"",$N21*INDEX('Employee Register'!$U:$U,MATCH($A21,'Employee Register'!$A:$A,0),1))</f>
        <v/>
      </c>
      <c r="AC21" s="19" t="str">
        <f>IF(OR(ISBLANK($A21),$A21=""),"",INDEX('Employee Register'!$V:$V,MATCH($A21,'Employee Register'!$A:$A,0),1))</f>
        <v/>
      </c>
      <c r="AD21" s="19" t="str">
        <f>IF(OR(ISBLANK($A21),$A21=""),"",INDEX('Employee Register'!$W:$W,MATCH($A21,'Employee Register'!$A:$A,0),1))</f>
        <v/>
      </c>
      <c r="AE21" s="35" t="str">
        <f t="shared" si="3"/>
        <v/>
      </c>
    </row>
    <row r="22" spans="1:31" x14ac:dyDescent="0.2">
      <c r="A22" s="153"/>
      <c r="B22" s="16" t="str">
        <f>IF(OR(ISBLANK($A22),$A22=""),"",INDEX('Employee Register'!B:B,MATCH($A22,'Employee Register'!A:A,0),1))</f>
        <v/>
      </c>
      <c r="C22" s="150"/>
      <c r="D22" s="150"/>
      <c r="E22" s="17"/>
      <c r="F22" s="17"/>
      <c r="G22" s="17"/>
      <c r="H22" s="17"/>
      <c r="I22" s="17"/>
      <c r="J22" s="17"/>
      <c r="K22" s="17">
        <f t="shared" si="0"/>
        <v>0</v>
      </c>
      <c r="L22" s="27"/>
      <c r="M22" s="27"/>
      <c r="N22" s="34" t="str">
        <f>IF(OR(ISBLANK($A22),$A22=""),"",SUM($E22:$H22)*INDEX('Employee Register'!G:G,MATCH($A22,'Employee Register'!A:A,0),1)+$K22*INDEX('Employee Register'!H:H,MATCH($A22,'Employee Register'!A:A,0),1)+L22)</f>
        <v/>
      </c>
      <c r="O22" s="19" t="str">
        <f>IF(OR(ISBLANK($A22),$A22=""),"",INDEX('Employee Register'!$O:$O,MATCH($A22,'Employee Register'!$A:$A,0),1)*INDEX('Federal Tax Tables'!$B$6:$B$12,MATCH(INDEX('Employee Register'!$I:$I,MATCH($A22,'Employee Register'!$A:$A,0),1),pay_frequency,0),1))</f>
        <v/>
      </c>
      <c r="P22" s="19" t="str">
        <f>IF(OR(ISBLANK($A22),$A22=""),"",(N22-L22)*INDEX('Employee Register'!P:P,MATCH($A22,'Employee Register'!A:A,0),1))</f>
        <v/>
      </c>
      <c r="Q22" s="19" t="str">
        <f>IF(OR(ISBLANK($A22),$A22=""),"",INDEX('Employee Register'!Q:Q,MATCH($A22,'Employee Register'!A:A,0),1)+M22)</f>
        <v/>
      </c>
      <c r="R22" s="34" t="str">
        <f t="shared" si="1"/>
        <v/>
      </c>
      <c r="S22" s="34" t="str">
        <f>IF(OR(ISBLANK($A22),$A22=""),"",INDEX('Employee Register'!$N:$N,MATCH($A22,'Employee Register'!$A:$A,0),1))</f>
        <v/>
      </c>
      <c r="T22" s="52" t="str">
        <f>IF(OR(ISBLANK($A22),$A22=""),"",IF(YTD!$S22="SINGLE",S_YTD_excess_over,M_YTD_excess_over))</f>
        <v/>
      </c>
      <c r="U22" s="52" t="str">
        <f>IF(OR(ISBLANK($A22),$A22=""),"",IF(YTD!$S22="SINGLE",S_YTD_withhold,M_YTD_withhold))</f>
        <v/>
      </c>
      <c r="V22" s="147" t="str">
        <f>IF(OR(ISBLANK($A22),$A22=""),"",IF(YTD!$S22="SINGLE",S_YTD_plus_excess,M_YTD_plus_excess))</f>
        <v/>
      </c>
      <c r="W22" s="34" t="str">
        <f>IF(OR(ISBLANK($A22),$A22=""),"",INDEX('Employee Register'!$I:$I,MATCH($A22,'Employee Register'!$A:$A,0),1))</f>
        <v/>
      </c>
      <c r="X22" s="19" t="str">
        <f t="shared" si="2"/>
        <v/>
      </c>
      <c r="Y22" s="19" t="str">
        <f>IF(OR(ISBLANK($A22),$A22=""),"",$R22*INDEX('Employee Register'!$R:$R,MATCH($A22,'Employee Register'!$A:$A,0),1))</f>
        <v/>
      </c>
      <c r="Z22" s="19" t="str">
        <f>IF(OR(ISBLANK($A22),$A22=""),"",$R22*INDEX('Employee Register'!$S:$S,MATCH($A22,'Employee Register'!$A:$A,0),1))</f>
        <v/>
      </c>
      <c r="AA22" s="19" t="str">
        <f>IF(OR(ISBLANK($A22),$A22=""),"",$N22*INDEX('Employee Register'!$T:$T,MATCH($A22,'Employee Register'!$A:$A,0),1))</f>
        <v/>
      </c>
      <c r="AB22" s="19" t="str">
        <f>IF(OR(ISBLANK($A22),$A22=""),"",$N22*INDEX('Employee Register'!$U:$U,MATCH($A22,'Employee Register'!$A:$A,0),1))</f>
        <v/>
      </c>
      <c r="AC22" s="19" t="str">
        <f>IF(OR(ISBLANK($A22),$A22=""),"",INDEX('Employee Register'!$V:$V,MATCH($A22,'Employee Register'!$A:$A,0),1))</f>
        <v/>
      </c>
      <c r="AD22" s="19" t="str">
        <f>IF(OR(ISBLANK($A22),$A22=""),"",INDEX('Employee Register'!$W:$W,MATCH($A22,'Employee Register'!$A:$A,0),1))</f>
        <v/>
      </c>
      <c r="AE22" s="35" t="str">
        <f t="shared" si="3"/>
        <v/>
      </c>
    </row>
    <row r="23" spans="1:31" x14ac:dyDescent="0.2">
      <c r="A23" s="153"/>
      <c r="B23" s="16" t="str">
        <f>IF(OR(ISBLANK($A23),$A23=""),"",INDEX('Employee Register'!B:B,MATCH($A23,'Employee Register'!A:A,0),1))</f>
        <v/>
      </c>
      <c r="C23" s="150"/>
      <c r="D23" s="150"/>
      <c r="E23" s="17"/>
      <c r="F23" s="17"/>
      <c r="G23" s="17"/>
      <c r="H23" s="17"/>
      <c r="I23" s="17"/>
      <c r="J23" s="17"/>
      <c r="K23" s="17">
        <f t="shared" si="0"/>
        <v>0</v>
      </c>
      <c r="L23" s="27"/>
      <c r="M23" s="27"/>
      <c r="N23" s="34" t="str">
        <f>IF(OR(ISBLANK($A23),$A23=""),"",SUM($E23:$H23)*INDEX('Employee Register'!G:G,MATCH($A23,'Employee Register'!A:A,0),1)+$K23*INDEX('Employee Register'!H:H,MATCH($A23,'Employee Register'!A:A,0),1)+L23)</f>
        <v/>
      </c>
      <c r="O23" s="19" t="str">
        <f>IF(OR(ISBLANK($A23),$A23=""),"",INDEX('Employee Register'!$O:$O,MATCH($A23,'Employee Register'!$A:$A,0),1)*INDEX('Federal Tax Tables'!$B$6:$B$12,MATCH(INDEX('Employee Register'!$I:$I,MATCH($A23,'Employee Register'!$A:$A,0),1),pay_frequency,0),1))</f>
        <v/>
      </c>
      <c r="P23" s="19" t="str">
        <f>IF(OR(ISBLANK($A23),$A23=""),"",(N23-L23)*INDEX('Employee Register'!P:P,MATCH($A23,'Employee Register'!A:A,0),1))</f>
        <v/>
      </c>
      <c r="Q23" s="19" t="str">
        <f>IF(OR(ISBLANK($A23),$A23=""),"",INDEX('Employee Register'!Q:Q,MATCH($A23,'Employee Register'!A:A,0),1)+M23)</f>
        <v/>
      </c>
      <c r="R23" s="34" t="str">
        <f t="shared" si="1"/>
        <v/>
      </c>
      <c r="S23" s="34" t="str">
        <f>IF(OR(ISBLANK($A23),$A23=""),"",INDEX('Employee Register'!$N:$N,MATCH($A23,'Employee Register'!$A:$A,0),1))</f>
        <v/>
      </c>
      <c r="T23" s="52" t="str">
        <f>IF(OR(ISBLANK($A23),$A23=""),"",IF(YTD!$S23="SINGLE",S_YTD_excess_over,M_YTD_excess_over))</f>
        <v/>
      </c>
      <c r="U23" s="52" t="str">
        <f>IF(OR(ISBLANK($A23),$A23=""),"",IF(YTD!$S23="SINGLE",S_YTD_withhold,M_YTD_withhold))</f>
        <v/>
      </c>
      <c r="V23" s="147" t="str">
        <f>IF(OR(ISBLANK($A23),$A23=""),"",IF(YTD!$S23="SINGLE",S_YTD_plus_excess,M_YTD_plus_excess))</f>
        <v/>
      </c>
      <c r="W23" s="34" t="str">
        <f>IF(OR(ISBLANK($A23),$A23=""),"",INDEX('Employee Register'!$I:$I,MATCH($A23,'Employee Register'!$A:$A,0),1))</f>
        <v/>
      </c>
      <c r="X23" s="19" t="str">
        <f t="shared" si="2"/>
        <v/>
      </c>
      <c r="Y23" s="19" t="str">
        <f>IF(OR(ISBLANK($A23),$A23=""),"",$R23*INDEX('Employee Register'!$R:$R,MATCH($A23,'Employee Register'!$A:$A,0),1))</f>
        <v/>
      </c>
      <c r="Z23" s="19" t="str">
        <f>IF(OR(ISBLANK($A23),$A23=""),"",$R23*INDEX('Employee Register'!$S:$S,MATCH($A23,'Employee Register'!$A:$A,0),1))</f>
        <v/>
      </c>
      <c r="AA23" s="19" t="str">
        <f>IF(OR(ISBLANK($A23),$A23=""),"",$N23*INDEX('Employee Register'!$T:$T,MATCH($A23,'Employee Register'!$A:$A,0),1))</f>
        <v/>
      </c>
      <c r="AB23" s="19" t="str">
        <f>IF(OR(ISBLANK($A23),$A23=""),"",$N23*INDEX('Employee Register'!$U:$U,MATCH($A23,'Employee Register'!$A:$A,0),1))</f>
        <v/>
      </c>
      <c r="AC23" s="19" t="str">
        <f>IF(OR(ISBLANK($A23),$A23=""),"",INDEX('Employee Register'!$V:$V,MATCH($A23,'Employee Register'!$A:$A,0),1))</f>
        <v/>
      </c>
      <c r="AD23" s="19" t="str">
        <f>IF(OR(ISBLANK($A23),$A23=""),"",INDEX('Employee Register'!$W:$W,MATCH($A23,'Employee Register'!$A:$A,0),1))</f>
        <v/>
      </c>
      <c r="AE23" s="35" t="str">
        <f t="shared" si="3"/>
        <v/>
      </c>
    </row>
    <row r="24" spans="1:31" x14ac:dyDescent="0.2">
      <c r="A24" s="153"/>
      <c r="B24" s="16" t="str">
        <f>IF(OR(ISBLANK($A24),$A24=""),"",INDEX('Employee Register'!B:B,MATCH($A24,'Employee Register'!A:A,0),1))</f>
        <v/>
      </c>
      <c r="C24" s="150"/>
      <c r="D24" s="150"/>
      <c r="E24" s="17"/>
      <c r="F24" s="17"/>
      <c r="G24" s="17"/>
      <c r="H24" s="17"/>
      <c r="I24" s="17"/>
      <c r="J24" s="17"/>
      <c r="K24" s="17">
        <f t="shared" si="0"/>
        <v>0</v>
      </c>
      <c r="L24" s="27"/>
      <c r="M24" s="27"/>
      <c r="N24" s="34" t="str">
        <f>IF(OR(ISBLANK($A24),$A24=""),"",SUM($E24:$H24)*INDEX('Employee Register'!G:G,MATCH($A24,'Employee Register'!A:A,0),1)+$K24*INDEX('Employee Register'!H:H,MATCH($A24,'Employee Register'!A:A,0),1)+L24)</f>
        <v/>
      </c>
      <c r="O24" s="19" t="str">
        <f>IF(OR(ISBLANK($A24),$A24=""),"",INDEX('Employee Register'!$O:$O,MATCH($A24,'Employee Register'!$A:$A,0),1)*INDEX('Federal Tax Tables'!$B$6:$B$12,MATCH(INDEX('Employee Register'!$I:$I,MATCH($A24,'Employee Register'!$A:$A,0),1),pay_frequency,0),1))</f>
        <v/>
      </c>
      <c r="P24" s="19" t="str">
        <f>IF(OR(ISBLANK($A24),$A24=""),"",(N24-L24)*INDEX('Employee Register'!P:P,MATCH($A24,'Employee Register'!A:A,0),1))</f>
        <v/>
      </c>
      <c r="Q24" s="19" t="str">
        <f>IF(OR(ISBLANK($A24),$A24=""),"",INDEX('Employee Register'!Q:Q,MATCH($A24,'Employee Register'!A:A,0),1)+M24)</f>
        <v/>
      </c>
      <c r="R24" s="34" t="str">
        <f t="shared" si="1"/>
        <v/>
      </c>
      <c r="S24" s="34" t="str">
        <f>IF(OR(ISBLANK($A24),$A24=""),"",INDEX('Employee Register'!$N:$N,MATCH($A24,'Employee Register'!$A:$A,0),1))</f>
        <v/>
      </c>
      <c r="T24" s="52" t="str">
        <f>IF(OR(ISBLANK($A24),$A24=""),"",IF(YTD!$S24="SINGLE",S_YTD_excess_over,M_YTD_excess_over))</f>
        <v/>
      </c>
      <c r="U24" s="52" t="str">
        <f>IF(OR(ISBLANK($A24),$A24=""),"",IF(YTD!$S24="SINGLE",S_YTD_withhold,M_YTD_withhold))</f>
        <v/>
      </c>
      <c r="V24" s="147" t="str">
        <f>IF(OR(ISBLANK($A24),$A24=""),"",IF(YTD!$S24="SINGLE",S_YTD_plus_excess,M_YTD_plus_excess))</f>
        <v/>
      </c>
      <c r="W24" s="34" t="str">
        <f>IF(OR(ISBLANK($A24),$A24=""),"",INDEX('Employee Register'!$I:$I,MATCH($A24,'Employee Register'!$A:$A,0),1))</f>
        <v/>
      </c>
      <c r="X24" s="19" t="str">
        <f t="shared" si="2"/>
        <v/>
      </c>
      <c r="Y24" s="19" t="str">
        <f>IF(OR(ISBLANK($A24),$A24=""),"",$R24*INDEX('Employee Register'!$R:$R,MATCH($A24,'Employee Register'!$A:$A,0),1))</f>
        <v/>
      </c>
      <c r="Z24" s="19" t="str">
        <f>IF(OR(ISBLANK($A24),$A24=""),"",$R24*INDEX('Employee Register'!$S:$S,MATCH($A24,'Employee Register'!$A:$A,0),1))</f>
        <v/>
      </c>
      <c r="AA24" s="19" t="str">
        <f>IF(OR(ISBLANK($A24),$A24=""),"",$N24*INDEX('Employee Register'!$T:$T,MATCH($A24,'Employee Register'!$A:$A,0),1))</f>
        <v/>
      </c>
      <c r="AB24" s="19" t="str">
        <f>IF(OR(ISBLANK($A24),$A24=""),"",$N24*INDEX('Employee Register'!$U:$U,MATCH($A24,'Employee Register'!$A:$A,0),1))</f>
        <v/>
      </c>
      <c r="AC24" s="19" t="str">
        <f>IF(OR(ISBLANK($A24),$A24=""),"",INDEX('Employee Register'!$V:$V,MATCH($A24,'Employee Register'!$A:$A,0),1))</f>
        <v/>
      </c>
      <c r="AD24" s="19" t="str">
        <f>IF(OR(ISBLANK($A24),$A24=""),"",INDEX('Employee Register'!$W:$W,MATCH($A24,'Employee Register'!$A:$A,0),1))</f>
        <v/>
      </c>
      <c r="AE24" s="35" t="str">
        <f t="shared" si="3"/>
        <v/>
      </c>
    </row>
    <row r="25" spans="1:31" x14ac:dyDescent="0.2">
      <c r="A25" s="153"/>
      <c r="B25" s="16" t="str">
        <f>IF(OR(ISBLANK($A25),$A25=""),"",INDEX('Employee Register'!B:B,MATCH($A25,'Employee Register'!A:A,0),1))</f>
        <v/>
      </c>
      <c r="C25" s="150"/>
      <c r="D25" s="150"/>
      <c r="E25" s="17"/>
      <c r="F25" s="17"/>
      <c r="G25" s="17"/>
      <c r="H25" s="17"/>
      <c r="I25" s="17"/>
      <c r="J25" s="17"/>
      <c r="K25" s="17">
        <f t="shared" si="0"/>
        <v>0</v>
      </c>
      <c r="L25" s="27"/>
      <c r="M25" s="27"/>
      <c r="N25" s="34" t="str">
        <f>IF(OR(ISBLANK($A25),$A25=""),"",SUM($E25:$H25)*INDEX('Employee Register'!G:G,MATCH($A25,'Employee Register'!A:A,0),1)+$K25*INDEX('Employee Register'!H:H,MATCH($A25,'Employee Register'!A:A,0),1)+L25)</f>
        <v/>
      </c>
      <c r="O25" s="19" t="str">
        <f>IF(OR(ISBLANK($A25),$A25=""),"",INDEX('Employee Register'!$O:$O,MATCH($A25,'Employee Register'!$A:$A,0),1)*INDEX('Federal Tax Tables'!$B$6:$B$12,MATCH(INDEX('Employee Register'!$I:$I,MATCH($A25,'Employee Register'!$A:$A,0),1),pay_frequency,0),1))</f>
        <v/>
      </c>
      <c r="P25" s="19" t="str">
        <f>IF(OR(ISBLANK($A25),$A25=""),"",(N25-L25)*INDEX('Employee Register'!P:P,MATCH($A25,'Employee Register'!A:A,0),1))</f>
        <v/>
      </c>
      <c r="Q25" s="19" t="str">
        <f>IF(OR(ISBLANK($A25),$A25=""),"",INDEX('Employee Register'!Q:Q,MATCH($A25,'Employee Register'!A:A,0),1)+M25)</f>
        <v/>
      </c>
      <c r="R25" s="34" t="str">
        <f t="shared" si="1"/>
        <v/>
      </c>
      <c r="S25" s="34" t="str">
        <f>IF(OR(ISBLANK($A25),$A25=""),"",INDEX('Employee Register'!$N:$N,MATCH($A25,'Employee Register'!$A:$A,0),1))</f>
        <v/>
      </c>
      <c r="T25" s="52" t="str">
        <f>IF(OR(ISBLANK($A25),$A25=""),"",IF(YTD!$S25="SINGLE",S_YTD_excess_over,M_YTD_excess_over))</f>
        <v/>
      </c>
      <c r="U25" s="52" t="str">
        <f>IF(OR(ISBLANK($A25),$A25=""),"",IF(YTD!$S25="SINGLE",S_YTD_withhold,M_YTD_withhold))</f>
        <v/>
      </c>
      <c r="V25" s="147" t="str">
        <f>IF(OR(ISBLANK($A25),$A25=""),"",IF(YTD!$S25="SINGLE",S_YTD_plus_excess,M_YTD_plus_excess))</f>
        <v/>
      </c>
      <c r="W25" s="34" t="str">
        <f>IF(OR(ISBLANK($A25),$A25=""),"",INDEX('Employee Register'!$I:$I,MATCH($A25,'Employee Register'!$A:$A,0),1))</f>
        <v/>
      </c>
      <c r="X25" s="19" t="str">
        <f t="shared" si="2"/>
        <v/>
      </c>
      <c r="Y25" s="19" t="str">
        <f>IF(OR(ISBLANK($A25),$A25=""),"",$R25*INDEX('Employee Register'!$R:$R,MATCH($A25,'Employee Register'!$A:$A,0),1))</f>
        <v/>
      </c>
      <c r="Z25" s="19" t="str">
        <f>IF(OR(ISBLANK($A25),$A25=""),"",$R25*INDEX('Employee Register'!$S:$S,MATCH($A25,'Employee Register'!$A:$A,0),1))</f>
        <v/>
      </c>
      <c r="AA25" s="19" t="str">
        <f>IF(OR(ISBLANK($A25),$A25=""),"",$N25*INDEX('Employee Register'!$T:$T,MATCH($A25,'Employee Register'!$A:$A,0),1))</f>
        <v/>
      </c>
      <c r="AB25" s="19" t="str">
        <f>IF(OR(ISBLANK($A25),$A25=""),"",$N25*INDEX('Employee Register'!$U:$U,MATCH($A25,'Employee Register'!$A:$A,0),1))</f>
        <v/>
      </c>
      <c r="AC25" s="19" t="str">
        <f>IF(OR(ISBLANK($A25),$A25=""),"",INDEX('Employee Register'!$V:$V,MATCH($A25,'Employee Register'!$A:$A,0),1))</f>
        <v/>
      </c>
      <c r="AD25" s="19" t="str">
        <f>IF(OR(ISBLANK($A25),$A25=""),"",INDEX('Employee Register'!$W:$W,MATCH($A25,'Employee Register'!$A:$A,0),1))</f>
        <v/>
      </c>
      <c r="AE25" s="35" t="str">
        <f t="shared" si="3"/>
        <v/>
      </c>
    </row>
    <row r="26" spans="1:31" x14ac:dyDescent="0.2">
      <c r="A26" s="153"/>
      <c r="B26" s="16" t="str">
        <f>IF(OR(ISBLANK($A26),$A26=""),"",INDEX('Employee Register'!B:B,MATCH($A26,'Employee Register'!A:A,0),1))</f>
        <v/>
      </c>
      <c r="C26" s="150"/>
      <c r="D26" s="150"/>
      <c r="E26" s="17"/>
      <c r="F26" s="17"/>
      <c r="G26" s="17"/>
      <c r="H26" s="17"/>
      <c r="I26" s="17"/>
      <c r="J26" s="17"/>
      <c r="K26" s="17">
        <f t="shared" si="0"/>
        <v>0</v>
      </c>
      <c r="L26" s="27"/>
      <c r="M26" s="27"/>
      <c r="N26" s="34" t="str">
        <f>IF(OR(ISBLANK($A26),$A26=""),"",SUM($E26:$H26)*INDEX('Employee Register'!G:G,MATCH($A26,'Employee Register'!A:A,0),1)+$K26*INDEX('Employee Register'!H:H,MATCH($A26,'Employee Register'!A:A,0),1)+L26)</f>
        <v/>
      </c>
      <c r="O26" s="19" t="str">
        <f>IF(OR(ISBLANK($A26),$A26=""),"",INDEX('Employee Register'!$O:$O,MATCH($A26,'Employee Register'!$A:$A,0),1)*INDEX('Federal Tax Tables'!$B$6:$B$12,MATCH(INDEX('Employee Register'!$I:$I,MATCH($A26,'Employee Register'!$A:$A,0),1),pay_frequency,0),1))</f>
        <v/>
      </c>
      <c r="P26" s="19" t="str">
        <f>IF(OR(ISBLANK($A26),$A26=""),"",(N26-L26)*INDEX('Employee Register'!P:P,MATCH($A26,'Employee Register'!A:A,0),1))</f>
        <v/>
      </c>
      <c r="Q26" s="19" t="str">
        <f>IF(OR(ISBLANK($A26),$A26=""),"",INDEX('Employee Register'!Q:Q,MATCH($A26,'Employee Register'!A:A,0),1)+M26)</f>
        <v/>
      </c>
      <c r="R26" s="34" t="str">
        <f t="shared" si="1"/>
        <v/>
      </c>
      <c r="S26" s="34" t="str">
        <f>IF(OR(ISBLANK($A26),$A26=""),"",INDEX('Employee Register'!$N:$N,MATCH($A26,'Employee Register'!$A:$A,0),1))</f>
        <v/>
      </c>
      <c r="T26" s="52" t="str">
        <f>IF(OR(ISBLANK($A26),$A26=""),"",IF(YTD!$S26="SINGLE",S_YTD_excess_over,M_YTD_excess_over))</f>
        <v/>
      </c>
      <c r="U26" s="52" t="str">
        <f>IF(OR(ISBLANK($A26),$A26=""),"",IF(YTD!$S26="SINGLE",S_YTD_withhold,M_YTD_withhold))</f>
        <v/>
      </c>
      <c r="V26" s="147" t="str">
        <f>IF(OR(ISBLANK($A26),$A26=""),"",IF(YTD!$S26="SINGLE",S_YTD_plus_excess,M_YTD_plus_excess))</f>
        <v/>
      </c>
      <c r="W26" s="34" t="str">
        <f>IF(OR(ISBLANK($A26),$A26=""),"",INDEX('Employee Register'!$I:$I,MATCH($A26,'Employee Register'!$A:$A,0),1))</f>
        <v/>
      </c>
      <c r="X26" s="19" t="str">
        <f t="shared" si="2"/>
        <v/>
      </c>
      <c r="Y26" s="19" t="str">
        <f>IF(OR(ISBLANK($A26),$A26=""),"",$R26*INDEX('Employee Register'!$R:$R,MATCH($A26,'Employee Register'!$A:$A,0),1))</f>
        <v/>
      </c>
      <c r="Z26" s="19" t="str">
        <f>IF(OR(ISBLANK($A26),$A26=""),"",$R26*INDEX('Employee Register'!$S:$S,MATCH($A26,'Employee Register'!$A:$A,0),1))</f>
        <v/>
      </c>
      <c r="AA26" s="19" t="str">
        <f>IF(OR(ISBLANK($A26),$A26=""),"",$N26*INDEX('Employee Register'!$T:$T,MATCH($A26,'Employee Register'!$A:$A,0),1))</f>
        <v/>
      </c>
      <c r="AB26" s="19" t="str">
        <f>IF(OR(ISBLANK($A26),$A26=""),"",$N26*INDEX('Employee Register'!$U:$U,MATCH($A26,'Employee Register'!$A:$A,0),1))</f>
        <v/>
      </c>
      <c r="AC26" s="19" t="str">
        <f>IF(OR(ISBLANK($A26),$A26=""),"",INDEX('Employee Register'!$V:$V,MATCH($A26,'Employee Register'!$A:$A,0),1))</f>
        <v/>
      </c>
      <c r="AD26" s="19" t="str">
        <f>IF(OR(ISBLANK($A26),$A26=""),"",INDEX('Employee Register'!$W:$W,MATCH($A26,'Employee Register'!$A:$A,0),1))</f>
        <v/>
      </c>
      <c r="AE26" s="35" t="str">
        <f t="shared" si="3"/>
        <v/>
      </c>
    </row>
    <row r="27" spans="1:31" x14ac:dyDescent="0.2">
      <c r="A27" s="153"/>
      <c r="B27" s="16" t="str">
        <f>IF(OR(ISBLANK($A27),$A27=""),"",INDEX('Employee Register'!B:B,MATCH($A27,'Employee Register'!A:A,0),1))</f>
        <v/>
      </c>
      <c r="C27" s="150"/>
      <c r="D27" s="150"/>
      <c r="E27" s="17"/>
      <c r="F27" s="17"/>
      <c r="G27" s="17"/>
      <c r="H27" s="17"/>
      <c r="I27" s="17"/>
      <c r="J27" s="17"/>
      <c r="K27" s="17">
        <f t="shared" si="0"/>
        <v>0</v>
      </c>
      <c r="L27" s="27"/>
      <c r="M27" s="27"/>
      <c r="N27" s="34" t="str">
        <f>IF(OR(ISBLANK($A27),$A27=""),"",SUM($E27:$H27)*INDEX('Employee Register'!G:G,MATCH($A27,'Employee Register'!A:A,0),1)+$K27*INDEX('Employee Register'!H:H,MATCH($A27,'Employee Register'!A:A,0),1)+L27)</f>
        <v/>
      </c>
      <c r="O27" s="19" t="str">
        <f>IF(OR(ISBLANK($A27),$A27=""),"",INDEX('Employee Register'!$O:$O,MATCH($A27,'Employee Register'!$A:$A,0),1)*INDEX('Federal Tax Tables'!$B$6:$B$12,MATCH(INDEX('Employee Register'!$I:$I,MATCH($A27,'Employee Register'!$A:$A,0),1),pay_frequency,0),1))</f>
        <v/>
      </c>
      <c r="P27" s="19" t="str">
        <f>IF(OR(ISBLANK($A27),$A27=""),"",(N27-L27)*INDEX('Employee Register'!P:P,MATCH($A27,'Employee Register'!A:A,0),1))</f>
        <v/>
      </c>
      <c r="Q27" s="19" t="str">
        <f>IF(OR(ISBLANK($A27),$A27=""),"",INDEX('Employee Register'!Q:Q,MATCH($A27,'Employee Register'!A:A,0),1)+M27)</f>
        <v/>
      </c>
      <c r="R27" s="34" t="str">
        <f t="shared" si="1"/>
        <v/>
      </c>
      <c r="S27" s="34" t="str">
        <f>IF(OR(ISBLANK($A27),$A27=""),"",INDEX('Employee Register'!$N:$N,MATCH($A27,'Employee Register'!$A:$A,0),1))</f>
        <v/>
      </c>
      <c r="T27" s="52" t="str">
        <f>IF(OR(ISBLANK($A27),$A27=""),"",IF(YTD!$S27="SINGLE",S_YTD_excess_over,M_YTD_excess_over))</f>
        <v/>
      </c>
      <c r="U27" s="52" t="str">
        <f>IF(OR(ISBLANK($A27),$A27=""),"",IF(YTD!$S27="SINGLE",S_YTD_withhold,M_YTD_withhold))</f>
        <v/>
      </c>
      <c r="V27" s="147" t="str">
        <f>IF(OR(ISBLANK($A27),$A27=""),"",IF(YTD!$S27="SINGLE",S_YTD_plus_excess,M_YTD_plus_excess))</f>
        <v/>
      </c>
      <c r="W27" s="34" t="str">
        <f>IF(OR(ISBLANK($A27),$A27=""),"",INDEX('Employee Register'!$I:$I,MATCH($A27,'Employee Register'!$A:$A,0),1))</f>
        <v/>
      </c>
      <c r="X27" s="19" t="str">
        <f t="shared" si="2"/>
        <v/>
      </c>
      <c r="Y27" s="19" t="str">
        <f>IF(OR(ISBLANK($A27),$A27=""),"",$R27*INDEX('Employee Register'!$R:$R,MATCH($A27,'Employee Register'!$A:$A,0),1))</f>
        <v/>
      </c>
      <c r="Z27" s="19" t="str">
        <f>IF(OR(ISBLANK($A27),$A27=""),"",$R27*INDEX('Employee Register'!$S:$S,MATCH($A27,'Employee Register'!$A:$A,0),1))</f>
        <v/>
      </c>
      <c r="AA27" s="19" t="str">
        <f>IF(OR(ISBLANK($A27),$A27=""),"",$N27*INDEX('Employee Register'!$T:$T,MATCH($A27,'Employee Register'!$A:$A,0),1))</f>
        <v/>
      </c>
      <c r="AB27" s="19" t="str">
        <f>IF(OR(ISBLANK($A27),$A27=""),"",$N27*INDEX('Employee Register'!$U:$U,MATCH($A27,'Employee Register'!$A:$A,0),1))</f>
        <v/>
      </c>
      <c r="AC27" s="19" t="str">
        <f>IF(OR(ISBLANK($A27),$A27=""),"",INDEX('Employee Register'!$V:$V,MATCH($A27,'Employee Register'!$A:$A,0),1))</f>
        <v/>
      </c>
      <c r="AD27" s="19" t="str">
        <f>IF(OR(ISBLANK($A27),$A27=""),"",INDEX('Employee Register'!$W:$W,MATCH($A27,'Employee Register'!$A:$A,0),1))</f>
        <v/>
      </c>
      <c r="AE27" s="35" t="str">
        <f t="shared" si="3"/>
        <v/>
      </c>
    </row>
    <row r="28" spans="1:31" x14ac:dyDescent="0.2">
      <c r="A28" s="153"/>
      <c r="B28" s="16" t="str">
        <f>IF(OR(ISBLANK($A28),$A28=""),"",INDEX('Employee Register'!B:B,MATCH($A28,'Employee Register'!A:A,0),1))</f>
        <v/>
      </c>
      <c r="C28" s="150"/>
      <c r="D28" s="150"/>
      <c r="E28" s="17"/>
      <c r="F28" s="17"/>
      <c r="G28" s="17"/>
      <c r="H28" s="17"/>
      <c r="I28" s="17"/>
      <c r="J28" s="17"/>
      <c r="K28" s="17">
        <f t="shared" si="0"/>
        <v>0</v>
      </c>
      <c r="L28" s="27"/>
      <c r="M28" s="27"/>
      <c r="N28" s="34" t="str">
        <f>IF(OR(ISBLANK($A28),$A28=""),"",SUM($E28:$H28)*INDEX('Employee Register'!G:G,MATCH($A28,'Employee Register'!A:A,0),1)+$K28*INDEX('Employee Register'!H:H,MATCH($A28,'Employee Register'!A:A,0),1)+L28)</f>
        <v/>
      </c>
      <c r="O28" s="19" t="str">
        <f>IF(OR(ISBLANK($A28),$A28=""),"",INDEX('Employee Register'!$O:$O,MATCH($A28,'Employee Register'!$A:$A,0),1)*INDEX('Federal Tax Tables'!$B$6:$B$12,MATCH(INDEX('Employee Register'!$I:$I,MATCH($A28,'Employee Register'!$A:$A,0),1),pay_frequency,0),1))</f>
        <v/>
      </c>
      <c r="P28" s="19" t="str">
        <f>IF(OR(ISBLANK($A28),$A28=""),"",(N28-L28)*INDEX('Employee Register'!P:P,MATCH($A28,'Employee Register'!A:A,0),1))</f>
        <v/>
      </c>
      <c r="Q28" s="19" t="str">
        <f>IF(OR(ISBLANK($A28),$A28=""),"",INDEX('Employee Register'!Q:Q,MATCH($A28,'Employee Register'!A:A,0),1)+M28)</f>
        <v/>
      </c>
      <c r="R28" s="34" t="str">
        <f t="shared" si="1"/>
        <v/>
      </c>
      <c r="S28" s="34" t="str">
        <f>IF(OR(ISBLANK($A28),$A28=""),"",INDEX('Employee Register'!$N:$N,MATCH($A28,'Employee Register'!$A:$A,0),1))</f>
        <v/>
      </c>
      <c r="T28" s="52" t="str">
        <f>IF(OR(ISBLANK($A28),$A28=""),"",IF(YTD!$S28="SINGLE",S_YTD_excess_over,M_YTD_excess_over))</f>
        <v/>
      </c>
      <c r="U28" s="52" t="str">
        <f>IF(OR(ISBLANK($A28),$A28=""),"",IF(YTD!$S28="SINGLE",S_YTD_withhold,M_YTD_withhold))</f>
        <v/>
      </c>
      <c r="V28" s="147" t="str">
        <f>IF(OR(ISBLANK($A28),$A28=""),"",IF(YTD!$S28="SINGLE",S_YTD_plus_excess,M_YTD_plus_excess))</f>
        <v/>
      </c>
      <c r="W28" s="34" t="str">
        <f>IF(OR(ISBLANK($A28),$A28=""),"",INDEX('Employee Register'!$I:$I,MATCH($A28,'Employee Register'!$A:$A,0),1))</f>
        <v/>
      </c>
      <c r="X28" s="19" t="str">
        <f t="shared" si="2"/>
        <v/>
      </c>
      <c r="Y28" s="19" t="str">
        <f>IF(OR(ISBLANK($A28),$A28=""),"",$R28*INDEX('Employee Register'!$R:$R,MATCH($A28,'Employee Register'!$A:$A,0),1))</f>
        <v/>
      </c>
      <c r="Z28" s="19" t="str">
        <f>IF(OR(ISBLANK($A28),$A28=""),"",$R28*INDEX('Employee Register'!$S:$S,MATCH($A28,'Employee Register'!$A:$A,0),1))</f>
        <v/>
      </c>
      <c r="AA28" s="19" t="str">
        <f>IF(OR(ISBLANK($A28),$A28=""),"",$N28*INDEX('Employee Register'!$T:$T,MATCH($A28,'Employee Register'!$A:$A,0),1))</f>
        <v/>
      </c>
      <c r="AB28" s="19" t="str">
        <f>IF(OR(ISBLANK($A28),$A28=""),"",$N28*INDEX('Employee Register'!$U:$U,MATCH($A28,'Employee Register'!$A:$A,0),1))</f>
        <v/>
      </c>
      <c r="AC28" s="19" t="str">
        <f>IF(OR(ISBLANK($A28),$A28=""),"",INDEX('Employee Register'!$V:$V,MATCH($A28,'Employee Register'!$A:$A,0),1))</f>
        <v/>
      </c>
      <c r="AD28" s="19" t="str">
        <f>IF(OR(ISBLANK($A28),$A28=""),"",INDEX('Employee Register'!$W:$W,MATCH($A28,'Employee Register'!$A:$A,0),1))</f>
        <v/>
      </c>
      <c r="AE28" s="35" t="str">
        <f t="shared" si="3"/>
        <v/>
      </c>
    </row>
    <row r="29" spans="1:31" x14ac:dyDescent="0.2">
      <c r="A29" s="153"/>
      <c r="B29" s="16" t="str">
        <f>IF(OR(ISBLANK($A29),$A29=""),"",INDEX('Employee Register'!B:B,MATCH($A29,'Employee Register'!A:A,0),1))</f>
        <v/>
      </c>
      <c r="C29" s="150"/>
      <c r="D29" s="150"/>
      <c r="E29" s="17"/>
      <c r="F29" s="17"/>
      <c r="G29" s="17"/>
      <c r="H29" s="17"/>
      <c r="I29" s="17"/>
      <c r="J29" s="17"/>
      <c r="K29" s="17">
        <f t="shared" si="0"/>
        <v>0</v>
      </c>
      <c r="L29" s="27"/>
      <c r="M29" s="27"/>
      <c r="N29" s="34" t="str">
        <f>IF(OR(ISBLANK($A29),$A29=""),"",SUM($E29:$H29)*INDEX('Employee Register'!G:G,MATCH($A29,'Employee Register'!A:A,0),1)+$K29*INDEX('Employee Register'!H:H,MATCH($A29,'Employee Register'!A:A,0),1)+L29)</f>
        <v/>
      </c>
      <c r="O29" s="19" t="str">
        <f>IF(OR(ISBLANK($A29),$A29=""),"",INDEX('Employee Register'!$O:$O,MATCH($A29,'Employee Register'!$A:$A,0),1)*INDEX('Federal Tax Tables'!$B$6:$B$12,MATCH(INDEX('Employee Register'!$I:$I,MATCH($A29,'Employee Register'!$A:$A,0),1),pay_frequency,0),1))</f>
        <v/>
      </c>
      <c r="P29" s="19" t="str">
        <f>IF(OR(ISBLANK($A29),$A29=""),"",(N29-L29)*INDEX('Employee Register'!P:P,MATCH($A29,'Employee Register'!A:A,0),1))</f>
        <v/>
      </c>
      <c r="Q29" s="19" t="str">
        <f>IF(OR(ISBLANK($A29),$A29=""),"",INDEX('Employee Register'!Q:Q,MATCH($A29,'Employee Register'!A:A,0),1)+M29)</f>
        <v/>
      </c>
      <c r="R29" s="34" t="str">
        <f t="shared" si="1"/>
        <v/>
      </c>
      <c r="S29" s="34" t="str">
        <f>IF(OR(ISBLANK($A29),$A29=""),"",INDEX('Employee Register'!$N:$N,MATCH($A29,'Employee Register'!$A:$A,0),1))</f>
        <v/>
      </c>
      <c r="T29" s="52" t="str">
        <f>IF(OR(ISBLANK($A29),$A29=""),"",IF(YTD!$S29="SINGLE",S_YTD_excess_over,M_YTD_excess_over))</f>
        <v/>
      </c>
      <c r="U29" s="52" t="str">
        <f>IF(OR(ISBLANK($A29),$A29=""),"",IF(YTD!$S29="SINGLE",S_YTD_withhold,M_YTD_withhold))</f>
        <v/>
      </c>
      <c r="V29" s="147" t="str">
        <f>IF(OR(ISBLANK($A29),$A29=""),"",IF(YTD!$S29="SINGLE",S_YTD_plus_excess,M_YTD_plus_excess))</f>
        <v/>
      </c>
      <c r="W29" s="34" t="str">
        <f>IF(OR(ISBLANK($A29),$A29=""),"",INDEX('Employee Register'!$I:$I,MATCH($A29,'Employee Register'!$A:$A,0),1))</f>
        <v/>
      </c>
      <c r="X29" s="19" t="str">
        <f t="shared" si="2"/>
        <v/>
      </c>
      <c r="Y29" s="19" t="str">
        <f>IF(OR(ISBLANK($A29),$A29=""),"",$R29*INDEX('Employee Register'!$R:$R,MATCH($A29,'Employee Register'!$A:$A,0),1))</f>
        <v/>
      </c>
      <c r="Z29" s="19" t="str">
        <f>IF(OR(ISBLANK($A29),$A29=""),"",$R29*INDEX('Employee Register'!$S:$S,MATCH($A29,'Employee Register'!$A:$A,0),1))</f>
        <v/>
      </c>
      <c r="AA29" s="19" t="str">
        <f>IF(OR(ISBLANK($A29),$A29=""),"",$N29*INDEX('Employee Register'!$T:$T,MATCH($A29,'Employee Register'!$A:$A,0),1))</f>
        <v/>
      </c>
      <c r="AB29" s="19" t="str">
        <f>IF(OR(ISBLANK($A29),$A29=""),"",$N29*INDEX('Employee Register'!$U:$U,MATCH($A29,'Employee Register'!$A:$A,0),1))</f>
        <v/>
      </c>
      <c r="AC29" s="19" t="str">
        <f>IF(OR(ISBLANK($A29),$A29=""),"",INDEX('Employee Register'!$V:$V,MATCH($A29,'Employee Register'!$A:$A,0),1))</f>
        <v/>
      </c>
      <c r="AD29" s="19" t="str">
        <f>IF(OR(ISBLANK($A29),$A29=""),"",INDEX('Employee Register'!$W:$W,MATCH($A29,'Employee Register'!$A:$A,0),1))</f>
        <v/>
      </c>
      <c r="AE29" s="35" t="str">
        <f t="shared" si="3"/>
        <v/>
      </c>
    </row>
    <row r="30" spans="1:31" x14ac:dyDescent="0.2">
      <c r="A30" s="153"/>
      <c r="B30" s="16" t="str">
        <f>IF(OR(ISBLANK($A30),$A30=""),"",INDEX('Employee Register'!B:B,MATCH($A30,'Employee Register'!A:A,0),1))</f>
        <v/>
      </c>
      <c r="C30" s="150"/>
      <c r="D30" s="150"/>
      <c r="E30" s="17"/>
      <c r="F30" s="17"/>
      <c r="G30" s="17"/>
      <c r="H30" s="17"/>
      <c r="I30" s="17"/>
      <c r="J30" s="17"/>
      <c r="K30" s="17">
        <f t="shared" si="0"/>
        <v>0</v>
      </c>
      <c r="L30" s="27"/>
      <c r="M30" s="27"/>
      <c r="N30" s="34" t="str">
        <f>IF(OR(ISBLANK($A30),$A30=""),"",SUM($E30:$H30)*INDEX('Employee Register'!G:G,MATCH($A30,'Employee Register'!A:A,0),1)+$K30*INDEX('Employee Register'!H:H,MATCH($A30,'Employee Register'!A:A,0),1)+L30)</f>
        <v/>
      </c>
      <c r="O30" s="19" t="str">
        <f>IF(OR(ISBLANK($A30),$A30=""),"",INDEX('Employee Register'!$O:$O,MATCH($A30,'Employee Register'!$A:$A,0),1)*INDEX('Federal Tax Tables'!$B$6:$B$12,MATCH(INDEX('Employee Register'!$I:$I,MATCH($A30,'Employee Register'!$A:$A,0),1),pay_frequency,0),1))</f>
        <v/>
      </c>
      <c r="P30" s="19" t="str">
        <f>IF(OR(ISBLANK($A30),$A30=""),"",(N30-L30)*INDEX('Employee Register'!P:P,MATCH($A30,'Employee Register'!A:A,0),1))</f>
        <v/>
      </c>
      <c r="Q30" s="19" t="str">
        <f>IF(OR(ISBLANK($A30),$A30=""),"",INDEX('Employee Register'!Q:Q,MATCH($A30,'Employee Register'!A:A,0),1)+M30)</f>
        <v/>
      </c>
      <c r="R30" s="34" t="str">
        <f t="shared" si="1"/>
        <v/>
      </c>
      <c r="S30" s="34" t="str">
        <f>IF(OR(ISBLANK($A30),$A30=""),"",INDEX('Employee Register'!$N:$N,MATCH($A30,'Employee Register'!$A:$A,0),1))</f>
        <v/>
      </c>
      <c r="T30" s="52" t="str">
        <f>IF(OR(ISBLANK($A30),$A30=""),"",IF(YTD!$S30="SINGLE",S_YTD_excess_over,M_YTD_excess_over))</f>
        <v/>
      </c>
      <c r="U30" s="52" t="str">
        <f>IF(OR(ISBLANK($A30),$A30=""),"",IF(YTD!$S30="SINGLE",S_YTD_withhold,M_YTD_withhold))</f>
        <v/>
      </c>
      <c r="V30" s="147" t="str">
        <f>IF(OR(ISBLANK($A30),$A30=""),"",IF(YTD!$S30="SINGLE",S_YTD_plus_excess,M_YTD_plus_excess))</f>
        <v/>
      </c>
      <c r="W30" s="34" t="str">
        <f>IF(OR(ISBLANK($A30),$A30=""),"",INDEX('Employee Register'!$I:$I,MATCH($A30,'Employee Register'!$A:$A,0),1))</f>
        <v/>
      </c>
      <c r="X30" s="19" t="str">
        <f t="shared" si="2"/>
        <v/>
      </c>
      <c r="Y30" s="19" t="str">
        <f>IF(OR(ISBLANK($A30),$A30=""),"",$R30*INDEX('Employee Register'!$R:$R,MATCH($A30,'Employee Register'!$A:$A,0),1))</f>
        <v/>
      </c>
      <c r="Z30" s="19" t="str">
        <f>IF(OR(ISBLANK($A30),$A30=""),"",$R30*INDEX('Employee Register'!$S:$S,MATCH($A30,'Employee Register'!$A:$A,0),1))</f>
        <v/>
      </c>
      <c r="AA30" s="19" t="str">
        <f>IF(OR(ISBLANK($A30),$A30=""),"",$N30*INDEX('Employee Register'!$T:$T,MATCH($A30,'Employee Register'!$A:$A,0),1))</f>
        <v/>
      </c>
      <c r="AB30" s="19" t="str">
        <f>IF(OR(ISBLANK($A30),$A30=""),"",$N30*INDEX('Employee Register'!$U:$U,MATCH($A30,'Employee Register'!$A:$A,0),1))</f>
        <v/>
      </c>
      <c r="AC30" s="19" t="str">
        <f>IF(OR(ISBLANK($A30),$A30=""),"",INDEX('Employee Register'!$V:$V,MATCH($A30,'Employee Register'!$A:$A,0),1))</f>
        <v/>
      </c>
      <c r="AD30" s="19" t="str">
        <f>IF(OR(ISBLANK($A30),$A30=""),"",INDEX('Employee Register'!$W:$W,MATCH($A30,'Employee Register'!$A:$A,0),1))</f>
        <v/>
      </c>
      <c r="AE30" s="35" t="str">
        <f t="shared" si="3"/>
        <v/>
      </c>
    </row>
    <row r="31" spans="1:31" x14ac:dyDescent="0.2">
      <c r="A31" s="153"/>
      <c r="B31" s="16" t="str">
        <f>IF(OR(ISBLANK($A31),$A31=""),"",INDEX('Employee Register'!B:B,MATCH($A31,'Employee Register'!A:A,0),1))</f>
        <v/>
      </c>
      <c r="C31" s="150"/>
      <c r="D31" s="150"/>
      <c r="E31" s="17"/>
      <c r="F31" s="17"/>
      <c r="G31" s="17"/>
      <c r="H31" s="17"/>
      <c r="I31" s="17"/>
      <c r="J31" s="17"/>
      <c r="K31" s="17">
        <f t="shared" si="0"/>
        <v>0</v>
      </c>
      <c r="L31" s="27"/>
      <c r="M31" s="27"/>
      <c r="N31" s="34" t="str">
        <f>IF(OR(ISBLANK($A31),$A31=""),"",SUM($E31:$H31)*INDEX('Employee Register'!G:G,MATCH($A31,'Employee Register'!A:A,0),1)+$K31*INDEX('Employee Register'!H:H,MATCH($A31,'Employee Register'!A:A,0),1)+L31)</f>
        <v/>
      </c>
      <c r="O31" s="19" t="str">
        <f>IF(OR(ISBLANK($A31),$A31=""),"",INDEX('Employee Register'!$O:$O,MATCH($A31,'Employee Register'!$A:$A,0),1)*INDEX('Federal Tax Tables'!$B$6:$B$12,MATCH(INDEX('Employee Register'!$I:$I,MATCH($A31,'Employee Register'!$A:$A,0),1),pay_frequency,0),1))</f>
        <v/>
      </c>
      <c r="P31" s="19" t="str">
        <f>IF(OR(ISBLANK($A31),$A31=""),"",(N31-L31)*INDEX('Employee Register'!P:P,MATCH($A31,'Employee Register'!A:A,0),1))</f>
        <v/>
      </c>
      <c r="Q31" s="19" t="str">
        <f>IF(OR(ISBLANK($A31),$A31=""),"",INDEX('Employee Register'!Q:Q,MATCH($A31,'Employee Register'!A:A,0),1)+M31)</f>
        <v/>
      </c>
      <c r="R31" s="34" t="str">
        <f t="shared" si="1"/>
        <v/>
      </c>
      <c r="S31" s="34" t="str">
        <f>IF(OR(ISBLANK($A31),$A31=""),"",INDEX('Employee Register'!$N:$N,MATCH($A31,'Employee Register'!$A:$A,0),1))</f>
        <v/>
      </c>
      <c r="T31" s="52" t="str">
        <f>IF(OR(ISBLANK($A31),$A31=""),"",IF(YTD!$S31="SINGLE",S_YTD_excess_over,M_YTD_excess_over))</f>
        <v/>
      </c>
      <c r="U31" s="52" t="str">
        <f>IF(OR(ISBLANK($A31),$A31=""),"",IF(YTD!$S31="SINGLE",S_YTD_withhold,M_YTD_withhold))</f>
        <v/>
      </c>
      <c r="V31" s="147" t="str">
        <f>IF(OR(ISBLANK($A31),$A31=""),"",IF(YTD!$S31="SINGLE",S_YTD_plus_excess,M_YTD_plus_excess))</f>
        <v/>
      </c>
      <c r="W31" s="34" t="str">
        <f>IF(OR(ISBLANK($A31),$A31=""),"",INDEX('Employee Register'!$I:$I,MATCH($A31,'Employee Register'!$A:$A,0),1))</f>
        <v/>
      </c>
      <c r="X31" s="19" t="str">
        <f t="shared" si="2"/>
        <v/>
      </c>
      <c r="Y31" s="19" t="str">
        <f>IF(OR(ISBLANK($A31),$A31=""),"",$R31*INDEX('Employee Register'!$R:$R,MATCH($A31,'Employee Register'!$A:$A,0),1))</f>
        <v/>
      </c>
      <c r="Z31" s="19" t="str">
        <f>IF(OR(ISBLANK($A31),$A31=""),"",$R31*INDEX('Employee Register'!$S:$S,MATCH($A31,'Employee Register'!$A:$A,0),1))</f>
        <v/>
      </c>
      <c r="AA31" s="19" t="str">
        <f>IF(OR(ISBLANK($A31),$A31=""),"",$N31*INDEX('Employee Register'!$T:$T,MATCH($A31,'Employee Register'!$A:$A,0),1))</f>
        <v/>
      </c>
      <c r="AB31" s="19" t="str">
        <f>IF(OR(ISBLANK($A31),$A31=""),"",$N31*INDEX('Employee Register'!$U:$U,MATCH($A31,'Employee Register'!$A:$A,0),1))</f>
        <v/>
      </c>
      <c r="AC31" s="19" t="str">
        <f>IF(OR(ISBLANK($A31),$A31=""),"",INDEX('Employee Register'!$V:$V,MATCH($A31,'Employee Register'!$A:$A,0),1))</f>
        <v/>
      </c>
      <c r="AD31" s="19" t="str">
        <f>IF(OR(ISBLANK($A31),$A31=""),"",INDEX('Employee Register'!$W:$W,MATCH($A31,'Employee Register'!$A:$A,0),1))</f>
        <v/>
      </c>
      <c r="AE31" s="35" t="str">
        <f t="shared" si="3"/>
        <v/>
      </c>
    </row>
    <row r="32" spans="1:31" x14ac:dyDescent="0.2">
      <c r="A32" s="153"/>
      <c r="B32" s="16" t="str">
        <f>IF(OR(ISBLANK($A32),$A32=""),"",INDEX('Employee Register'!B:B,MATCH($A32,'Employee Register'!A:A,0),1))</f>
        <v/>
      </c>
      <c r="C32" s="150"/>
      <c r="D32" s="150"/>
      <c r="E32" s="17"/>
      <c r="F32" s="17"/>
      <c r="G32" s="17"/>
      <c r="H32" s="17"/>
      <c r="I32" s="17"/>
      <c r="J32" s="17"/>
      <c r="K32" s="17">
        <f t="shared" si="0"/>
        <v>0</v>
      </c>
      <c r="L32" s="27"/>
      <c r="M32" s="27"/>
      <c r="N32" s="34" t="str">
        <f>IF(OR(ISBLANK($A32),$A32=""),"",SUM($E32:$H32)*INDEX('Employee Register'!G:G,MATCH($A32,'Employee Register'!A:A,0),1)+$K32*INDEX('Employee Register'!H:H,MATCH($A32,'Employee Register'!A:A,0),1)+L32)</f>
        <v/>
      </c>
      <c r="O32" s="19" t="str">
        <f>IF(OR(ISBLANK($A32),$A32=""),"",INDEX('Employee Register'!$O:$O,MATCH($A32,'Employee Register'!$A:$A,0),1)*INDEX('Federal Tax Tables'!$B$6:$B$12,MATCH(INDEX('Employee Register'!$I:$I,MATCH($A32,'Employee Register'!$A:$A,0),1),pay_frequency,0),1))</f>
        <v/>
      </c>
      <c r="P32" s="19" t="str">
        <f>IF(OR(ISBLANK($A32),$A32=""),"",(N32-L32)*INDEX('Employee Register'!P:P,MATCH($A32,'Employee Register'!A:A,0),1))</f>
        <v/>
      </c>
      <c r="Q32" s="19" t="str">
        <f>IF(OR(ISBLANK($A32),$A32=""),"",INDEX('Employee Register'!Q:Q,MATCH($A32,'Employee Register'!A:A,0),1)+M32)</f>
        <v/>
      </c>
      <c r="R32" s="34" t="str">
        <f t="shared" si="1"/>
        <v/>
      </c>
      <c r="S32" s="34" t="str">
        <f>IF(OR(ISBLANK($A32),$A32=""),"",INDEX('Employee Register'!$N:$N,MATCH($A32,'Employee Register'!$A:$A,0),1))</f>
        <v/>
      </c>
      <c r="T32" s="52" t="str">
        <f>IF(OR(ISBLANK($A32),$A32=""),"",IF(YTD!$S32="SINGLE",S_YTD_excess_over,M_YTD_excess_over))</f>
        <v/>
      </c>
      <c r="U32" s="52" t="str">
        <f>IF(OR(ISBLANK($A32),$A32=""),"",IF(YTD!$S32="SINGLE",S_YTD_withhold,M_YTD_withhold))</f>
        <v/>
      </c>
      <c r="V32" s="147" t="str">
        <f>IF(OR(ISBLANK($A32),$A32=""),"",IF(YTD!$S32="SINGLE",S_YTD_plus_excess,M_YTD_plus_excess))</f>
        <v/>
      </c>
      <c r="W32" s="34" t="str">
        <f>IF(OR(ISBLANK($A32),$A32=""),"",INDEX('Employee Register'!$I:$I,MATCH($A32,'Employee Register'!$A:$A,0),1))</f>
        <v/>
      </c>
      <c r="X32" s="19" t="str">
        <f t="shared" si="2"/>
        <v/>
      </c>
      <c r="Y32" s="19" t="str">
        <f>IF(OR(ISBLANK($A32),$A32=""),"",$R32*INDEX('Employee Register'!$R:$R,MATCH($A32,'Employee Register'!$A:$A,0),1))</f>
        <v/>
      </c>
      <c r="Z32" s="19" t="str">
        <f>IF(OR(ISBLANK($A32),$A32=""),"",$R32*INDEX('Employee Register'!$S:$S,MATCH($A32,'Employee Register'!$A:$A,0),1))</f>
        <v/>
      </c>
      <c r="AA32" s="19" t="str">
        <f>IF(OR(ISBLANK($A32),$A32=""),"",$N32*INDEX('Employee Register'!$T:$T,MATCH($A32,'Employee Register'!$A:$A,0),1))</f>
        <v/>
      </c>
      <c r="AB32" s="19" t="str">
        <f>IF(OR(ISBLANK($A32),$A32=""),"",$N32*INDEX('Employee Register'!$U:$U,MATCH($A32,'Employee Register'!$A:$A,0),1))</f>
        <v/>
      </c>
      <c r="AC32" s="19" t="str">
        <f>IF(OR(ISBLANK($A32),$A32=""),"",INDEX('Employee Register'!$V:$V,MATCH($A32,'Employee Register'!$A:$A,0),1))</f>
        <v/>
      </c>
      <c r="AD32" s="19" t="str">
        <f>IF(OR(ISBLANK($A32),$A32=""),"",INDEX('Employee Register'!$W:$W,MATCH($A32,'Employee Register'!$A:$A,0),1))</f>
        <v/>
      </c>
      <c r="AE32" s="35" t="str">
        <f t="shared" si="3"/>
        <v/>
      </c>
    </row>
    <row r="33" spans="1:31" x14ac:dyDescent="0.2">
      <c r="A33" s="153"/>
      <c r="B33" s="16" t="str">
        <f>IF(OR(ISBLANK($A33),$A33=""),"",INDEX('Employee Register'!B:B,MATCH($A33,'Employee Register'!A:A,0),1))</f>
        <v/>
      </c>
      <c r="C33" s="150"/>
      <c r="D33" s="150"/>
      <c r="E33" s="17"/>
      <c r="F33" s="17"/>
      <c r="G33" s="17"/>
      <c r="H33" s="17"/>
      <c r="I33" s="17"/>
      <c r="J33" s="17"/>
      <c r="K33" s="17">
        <f t="shared" si="0"/>
        <v>0</v>
      </c>
      <c r="L33" s="27"/>
      <c r="M33" s="27"/>
      <c r="N33" s="34" t="str">
        <f>IF(OR(ISBLANK($A33),$A33=""),"",SUM($E33:$H33)*INDEX('Employee Register'!G:G,MATCH($A33,'Employee Register'!A:A,0),1)+$K33*INDEX('Employee Register'!H:H,MATCH($A33,'Employee Register'!A:A,0),1)+L33)</f>
        <v/>
      </c>
      <c r="O33" s="19" t="str">
        <f>IF(OR(ISBLANK($A33),$A33=""),"",INDEX('Employee Register'!$O:$O,MATCH($A33,'Employee Register'!$A:$A,0),1)*INDEX('Federal Tax Tables'!$B$6:$B$12,MATCH(INDEX('Employee Register'!$I:$I,MATCH($A33,'Employee Register'!$A:$A,0),1),pay_frequency,0),1))</f>
        <v/>
      </c>
      <c r="P33" s="19" t="str">
        <f>IF(OR(ISBLANK($A33),$A33=""),"",(N33-L33)*INDEX('Employee Register'!P:P,MATCH($A33,'Employee Register'!A:A,0),1))</f>
        <v/>
      </c>
      <c r="Q33" s="19" t="str">
        <f>IF(OR(ISBLANK($A33),$A33=""),"",INDEX('Employee Register'!Q:Q,MATCH($A33,'Employee Register'!A:A,0),1)+M33)</f>
        <v/>
      </c>
      <c r="R33" s="34" t="str">
        <f t="shared" si="1"/>
        <v/>
      </c>
      <c r="S33" s="34" t="str">
        <f>IF(OR(ISBLANK($A33),$A33=""),"",INDEX('Employee Register'!$N:$N,MATCH($A33,'Employee Register'!$A:$A,0),1))</f>
        <v/>
      </c>
      <c r="T33" s="52" t="str">
        <f>IF(OR(ISBLANK($A33),$A33=""),"",IF(YTD!$S33="SINGLE",S_YTD_excess_over,M_YTD_excess_over))</f>
        <v/>
      </c>
      <c r="U33" s="52" t="str">
        <f>IF(OR(ISBLANK($A33),$A33=""),"",IF(YTD!$S33="SINGLE",S_YTD_withhold,M_YTD_withhold))</f>
        <v/>
      </c>
      <c r="V33" s="147" t="str">
        <f>IF(OR(ISBLANK($A33),$A33=""),"",IF(YTD!$S33="SINGLE",S_YTD_plus_excess,M_YTD_plus_excess))</f>
        <v/>
      </c>
      <c r="W33" s="34" t="str">
        <f>IF(OR(ISBLANK($A33),$A33=""),"",INDEX('Employee Register'!$I:$I,MATCH($A33,'Employee Register'!$A:$A,0),1))</f>
        <v/>
      </c>
      <c r="X33" s="19" t="str">
        <f t="shared" si="2"/>
        <v/>
      </c>
      <c r="Y33" s="19" t="str">
        <f>IF(OR(ISBLANK($A33),$A33=""),"",$R33*INDEX('Employee Register'!$R:$R,MATCH($A33,'Employee Register'!$A:$A,0),1))</f>
        <v/>
      </c>
      <c r="Z33" s="19" t="str">
        <f>IF(OR(ISBLANK($A33),$A33=""),"",$R33*INDEX('Employee Register'!$S:$S,MATCH($A33,'Employee Register'!$A:$A,0),1))</f>
        <v/>
      </c>
      <c r="AA33" s="19" t="str">
        <f>IF(OR(ISBLANK($A33),$A33=""),"",$N33*INDEX('Employee Register'!$T:$T,MATCH($A33,'Employee Register'!$A:$A,0),1))</f>
        <v/>
      </c>
      <c r="AB33" s="19" t="str">
        <f>IF(OR(ISBLANK($A33),$A33=""),"",$N33*INDEX('Employee Register'!$U:$U,MATCH($A33,'Employee Register'!$A:$A,0),1))</f>
        <v/>
      </c>
      <c r="AC33" s="19" t="str">
        <f>IF(OR(ISBLANK($A33),$A33=""),"",INDEX('Employee Register'!$V:$V,MATCH($A33,'Employee Register'!$A:$A,0),1))</f>
        <v/>
      </c>
      <c r="AD33" s="19" t="str">
        <f>IF(OR(ISBLANK($A33),$A33=""),"",INDEX('Employee Register'!$W:$W,MATCH($A33,'Employee Register'!$A:$A,0),1))</f>
        <v/>
      </c>
      <c r="AE33" s="35" t="str">
        <f t="shared" si="3"/>
        <v/>
      </c>
    </row>
    <row r="34" spans="1:31" x14ac:dyDescent="0.2">
      <c r="A34" s="153"/>
      <c r="B34" s="16" t="str">
        <f>IF(OR(ISBLANK($A34),$A34=""),"",INDEX('Employee Register'!B:B,MATCH($A34,'Employee Register'!A:A,0),1))</f>
        <v/>
      </c>
      <c r="C34" s="150"/>
      <c r="D34" s="150"/>
      <c r="E34" s="17"/>
      <c r="F34" s="17"/>
      <c r="G34" s="17"/>
      <c r="H34" s="17"/>
      <c r="I34" s="17"/>
      <c r="J34" s="17"/>
      <c r="K34" s="17">
        <f t="shared" si="0"/>
        <v>0</v>
      </c>
      <c r="L34" s="27"/>
      <c r="M34" s="27"/>
      <c r="N34" s="34" t="str">
        <f>IF(OR(ISBLANK($A34),$A34=""),"",SUM($E34:$H34)*INDEX('Employee Register'!G:G,MATCH($A34,'Employee Register'!A:A,0),1)+$K34*INDEX('Employee Register'!H:H,MATCH($A34,'Employee Register'!A:A,0),1)+L34)</f>
        <v/>
      </c>
      <c r="O34" s="19" t="str">
        <f>IF(OR(ISBLANK($A34),$A34=""),"",INDEX('Employee Register'!$O:$O,MATCH($A34,'Employee Register'!$A:$A,0),1)*INDEX('Federal Tax Tables'!$B$6:$B$12,MATCH(INDEX('Employee Register'!$I:$I,MATCH($A34,'Employee Register'!$A:$A,0),1),pay_frequency,0),1))</f>
        <v/>
      </c>
      <c r="P34" s="19" t="str">
        <f>IF(OR(ISBLANK($A34),$A34=""),"",(N34-L34)*INDEX('Employee Register'!P:P,MATCH($A34,'Employee Register'!A:A,0),1))</f>
        <v/>
      </c>
      <c r="Q34" s="19" t="str">
        <f>IF(OR(ISBLANK($A34),$A34=""),"",INDEX('Employee Register'!Q:Q,MATCH($A34,'Employee Register'!A:A,0),1)+M34)</f>
        <v/>
      </c>
      <c r="R34" s="34" t="str">
        <f t="shared" si="1"/>
        <v/>
      </c>
      <c r="S34" s="34" t="str">
        <f>IF(OR(ISBLANK($A34),$A34=""),"",INDEX('Employee Register'!$N:$N,MATCH($A34,'Employee Register'!$A:$A,0),1))</f>
        <v/>
      </c>
      <c r="T34" s="52" t="str">
        <f>IF(OR(ISBLANK($A34),$A34=""),"",IF(YTD!$S34="SINGLE",S_YTD_excess_over,M_YTD_excess_over))</f>
        <v/>
      </c>
      <c r="U34" s="52" t="str">
        <f>IF(OR(ISBLANK($A34),$A34=""),"",IF(YTD!$S34="SINGLE",S_YTD_withhold,M_YTD_withhold))</f>
        <v/>
      </c>
      <c r="V34" s="147" t="str">
        <f>IF(OR(ISBLANK($A34),$A34=""),"",IF(YTD!$S34="SINGLE",S_YTD_plus_excess,M_YTD_plus_excess))</f>
        <v/>
      </c>
      <c r="W34" s="34" t="str">
        <f>IF(OR(ISBLANK($A34),$A34=""),"",INDEX('Employee Register'!$I:$I,MATCH($A34,'Employee Register'!$A:$A,0),1))</f>
        <v/>
      </c>
      <c r="X34" s="19" t="str">
        <f t="shared" si="2"/>
        <v/>
      </c>
      <c r="Y34" s="19" t="str">
        <f>IF(OR(ISBLANK($A34),$A34=""),"",$R34*INDEX('Employee Register'!$R:$R,MATCH($A34,'Employee Register'!$A:$A,0),1))</f>
        <v/>
      </c>
      <c r="Z34" s="19" t="str">
        <f>IF(OR(ISBLANK($A34),$A34=""),"",$R34*INDEX('Employee Register'!$S:$S,MATCH($A34,'Employee Register'!$A:$A,0),1))</f>
        <v/>
      </c>
      <c r="AA34" s="19" t="str">
        <f>IF(OR(ISBLANK($A34),$A34=""),"",$N34*INDEX('Employee Register'!$T:$T,MATCH($A34,'Employee Register'!$A:$A,0),1))</f>
        <v/>
      </c>
      <c r="AB34" s="19" t="str">
        <f>IF(OR(ISBLANK($A34),$A34=""),"",$N34*INDEX('Employee Register'!$U:$U,MATCH($A34,'Employee Register'!$A:$A,0),1))</f>
        <v/>
      </c>
      <c r="AC34" s="19" t="str">
        <f>IF(OR(ISBLANK($A34),$A34=""),"",INDEX('Employee Register'!$V:$V,MATCH($A34,'Employee Register'!$A:$A,0),1))</f>
        <v/>
      </c>
      <c r="AD34" s="19" t="str">
        <f>IF(OR(ISBLANK($A34),$A34=""),"",INDEX('Employee Register'!$W:$W,MATCH($A34,'Employee Register'!$A:$A,0),1))</f>
        <v/>
      </c>
      <c r="AE34" s="35" t="str">
        <f t="shared" si="3"/>
        <v/>
      </c>
    </row>
    <row r="35" spans="1:31" x14ac:dyDescent="0.2">
      <c r="A35" s="153"/>
      <c r="B35" s="16" t="str">
        <f>IF(OR(ISBLANK($A35),$A35=""),"",INDEX('Employee Register'!B:B,MATCH($A35,'Employee Register'!A:A,0),1))</f>
        <v/>
      </c>
      <c r="C35" s="150"/>
      <c r="D35" s="150"/>
      <c r="E35" s="17"/>
      <c r="F35" s="17"/>
      <c r="G35" s="17"/>
      <c r="H35" s="17"/>
      <c r="I35" s="17"/>
      <c r="J35" s="17"/>
      <c r="K35" s="17">
        <f t="shared" si="0"/>
        <v>0</v>
      </c>
      <c r="L35" s="27"/>
      <c r="M35" s="27"/>
      <c r="N35" s="34" t="str">
        <f>IF(OR(ISBLANK($A35),$A35=""),"",SUM($E35:$H35)*INDEX('Employee Register'!G:G,MATCH($A35,'Employee Register'!A:A,0),1)+$K35*INDEX('Employee Register'!H:H,MATCH($A35,'Employee Register'!A:A,0),1)+L35)</f>
        <v/>
      </c>
      <c r="O35" s="19" t="str">
        <f>IF(OR(ISBLANK($A35),$A35=""),"",INDEX('Employee Register'!$O:$O,MATCH($A35,'Employee Register'!$A:$A,0),1)*INDEX('Federal Tax Tables'!$B$6:$B$12,MATCH(INDEX('Employee Register'!$I:$I,MATCH($A35,'Employee Register'!$A:$A,0),1),pay_frequency,0),1))</f>
        <v/>
      </c>
      <c r="P35" s="19" t="str">
        <f>IF(OR(ISBLANK($A35),$A35=""),"",(N35-L35)*INDEX('Employee Register'!P:P,MATCH($A35,'Employee Register'!A:A,0),1))</f>
        <v/>
      </c>
      <c r="Q35" s="19" t="str">
        <f>IF(OR(ISBLANK($A35),$A35=""),"",INDEX('Employee Register'!Q:Q,MATCH($A35,'Employee Register'!A:A,0),1)+M35)</f>
        <v/>
      </c>
      <c r="R35" s="34" t="str">
        <f t="shared" si="1"/>
        <v/>
      </c>
      <c r="S35" s="34" t="str">
        <f>IF(OR(ISBLANK($A35),$A35=""),"",INDEX('Employee Register'!$N:$N,MATCH($A35,'Employee Register'!$A:$A,0),1))</f>
        <v/>
      </c>
      <c r="T35" s="52" t="str">
        <f>IF(OR(ISBLANK($A35),$A35=""),"",IF(YTD!$S35="SINGLE",S_YTD_excess_over,M_YTD_excess_over))</f>
        <v/>
      </c>
      <c r="U35" s="52" t="str">
        <f>IF(OR(ISBLANK($A35),$A35=""),"",IF(YTD!$S35="SINGLE",S_YTD_withhold,M_YTD_withhold))</f>
        <v/>
      </c>
      <c r="V35" s="147" t="str">
        <f>IF(OR(ISBLANK($A35),$A35=""),"",IF(YTD!$S35="SINGLE",S_YTD_plus_excess,M_YTD_plus_excess))</f>
        <v/>
      </c>
      <c r="W35" s="34" t="str">
        <f>IF(OR(ISBLANK($A35),$A35=""),"",INDEX('Employee Register'!$I:$I,MATCH($A35,'Employee Register'!$A:$A,0),1))</f>
        <v/>
      </c>
      <c r="X35" s="19" t="str">
        <f t="shared" si="2"/>
        <v/>
      </c>
      <c r="Y35" s="19" t="str">
        <f>IF(OR(ISBLANK($A35),$A35=""),"",$R35*INDEX('Employee Register'!$R:$R,MATCH($A35,'Employee Register'!$A:$A,0),1))</f>
        <v/>
      </c>
      <c r="Z35" s="19" t="str">
        <f>IF(OR(ISBLANK($A35),$A35=""),"",$R35*INDEX('Employee Register'!$S:$S,MATCH($A35,'Employee Register'!$A:$A,0),1))</f>
        <v/>
      </c>
      <c r="AA35" s="19" t="str">
        <f>IF(OR(ISBLANK($A35),$A35=""),"",$N35*INDEX('Employee Register'!$T:$T,MATCH($A35,'Employee Register'!$A:$A,0),1))</f>
        <v/>
      </c>
      <c r="AB35" s="19" t="str">
        <f>IF(OR(ISBLANK($A35),$A35=""),"",$N35*INDEX('Employee Register'!$U:$U,MATCH($A35,'Employee Register'!$A:$A,0),1))</f>
        <v/>
      </c>
      <c r="AC35" s="19" t="str">
        <f>IF(OR(ISBLANK($A35),$A35=""),"",INDEX('Employee Register'!$V:$V,MATCH($A35,'Employee Register'!$A:$A,0),1))</f>
        <v/>
      </c>
      <c r="AD35" s="19" t="str">
        <f>IF(OR(ISBLANK($A35),$A35=""),"",INDEX('Employee Register'!$W:$W,MATCH($A35,'Employee Register'!$A:$A,0),1))</f>
        <v/>
      </c>
      <c r="AE35" s="35" t="str">
        <f t="shared" si="3"/>
        <v/>
      </c>
    </row>
    <row r="36" spans="1:31" x14ac:dyDescent="0.2">
      <c r="A36" s="153"/>
      <c r="B36" s="16" t="str">
        <f>IF(OR(ISBLANK($A36),$A36=""),"",INDEX('Employee Register'!B:B,MATCH($A36,'Employee Register'!A:A,0),1))</f>
        <v/>
      </c>
      <c r="C36" s="150"/>
      <c r="D36" s="150"/>
      <c r="E36" s="17"/>
      <c r="F36" s="17"/>
      <c r="G36" s="17"/>
      <c r="H36" s="17"/>
      <c r="I36" s="17"/>
      <c r="J36" s="17"/>
      <c r="K36" s="17">
        <f t="shared" si="0"/>
        <v>0</v>
      </c>
      <c r="L36" s="27"/>
      <c r="M36" s="27"/>
      <c r="N36" s="34" t="str">
        <f>IF(OR(ISBLANK($A36),$A36=""),"",SUM($E36:$H36)*INDEX('Employee Register'!G:G,MATCH($A36,'Employee Register'!A:A,0),1)+$K36*INDEX('Employee Register'!H:H,MATCH($A36,'Employee Register'!A:A,0),1)+L36)</f>
        <v/>
      </c>
      <c r="O36" s="19" t="str">
        <f>IF(OR(ISBLANK($A36),$A36=""),"",INDEX('Employee Register'!$O:$O,MATCH($A36,'Employee Register'!$A:$A,0),1)*INDEX('Federal Tax Tables'!$B$6:$B$12,MATCH(INDEX('Employee Register'!$I:$I,MATCH($A36,'Employee Register'!$A:$A,0),1),pay_frequency,0),1))</f>
        <v/>
      </c>
      <c r="P36" s="19" t="str">
        <f>IF(OR(ISBLANK($A36),$A36=""),"",(N36-L36)*INDEX('Employee Register'!P:P,MATCH($A36,'Employee Register'!A:A,0),1))</f>
        <v/>
      </c>
      <c r="Q36" s="19" t="str">
        <f>IF(OR(ISBLANK($A36),$A36=""),"",INDEX('Employee Register'!Q:Q,MATCH($A36,'Employee Register'!A:A,0),1)+M36)</f>
        <v/>
      </c>
      <c r="R36" s="34" t="str">
        <f t="shared" si="1"/>
        <v/>
      </c>
      <c r="S36" s="34" t="str">
        <f>IF(OR(ISBLANK($A36),$A36=""),"",INDEX('Employee Register'!$N:$N,MATCH($A36,'Employee Register'!$A:$A,0),1))</f>
        <v/>
      </c>
      <c r="T36" s="52" t="str">
        <f>IF(OR(ISBLANK($A36),$A36=""),"",IF(YTD!$S36="SINGLE",S_YTD_excess_over,M_YTD_excess_over))</f>
        <v/>
      </c>
      <c r="U36" s="52" t="str">
        <f>IF(OR(ISBLANK($A36),$A36=""),"",IF(YTD!$S36="SINGLE",S_YTD_withhold,M_YTD_withhold))</f>
        <v/>
      </c>
      <c r="V36" s="147" t="str">
        <f>IF(OR(ISBLANK($A36),$A36=""),"",IF(YTD!$S36="SINGLE",S_YTD_plus_excess,M_YTD_plus_excess))</f>
        <v/>
      </c>
      <c r="W36" s="34" t="str">
        <f>IF(OR(ISBLANK($A36),$A36=""),"",INDEX('Employee Register'!$I:$I,MATCH($A36,'Employee Register'!$A:$A,0),1))</f>
        <v/>
      </c>
      <c r="X36" s="19" t="str">
        <f t="shared" si="2"/>
        <v/>
      </c>
      <c r="Y36" s="19" t="str">
        <f>IF(OR(ISBLANK($A36),$A36=""),"",$R36*INDEX('Employee Register'!$R:$R,MATCH($A36,'Employee Register'!$A:$A,0),1))</f>
        <v/>
      </c>
      <c r="Z36" s="19" t="str">
        <f>IF(OR(ISBLANK($A36),$A36=""),"",$R36*INDEX('Employee Register'!$S:$S,MATCH($A36,'Employee Register'!$A:$A,0),1))</f>
        <v/>
      </c>
      <c r="AA36" s="19" t="str">
        <f>IF(OR(ISBLANK($A36),$A36=""),"",$N36*INDEX('Employee Register'!$T:$T,MATCH($A36,'Employee Register'!$A:$A,0),1))</f>
        <v/>
      </c>
      <c r="AB36" s="19" t="str">
        <f>IF(OR(ISBLANK($A36),$A36=""),"",$N36*INDEX('Employee Register'!$U:$U,MATCH($A36,'Employee Register'!$A:$A,0),1))</f>
        <v/>
      </c>
      <c r="AC36" s="19" t="str">
        <f>IF(OR(ISBLANK($A36),$A36=""),"",INDEX('Employee Register'!$V:$V,MATCH($A36,'Employee Register'!$A:$A,0),1))</f>
        <v/>
      </c>
      <c r="AD36" s="19" t="str">
        <f>IF(OR(ISBLANK($A36),$A36=""),"",INDEX('Employee Register'!$W:$W,MATCH($A36,'Employee Register'!$A:$A,0),1))</f>
        <v/>
      </c>
      <c r="AE36" s="35" t="str">
        <f t="shared" si="3"/>
        <v/>
      </c>
    </row>
    <row r="37" spans="1:31" x14ac:dyDescent="0.2">
      <c r="A37" s="153"/>
      <c r="B37" s="16" t="str">
        <f>IF(OR(ISBLANK($A37),$A37=""),"",INDEX('Employee Register'!B:B,MATCH($A37,'Employee Register'!A:A,0),1))</f>
        <v/>
      </c>
      <c r="C37" s="150"/>
      <c r="D37" s="150"/>
      <c r="E37" s="17"/>
      <c r="F37" s="17"/>
      <c r="G37" s="17"/>
      <c r="H37" s="17"/>
      <c r="I37" s="17"/>
      <c r="J37" s="17"/>
      <c r="K37" s="17">
        <f t="shared" si="0"/>
        <v>0</v>
      </c>
      <c r="L37" s="27"/>
      <c r="M37" s="27"/>
      <c r="N37" s="34" t="str">
        <f>IF(OR(ISBLANK($A37),$A37=""),"",SUM($E37:$H37)*INDEX('Employee Register'!G:G,MATCH($A37,'Employee Register'!A:A,0),1)+$K37*INDEX('Employee Register'!H:H,MATCH($A37,'Employee Register'!A:A,0),1)+L37)</f>
        <v/>
      </c>
      <c r="O37" s="19" t="str">
        <f>IF(OR(ISBLANK($A37),$A37=""),"",INDEX('Employee Register'!$O:$O,MATCH($A37,'Employee Register'!$A:$A,0),1)*INDEX('Federal Tax Tables'!$B$6:$B$12,MATCH(INDEX('Employee Register'!$I:$I,MATCH($A37,'Employee Register'!$A:$A,0),1),pay_frequency,0),1))</f>
        <v/>
      </c>
      <c r="P37" s="19" t="str">
        <f>IF(OR(ISBLANK($A37),$A37=""),"",(N37-L37)*INDEX('Employee Register'!P:P,MATCH($A37,'Employee Register'!A:A,0),1))</f>
        <v/>
      </c>
      <c r="Q37" s="19" t="str">
        <f>IF(OR(ISBLANK($A37),$A37=""),"",INDEX('Employee Register'!Q:Q,MATCH($A37,'Employee Register'!A:A,0),1)+M37)</f>
        <v/>
      </c>
      <c r="R37" s="34" t="str">
        <f t="shared" si="1"/>
        <v/>
      </c>
      <c r="S37" s="34" t="str">
        <f>IF(OR(ISBLANK($A37),$A37=""),"",INDEX('Employee Register'!$N:$N,MATCH($A37,'Employee Register'!$A:$A,0),1))</f>
        <v/>
      </c>
      <c r="T37" s="52" t="str">
        <f>IF(OR(ISBLANK($A37),$A37=""),"",IF(YTD!$S37="SINGLE",S_YTD_excess_over,M_YTD_excess_over))</f>
        <v/>
      </c>
      <c r="U37" s="52" t="str">
        <f>IF(OR(ISBLANK($A37),$A37=""),"",IF(YTD!$S37="SINGLE",S_YTD_withhold,M_YTD_withhold))</f>
        <v/>
      </c>
      <c r="V37" s="147" t="str">
        <f>IF(OR(ISBLANK($A37),$A37=""),"",IF(YTD!$S37="SINGLE",S_YTD_plus_excess,M_YTD_plus_excess))</f>
        <v/>
      </c>
      <c r="W37" s="34" t="str">
        <f>IF(OR(ISBLANK($A37),$A37=""),"",INDEX('Employee Register'!$I:$I,MATCH($A37,'Employee Register'!$A:$A,0),1))</f>
        <v/>
      </c>
      <c r="X37" s="19" t="str">
        <f t="shared" si="2"/>
        <v/>
      </c>
      <c r="Y37" s="19" t="str">
        <f>IF(OR(ISBLANK($A37),$A37=""),"",$R37*INDEX('Employee Register'!$R:$R,MATCH($A37,'Employee Register'!$A:$A,0),1))</f>
        <v/>
      </c>
      <c r="Z37" s="19" t="str">
        <f>IF(OR(ISBLANK($A37),$A37=""),"",$R37*INDEX('Employee Register'!$S:$S,MATCH($A37,'Employee Register'!$A:$A,0),1))</f>
        <v/>
      </c>
      <c r="AA37" s="19" t="str">
        <f>IF(OR(ISBLANK($A37),$A37=""),"",$N37*INDEX('Employee Register'!$T:$T,MATCH($A37,'Employee Register'!$A:$A,0),1))</f>
        <v/>
      </c>
      <c r="AB37" s="19" t="str">
        <f>IF(OR(ISBLANK($A37),$A37=""),"",$N37*INDEX('Employee Register'!$U:$U,MATCH($A37,'Employee Register'!$A:$A,0),1))</f>
        <v/>
      </c>
      <c r="AC37" s="19" t="str">
        <f>IF(OR(ISBLANK($A37),$A37=""),"",INDEX('Employee Register'!$V:$V,MATCH($A37,'Employee Register'!$A:$A,0),1))</f>
        <v/>
      </c>
      <c r="AD37" s="19" t="str">
        <f>IF(OR(ISBLANK($A37),$A37=""),"",INDEX('Employee Register'!$W:$W,MATCH($A37,'Employee Register'!$A:$A,0),1))</f>
        <v/>
      </c>
      <c r="AE37" s="35" t="str">
        <f t="shared" si="3"/>
        <v/>
      </c>
    </row>
    <row r="38" spans="1:31" x14ac:dyDescent="0.2">
      <c r="A38" s="153"/>
      <c r="B38" s="16" t="str">
        <f>IF(OR(ISBLANK($A38),$A38=""),"",INDEX('Employee Register'!B:B,MATCH($A38,'Employee Register'!A:A,0),1))</f>
        <v/>
      </c>
      <c r="C38" s="150"/>
      <c r="D38" s="150"/>
      <c r="E38" s="17"/>
      <c r="F38" s="17"/>
      <c r="G38" s="17"/>
      <c r="H38" s="17"/>
      <c r="I38" s="17"/>
      <c r="J38" s="17"/>
      <c r="K38" s="17">
        <f t="shared" si="0"/>
        <v>0</v>
      </c>
      <c r="L38" s="27"/>
      <c r="M38" s="27"/>
      <c r="N38" s="34" t="str">
        <f>IF(OR(ISBLANK($A38),$A38=""),"",SUM($E38:$H38)*INDEX('Employee Register'!G:G,MATCH($A38,'Employee Register'!A:A,0),1)+$K38*INDEX('Employee Register'!H:H,MATCH($A38,'Employee Register'!A:A,0),1)+L38)</f>
        <v/>
      </c>
      <c r="O38" s="19" t="str">
        <f>IF(OR(ISBLANK($A38),$A38=""),"",INDEX('Employee Register'!$O:$O,MATCH($A38,'Employee Register'!$A:$A,0),1)*INDEX('Federal Tax Tables'!$B$6:$B$12,MATCH(INDEX('Employee Register'!$I:$I,MATCH($A38,'Employee Register'!$A:$A,0),1),pay_frequency,0),1))</f>
        <v/>
      </c>
      <c r="P38" s="19" t="str">
        <f>IF(OR(ISBLANK($A38),$A38=""),"",(N38-L38)*INDEX('Employee Register'!P:P,MATCH($A38,'Employee Register'!A:A,0),1))</f>
        <v/>
      </c>
      <c r="Q38" s="19" t="str">
        <f>IF(OR(ISBLANK($A38),$A38=""),"",INDEX('Employee Register'!Q:Q,MATCH($A38,'Employee Register'!A:A,0),1)+M38)</f>
        <v/>
      </c>
      <c r="R38" s="34" t="str">
        <f t="shared" si="1"/>
        <v/>
      </c>
      <c r="S38" s="34" t="str">
        <f>IF(OR(ISBLANK($A38),$A38=""),"",INDEX('Employee Register'!$N:$N,MATCH($A38,'Employee Register'!$A:$A,0),1))</f>
        <v/>
      </c>
      <c r="T38" s="52" t="str">
        <f>IF(OR(ISBLANK($A38),$A38=""),"",IF(YTD!$S38="SINGLE",S_YTD_excess_over,M_YTD_excess_over))</f>
        <v/>
      </c>
      <c r="U38" s="52" t="str">
        <f>IF(OR(ISBLANK($A38),$A38=""),"",IF(YTD!$S38="SINGLE",S_YTD_withhold,M_YTD_withhold))</f>
        <v/>
      </c>
      <c r="V38" s="147" t="str">
        <f>IF(OR(ISBLANK($A38),$A38=""),"",IF(YTD!$S38="SINGLE",S_YTD_plus_excess,M_YTD_plus_excess))</f>
        <v/>
      </c>
      <c r="W38" s="34" t="str">
        <f>IF(OR(ISBLANK($A38),$A38=""),"",INDEX('Employee Register'!$I:$I,MATCH($A38,'Employee Register'!$A:$A,0),1))</f>
        <v/>
      </c>
      <c r="X38" s="19" t="str">
        <f t="shared" si="2"/>
        <v/>
      </c>
      <c r="Y38" s="19" t="str">
        <f>IF(OR(ISBLANK($A38),$A38=""),"",$R38*INDEX('Employee Register'!$R:$R,MATCH($A38,'Employee Register'!$A:$A,0),1))</f>
        <v/>
      </c>
      <c r="Z38" s="19" t="str">
        <f>IF(OR(ISBLANK($A38),$A38=""),"",$R38*INDEX('Employee Register'!$S:$S,MATCH($A38,'Employee Register'!$A:$A,0),1))</f>
        <v/>
      </c>
      <c r="AA38" s="19" t="str">
        <f>IF(OR(ISBLANK($A38),$A38=""),"",$N38*INDEX('Employee Register'!$T:$T,MATCH($A38,'Employee Register'!$A:$A,0),1))</f>
        <v/>
      </c>
      <c r="AB38" s="19" t="str">
        <f>IF(OR(ISBLANK($A38),$A38=""),"",$N38*INDEX('Employee Register'!$U:$U,MATCH($A38,'Employee Register'!$A:$A,0),1))</f>
        <v/>
      </c>
      <c r="AC38" s="19" t="str">
        <f>IF(OR(ISBLANK($A38),$A38=""),"",INDEX('Employee Register'!$V:$V,MATCH($A38,'Employee Register'!$A:$A,0),1))</f>
        <v/>
      </c>
      <c r="AD38" s="19" t="str">
        <f>IF(OR(ISBLANK($A38),$A38=""),"",INDEX('Employee Register'!$W:$W,MATCH($A38,'Employee Register'!$A:$A,0),1))</f>
        <v/>
      </c>
      <c r="AE38" s="35" t="str">
        <f t="shared" si="3"/>
        <v/>
      </c>
    </row>
    <row r="39" spans="1:31" x14ac:dyDescent="0.2">
      <c r="A39" s="153"/>
      <c r="B39" s="16" t="str">
        <f>IF(OR(ISBLANK($A39),$A39=""),"",INDEX('Employee Register'!B:B,MATCH($A39,'Employee Register'!A:A,0),1))</f>
        <v/>
      </c>
      <c r="C39" s="150"/>
      <c r="D39" s="150"/>
      <c r="E39" s="17"/>
      <c r="F39" s="17"/>
      <c r="G39" s="17"/>
      <c r="H39" s="17"/>
      <c r="I39" s="17"/>
      <c r="J39" s="17"/>
      <c r="K39" s="17">
        <f t="shared" si="0"/>
        <v>0</v>
      </c>
      <c r="L39" s="27"/>
      <c r="M39" s="27"/>
      <c r="N39" s="34" t="str">
        <f>IF(OR(ISBLANK($A39),$A39=""),"",SUM($E39:$H39)*INDEX('Employee Register'!G:G,MATCH($A39,'Employee Register'!A:A,0),1)+$K39*INDEX('Employee Register'!H:H,MATCH($A39,'Employee Register'!A:A,0),1)+L39)</f>
        <v/>
      </c>
      <c r="O39" s="19" t="str">
        <f>IF(OR(ISBLANK($A39),$A39=""),"",INDEX('Employee Register'!$O:$O,MATCH($A39,'Employee Register'!$A:$A,0),1)*INDEX('Federal Tax Tables'!$B$6:$B$12,MATCH(INDEX('Employee Register'!$I:$I,MATCH($A39,'Employee Register'!$A:$A,0),1),pay_frequency,0),1))</f>
        <v/>
      </c>
      <c r="P39" s="19" t="str">
        <f>IF(OR(ISBLANK($A39),$A39=""),"",(N39-L39)*INDEX('Employee Register'!P:P,MATCH($A39,'Employee Register'!A:A,0),1))</f>
        <v/>
      </c>
      <c r="Q39" s="19" t="str">
        <f>IF(OR(ISBLANK($A39),$A39=""),"",INDEX('Employee Register'!Q:Q,MATCH($A39,'Employee Register'!A:A,0),1)+M39)</f>
        <v/>
      </c>
      <c r="R39" s="34" t="str">
        <f t="shared" si="1"/>
        <v/>
      </c>
      <c r="S39" s="34" t="str">
        <f>IF(OR(ISBLANK($A39),$A39=""),"",INDEX('Employee Register'!$N:$N,MATCH($A39,'Employee Register'!$A:$A,0),1))</f>
        <v/>
      </c>
      <c r="T39" s="52" t="str">
        <f>IF(OR(ISBLANK($A39),$A39=""),"",IF(YTD!$S39="SINGLE",S_YTD_excess_over,M_YTD_excess_over))</f>
        <v/>
      </c>
      <c r="U39" s="52" t="str">
        <f>IF(OR(ISBLANK($A39),$A39=""),"",IF(YTD!$S39="SINGLE",S_YTD_withhold,M_YTD_withhold))</f>
        <v/>
      </c>
      <c r="V39" s="147" t="str">
        <f>IF(OR(ISBLANK($A39),$A39=""),"",IF(YTD!$S39="SINGLE",S_YTD_plus_excess,M_YTD_plus_excess))</f>
        <v/>
      </c>
      <c r="W39" s="34" t="str">
        <f>IF(OR(ISBLANK($A39),$A39=""),"",INDEX('Employee Register'!$I:$I,MATCH($A39,'Employee Register'!$A:$A,0),1))</f>
        <v/>
      </c>
      <c r="X39" s="19" t="str">
        <f t="shared" si="2"/>
        <v/>
      </c>
      <c r="Y39" s="19" t="str">
        <f>IF(OR(ISBLANK($A39),$A39=""),"",$R39*INDEX('Employee Register'!$R:$R,MATCH($A39,'Employee Register'!$A:$A,0),1))</f>
        <v/>
      </c>
      <c r="Z39" s="19" t="str">
        <f>IF(OR(ISBLANK($A39),$A39=""),"",$R39*INDEX('Employee Register'!$S:$S,MATCH($A39,'Employee Register'!$A:$A,0),1))</f>
        <v/>
      </c>
      <c r="AA39" s="19" t="str">
        <f>IF(OR(ISBLANK($A39),$A39=""),"",$N39*INDEX('Employee Register'!$T:$T,MATCH($A39,'Employee Register'!$A:$A,0),1))</f>
        <v/>
      </c>
      <c r="AB39" s="19" t="str">
        <f>IF(OR(ISBLANK($A39),$A39=""),"",$N39*INDEX('Employee Register'!$U:$U,MATCH($A39,'Employee Register'!$A:$A,0),1))</f>
        <v/>
      </c>
      <c r="AC39" s="19" t="str">
        <f>IF(OR(ISBLANK($A39),$A39=""),"",INDEX('Employee Register'!$V:$V,MATCH($A39,'Employee Register'!$A:$A,0),1))</f>
        <v/>
      </c>
      <c r="AD39" s="19" t="str">
        <f>IF(OR(ISBLANK($A39),$A39=""),"",INDEX('Employee Register'!$W:$W,MATCH($A39,'Employee Register'!$A:$A,0),1))</f>
        <v/>
      </c>
      <c r="AE39" s="35" t="str">
        <f t="shared" si="3"/>
        <v/>
      </c>
    </row>
    <row r="40" spans="1:31" x14ac:dyDescent="0.2">
      <c r="A40" s="153"/>
      <c r="B40" s="16" t="str">
        <f>IF(OR(ISBLANK($A40),$A40=""),"",INDEX('Employee Register'!B:B,MATCH($A40,'Employee Register'!A:A,0),1))</f>
        <v/>
      </c>
      <c r="C40" s="150"/>
      <c r="D40" s="150"/>
      <c r="E40" s="17"/>
      <c r="F40" s="17"/>
      <c r="G40" s="17"/>
      <c r="H40" s="17"/>
      <c r="I40" s="17"/>
      <c r="J40" s="17"/>
      <c r="K40" s="17">
        <f t="shared" si="0"/>
        <v>0</v>
      </c>
      <c r="L40" s="27"/>
      <c r="M40" s="27"/>
      <c r="N40" s="34" t="str">
        <f>IF(OR(ISBLANK($A40),$A40=""),"",SUM($E40:$H40)*INDEX('Employee Register'!G:G,MATCH($A40,'Employee Register'!A:A,0),1)+$K40*INDEX('Employee Register'!H:H,MATCH($A40,'Employee Register'!A:A,0),1)+L40)</f>
        <v/>
      </c>
      <c r="O40" s="19" t="str">
        <f>IF(OR(ISBLANK($A40),$A40=""),"",INDEX('Employee Register'!$O:$O,MATCH($A40,'Employee Register'!$A:$A,0),1)*INDEX('Federal Tax Tables'!$B$6:$B$12,MATCH(INDEX('Employee Register'!$I:$I,MATCH($A40,'Employee Register'!$A:$A,0),1),pay_frequency,0),1))</f>
        <v/>
      </c>
      <c r="P40" s="19" t="str">
        <f>IF(OR(ISBLANK($A40),$A40=""),"",(N40-L40)*INDEX('Employee Register'!P:P,MATCH($A40,'Employee Register'!A:A,0),1))</f>
        <v/>
      </c>
      <c r="Q40" s="19" t="str">
        <f>IF(OR(ISBLANK($A40),$A40=""),"",INDEX('Employee Register'!Q:Q,MATCH($A40,'Employee Register'!A:A,0),1)+M40)</f>
        <v/>
      </c>
      <c r="R40" s="34" t="str">
        <f t="shared" si="1"/>
        <v/>
      </c>
      <c r="S40" s="34" t="str">
        <f>IF(OR(ISBLANK($A40),$A40=""),"",INDEX('Employee Register'!$N:$N,MATCH($A40,'Employee Register'!$A:$A,0),1))</f>
        <v/>
      </c>
      <c r="T40" s="52" t="str">
        <f>IF(OR(ISBLANK($A40),$A40=""),"",IF(YTD!$S40="SINGLE",S_YTD_excess_over,M_YTD_excess_over))</f>
        <v/>
      </c>
      <c r="U40" s="52" t="str">
        <f>IF(OR(ISBLANK($A40),$A40=""),"",IF(YTD!$S40="SINGLE",S_YTD_withhold,M_YTD_withhold))</f>
        <v/>
      </c>
      <c r="V40" s="147" t="str">
        <f>IF(OR(ISBLANK($A40),$A40=""),"",IF(YTD!$S40="SINGLE",S_YTD_plus_excess,M_YTD_plus_excess))</f>
        <v/>
      </c>
      <c r="W40" s="34" t="str">
        <f>IF(OR(ISBLANK($A40),$A40=""),"",INDEX('Employee Register'!$I:$I,MATCH($A40,'Employee Register'!$A:$A,0),1))</f>
        <v/>
      </c>
      <c r="X40" s="19" t="str">
        <f t="shared" si="2"/>
        <v/>
      </c>
      <c r="Y40" s="19" t="str">
        <f>IF(OR(ISBLANK($A40),$A40=""),"",$R40*INDEX('Employee Register'!$R:$R,MATCH($A40,'Employee Register'!$A:$A,0),1))</f>
        <v/>
      </c>
      <c r="Z40" s="19" t="str">
        <f>IF(OR(ISBLANK($A40),$A40=""),"",$R40*INDEX('Employee Register'!$S:$S,MATCH($A40,'Employee Register'!$A:$A,0),1))</f>
        <v/>
      </c>
      <c r="AA40" s="19" t="str">
        <f>IF(OR(ISBLANK($A40),$A40=""),"",$N40*INDEX('Employee Register'!$T:$T,MATCH($A40,'Employee Register'!$A:$A,0),1))</f>
        <v/>
      </c>
      <c r="AB40" s="19" t="str">
        <f>IF(OR(ISBLANK($A40),$A40=""),"",$N40*INDEX('Employee Register'!$U:$U,MATCH($A40,'Employee Register'!$A:$A,0),1))</f>
        <v/>
      </c>
      <c r="AC40" s="19" t="str">
        <f>IF(OR(ISBLANK($A40),$A40=""),"",INDEX('Employee Register'!$V:$V,MATCH($A40,'Employee Register'!$A:$A,0),1))</f>
        <v/>
      </c>
      <c r="AD40" s="19" t="str">
        <f>IF(OR(ISBLANK($A40),$A40=""),"",INDEX('Employee Register'!$W:$W,MATCH($A40,'Employee Register'!$A:$A,0),1))</f>
        <v/>
      </c>
      <c r="AE40" s="35" t="str">
        <f t="shared" si="3"/>
        <v/>
      </c>
    </row>
    <row r="41" spans="1:31" x14ac:dyDescent="0.2">
      <c r="A41" s="153"/>
      <c r="B41" s="16" t="str">
        <f>IF(OR(ISBLANK($A41),$A41=""),"",INDEX('Employee Register'!B:B,MATCH($A41,'Employee Register'!A:A,0),1))</f>
        <v/>
      </c>
      <c r="C41" s="150"/>
      <c r="D41" s="150"/>
      <c r="E41" s="17"/>
      <c r="F41" s="17"/>
      <c r="G41" s="17"/>
      <c r="H41" s="17"/>
      <c r="I41" s="17"/>
      <c r="J41" s="17"/>
      <c r="K41" s="17">
        <f t="shared" si="0"/>
        <v>0</v>
      </c>
      <c r="L41" s="27"/>
      <c r="M41" s="27"/>
      <c r="N41" s="34" t="str">
        <f>IF(OR(ISBLANK($A41),$A41=""),"",SUM($E41:$H41)*INDEX('Employee Register'!G:G,MATCH($A41,'Employee Register'!A:A,0),1)+$K41*INDEX('Employee Register'!H:H,MATCH($A41,'Employee Register'!A:A,0),1)+L41)</f>
        <v/>
      </c>
      <c r="O41" s="19" t="str">
        <f>IF(OR(ISBLANK($A41),$A41=""),"",INDEX('Employee Register'!$O:$O,MATCH($A41,'Employee Register'!$A:$A,0),1)*INDEX('Federal Tax Tables'!$B$6:$B$12,MATCH(INDEX('Employee Register'!$I:$I,MATCH($A41,'Employee Register'!$A:$A,0),1),pay_frequency,0),1))</f>
        <v/>
      </c>
      <c r="P41" s="19" t="str">
        <f>IF(OR(ISBLANK($A41),$A41=""),"",(N41-L41)*INDEX('Employee Register'!P:P,MATCH($A41,'Employee Register'!A:A,0),1))</f>
        <v/>
      </c>
      <c r="Q41" s="19" t="str">
        <f>IF(OR(ISBLANK($A41),$A41=""),"",INDEX('Employee Register'!Q:Q,MATCH($A41,'Employee Register'!A:A,0),1)+M41)</f>
        <v/>
      </c>
      <c r="R41" s="34" t="str">
        <f t="shared" si="1"/>
        <v/>
      </c>
      <c r="S41" s="34" t="str">
        <f>IF(OR(ISBLANK($A41),$A41=""),"",INDEX('Employee Register'!$N:$N,MATCH($A41,'Employee Register'!$A:$A,0),1))</f>
        <v/>
      </c>
      <c r="T41" s="52" t="str">
        <f>IF(OR(ISBLANK($A41),$A41=""),"",IF(YTD!$S41="SINGLE",S_YTD_excess_over,M_YTD_excess_over))</f>
        <v/>
      </c>
      <c r="U41" s="52" t="str">
        <f>IF(OR(ISBLANK($A41),$A41=""),"",IF(YTD!$S41="SINGLE",S_YTD_withhold,M_YTD_withhold))</f>
        <v/>
      </c>
      <c r="V41" s="147" t="str">
        <f>IF(OR(ISBLANK($A41),$A41=""),"",IF(YTD!$S41="SINGLE",S_YTD_plus_excess,M_YTD_plus_excess))</f>
        <v/>
      </c>
      <c r="W41" s="34" t="str">
        <f>IF(OR(ISBLANK($A41),$A41=""),"",INDEX('Employee Register'!$I:$I,MATCH($A41,'Employee Register'!$A:$A,0),1))</f>
        <v/>
      </c>
      <c r="X41" s="19" t="str">
        <f t="shared" si="2"/>
        <v/>
      </c>
      <c r="Y41" s="19" t="str">
        <f>IF(OR(ISBLANK($A41),$A41=""),"",$R41*INDEX('Employee Register'!$R:$R,MATCH($A41,'Employee Register'!$A:$A,0),1))</f>
        <v/>
      </c>
      <c r="Z41" s="19" t="str">
        <f>IF(OR(ISBLANK($A41),$A41=""),"",$R41*INDEX('Employee Register'!$S:$S,MATCH($A41,'Employee Register'!$A:$A,0),1))</f>
        <v/>
      </c>
      <c r="AA41" s="19" t="str">
        <f>IF(OR(ISBLANK($A41),$A41=""),"",$N41*INDEX('Employee Register'!$T:$T,MATCH($A41,'Employee Register'!$A:$A,0),1))</f>
        <v/>
      </c>
      <c r="AB41" s="19" t="str">
        <f>IF(OR(ISBLANK($A41),$A41=""),"",$N41*INDEX('Employee Register'!$U:$U,MATCH($A41,'Employee Register'!$A:$A,0),1))</f>
        <v/>
      </c>
      <c r="AC41" s="19" t="str">
        <f>IF(OR(ISBLANK($A41),$A41=""),"",INDEX('Employee Register'!$V:$V,MATCH($A41,'Employee Register'!$A:$A,0),1))</f>
        <v/>
      </c>
      <c r="AD41" s="19" t="str">
        <f>IF(OR(ISBLANK($A41),$A41=""),"",INDEX('Employee Register'!$W:$W,MATCH($A41,'Employee Register'!$A:$A,0),1))</f>
        <v/>
      </c>
      <c r="AE41" s="35" t="str">
        <f t="shared" si="3"/>
        <v/>
      </c>
    </row>
    <row r="42" spans="1:31" x14ac:dyDescent="0.2">
      <c r="A42" s="153"/>
      <c r="B42" s="16" t="str">
        <f>IF(OR(ISBLANK($A42),$A42=""),"",INDEX('Employee Register'!B:B,MATCH($A42,'Employee Register'!A:A,0),1))</f>
        <v/>
      </c>
      <c r="C42" s="150"/>
      <c r="D42" s="150"/>
      <c r="E42" s="17"/>
      <c r="F42" s="17"/>
      <c r="G42" s="17"/>
      <c r="H42" s="17"/>
      <c r="I42" s="17"/>
      <c r="J42" s="17"/>
      <c r="K42" s="17">
        <f t="shared" si="0"/>
        <v>0</v>
      </c>
      <c r="L42" s="27"/>
      <c r="M42" s="27"/>
      <c r="N42" s="34" t="str">
        <f>IF(OR(ISBLANK($A42),$A42=""),"",SUM($E42:$H42)*INDEX('Employee Register'!G:G,MATCH($A42,'Employee Register'!A:A,0),1)+$K42*INDEX('Employee Register'!H:H,MATCH($A42,'Employee Register'!A:A,0),1)+L42)</f>
        <v/>
      </c>
      <c r="O42" s="19" t="str">
        <f>IF(OR(ISBLANK($A42),$A42=""),"",INDEX('Employee Register'!$O:$O,MATCH($A42,'Employee Register'!$A:$A,0),1)*INDEX('Federal Tax Tables'!$B$6:$B$12,MATCH(INDEX('Employee Register'!$I:$I,MATCH($A42,'Employee Register'!$A:$A,0),1),pay_frequency,0),1))</f>
        <v/>
      </c>
      <c r="P42" s="19" t="str">
        <f>IF(OR(ISBLANK($A42),$A42=""),"",(N42-L42)*INDEX('Employee Register'!P:P,MATCH($A42,'Employee Register'!A:A,0),1))</f>
        <v/>
      </c>
      <c r="Q42" s="19" t="str">
        <f>IF(OR(ISBLANK($A42),$A42=""),"",INDEX('Employee Register'!Q:Q,MATCH($A42,'Employee Register'!A:A,0),1)+M42)</f>
        <v/>
      </c>
      <c r="R42" s="34" t="str">
        <f t="shared" si="1"/>
        <v/>
      </c>
      <c r="S42" s="34" t="str">
        <f>IF(OR(ISBLANK($A42),$A42=""),"",INDEX('Employee Register'!$N:$N,MATCH($A42,'Employee Register'!$A:$A,0),1))</f>
        <v/>
      </c>
      <c r="T42" s="52" t="str">
        <f>IF(OR(ISBLANK($A42),$A42=""),"",IF(YTD!$S42="SINGLE",S_YTD_excess_over,M_YTD_excess_over))</f>
        <v/>
      </c>
      <c r="U42" s="52" t="str">
        <f>IF(OR(ISBLANK($A42),$A42=""),"",IF(YTD!$S42="SINGLE",S_YTD_withhold,M_YTD_withhold))</f>
        <v/>
      </c>
      <c r="V42" s="147" t="str">
        <f>IF(OR(ISBLANK($A42),$A42=""),"",IF(YTD!$S42="SINGLE",S_YTD_plus_excess,M_YTD_plus_excess))</f>
        <v/>
      </c>
      <c r="W42" s="34" t="str">
        <f>IF(OR(ISBLANK($A42),$A42=""),"",INDEX('Employee Register'!$I:$I,MATCH($A42,'Employee Register'!$A:$A,0),1))</f>
        <v/>
      </c>
      <c r="X42" s="19" t="str">
        <f t="shared" si="2"/>
        <v/>
      </c>
      <c r="Y42" s="19" t="str">
        <f>IF(OR(ISBLANK($A42),$A42=""),"",$R42*INDEX('Employee Register'!$R:$R,MATCH($A42,'Employee Register'!$A:$A,0),1))</f>
        <v/>
      </c>
      <c r="Z42" s="19" t="str">
        <f>IF(OR(ISBLANK($A42),$A42=""),"",$R42*INDEX('Employee Register'!$S:$S,MATCH($A42,'Employee Register'!$A:$A,0),1))</f>
        <v/>
      </c>
      <c r="AA42" s="19" t="str">
        <f>IF(OR(ISBLANK($A42),$A42=""),"",$N42*INDEX('Employee Register'!$T:$T,MATCH($A42,'Employee Register'!$A:$A,0),1))</f>
        <v/>
      </c>
      <c r="AB42" s="19" t="str">
        <f>IF(OR(ISBLANK($A42),$A42=""),"",$N42*INDEX('Employee Register'!$U:$U,MATCH($A42,'Employee Register'!$A:$A,0),1))</f>
        <v/>
      </c>
      <c r="AC42" s="19" t="str">
        <f>IF(OR(ISBLANK($A42),$A42=""),"",INDEX('Employee Register'!$V:$V,MATCH($A42,'Employee Register'!$A:$A,0),1))</f>
        <v/>
      </c>
      <c r="AD42" s="19" t="str">
        <f>IF(OR(ISBLANK($A42),$A42=""),"",INDEX('Employee Register'!$W:$W,MATCH($A42,'Employee Register'!$A:$A,0),1))</f>
        <v/>
      </c>
      <c r="AE42" s="35" t="str">
        <f t="shared" si="3"/>
        <v/>
      </c>
    </row>
    <row r="43" spans="1:31" x14ac:dyDescent="0.2">
      <c r="A43" s="153"/>
      <c r="B43" s="16" t="str">
        <f>IF(OR(ISBLANK($A43),$A43=""),"",INDEX('Employee Register'!B:B,MATCH($A43,'Employee Register'!A:A,0),1))</f>
        <v/>
      </c>
      <c r="C43" s="150"/>
      <c r="D43" s="150"/>
      <c r="E43" s="17"/>
      <c r="F43" s="17"/>
      <c r="G43" s="17"/>
      <c r="H43" s="17"/>
      <c r="I43" s="17"/>
      <c r="J43" s="17"/>
      <c r="K43" s="17">
        <f t="shared" si="0"/>
        <v>0</v>
      </c>
      <c r="L43" s="27"/>
      <c r="M43" s="27"/>
      <c r="N43" s="34" t="str">
        <f>IF(OR(ISBLANK($A43),$A43=""),"",SUM($E43:$H43)*INDEX('Employee Register'!G:G,MATCH($A43,'Employee Register'!A:A,0),1)+$K43*INDEX('Employee Register'!H:H,MATCH($A43,'Employee Register'!A:A,0),1)+L43)</f>
        <v/>
      </c>
      <c r="O43" s="19" t="str">
        <f>IF(OR(ISBLANK($A43),$A43=""),"",INDEX('Employee Register'!$O:$O,MATCH($A43,'Employee Register'!$A:$A,0),1)*INDEX('Federal Tax Tables'!$B$6:$B$12,MATCH(INDEX('Employee Register'!$I:$I,MATCH($A43,'Employee Register'!$A:$A,0),1),pay_frequency,0),1))</f>
        <v/>
      </c>
      <c r="P43" s="19" t="str">
        <f>IF(OR(ISBLANK($A43),$A43=""),"",(N43-L43)*INDEX('Employee Register'!P:P,MATCH($A43,'Employee Register'!A:A,0),1))</f>
        <v/>
      </c>
      <c r="Q43" s="19" t="str">
        <f>IF(OR(ISBLANK($A43),$A43=""),"",INDEX('Employee Register'!Q:Q,MATCH($A43,'Employee Register'!A:A,0),1)+M43)</f>
        <v/>
      </c>
      <c r="R43" s="34" t="str">
        <f t="shared" si="1"/>
        <v/>
      </c>
      <c r="S43" s="34" t="str">
        <f>IF(OR(ISBLANK($A43),$A43=""),"",INDEX('Employee Register'!$N:$N,MATCH($A43,'Employee Register'!$A:$A,0),1))</f>
        <v/>
      </c>
      <c r="T43" s="52" t="str">
        <f>IF(OR(ISBLANK($A43),$A43=""),"",IF(YTD!$S43="SINGLE",S_YTD_excess_over,M_YTD_excess_over))</f>
        <v/>
      </c>
      <c r="U43" s="52" t="str">
        <f>IF(OR(ISBLANK($A43),$A43=""),"",IF(YTD!$S43="SINGLE",S_YTD_withhold,M_YTD_withhold))</f>
        <v/>
      </c>
      <c r="V43" s="147" t="str">
        <f>IF(OR(ISBLANK($A43),$A43=""),"",IF(YTD!$S43="SINGLE",S_YTD_plus_excess,M_YTD_plus_excess))</f>
        <v/>
      </c>
      <c r="W43" s="34" t="str">
        <f>IF(OR(ISBLANK($A43),$A43=""),"",INDEX('Employee Register'!$I:$I,MATCH($A43,'Employee Register'!$A:$A,0),1))</f>
        <v/>
      </c>
      <c r="X43" s="19" t="str">
        <f t="shared" si="2"/>
        <v/>
      </c>
      <c r="Y43" s="19" t="str">
        <f>IF(OR(ISBLANK($A43),$A43=""),"",$R43*INDEX('Employee Register'!$R:$R,MATCH($A43,'Employee Register'!$A:$A,0),1))</f>
        <v/>
      </c>
      <c r="Z43" s="19" t="str">
        <f>IF(OR(ISBLANK($A43),$A43=""),"",$R43*INDEX('Employee Register'!$S:$S,MATCH($A43,'Employee Register'!$A:$A,0),1))</f>
        <v/>
      </c>
      <c r="AA43" s="19" t="str">
        <f>IF(OR(ISBLANK($A43),$A43=""),"",$N43*INDEX('Employee Register'!$T:$T,MATCH($A43,'Employee Register'!$A:$A,0),1))</f>
        <v/>
      </c>
      <c r="AB43" s="19" t="str">
        <f>IF(OR(ISBLANK($A43),$A43=""),"",$N43*INDEX('Employee Register'!$U:$U,MATCH($A43,'Employee Register'!$A:$A,0),1))</f>
        <v/>
      </c>
      <c r="AC43" s="19" t="str">
        <f>IF(OR(ISBLANK($A43),$A43=""),"",INDEX('Employee Register'!$V:$V,MATCH($A43,'Employee Register'!$A:$A,0),1))</f>
        <v/>
      </c>
      <c r="AD43" s="19" t="str">
        <f>IF(OR(ISBLANK($A43),$A43=""),"",INDEX('Employee Register'!$W:$W,MATCH($A43,'Employee Register'!$A:$A,0),1))</f>
        <v/>
      </c>
      <c r="AE43" s="35" t="str">
        <f t="shared" si="3"/>
        <v/>
      </c>
    </row>
    <row r="44" spans="1:31" x14ac:dyDescent="0.2">
      <c r="A44" s="153"/>
      <c r="B44" s="16" t="str">
        <f>IF(OR(ISBLANK($A44),$A44=""),"",INDEX('Employee Register'!B:B,MATCH($A44,'Employee Register'!A:A,0),1))</f>
        <v/>
      </c>
      <c r="C44" s="150"/>
      <c r="D44" s="150"/>
      <c r="E44" s="17"/>
      <c r="F44" s="17"/>
      <c r="G44" s="17"/>
      <c r="H44" s="17"/>
      <c r="I44" s="17"/>
      <c r="J44" s="17"/>
      <c r="K44" s="17">
        <f t="shared" si="0"/>
        <v>0</v>
      </c>
      <c r="L44" s="27"/>
      <c r="M44" s="27"/>
      <c r="N44" s="34" t="str">
        <f>IF(OR(ISBLANK($A44),$A44=""),"",SUM($E44:$H44)*INDEX('Employee Register'!G:G,MATCH($A44,'Employee Register'!A:A,0),1)+$K44*INDEX('Employee Register'!H:H,MATCH($A44,'Employee Register'!A:A,0),1)+L44)</f>
        <v/>
      </c>
      <c r="O44" s="19" t="str">
        <f>IF(OR(ISBLANK($A44),$A44=""),"",INDEX('Employee Register'!$O:$O,MATCH($A44,'Employee Register'!$A:$A,0),1)*INDEX('Federal Tax Tables'!$B$6:$B$12,MATCH(INDEX('Employee Register'!$I:$I,MATCH($A44,'Employee Register'!$A:$A,0),1),pay_frequency,0),1))</f>
        <v/>
      </c>
      <c r="P44" s="19" t="str">
        <f>IF(OR(ISBLANK($A44),$A44=""),"",(N44-L44)*INDEX('Employee Register'!P:P,MATCH($A44,'Employee Register'!A:A,0),1))</f>
        <v/>
      </c>
      <c r="Q44" s="19" t="str">
        <f>IF(OR(ISBLANK($A44),$A44=""),"",INDEX('Employee Register'!Q:Q,MATCH($A44,'Employee Register'!A:A,0),1)+M44)</f>
        <v/>
      </c>
      <c r="R44" s="34" t="str">
        <f t="shared" si="1"/>
        <v/>
      </c>
      <c r="S44" s="34" t="str">
        <f>IF(OR(ISBLANK($A44),$A44=""),"",INDEX('Employee Register'!$N:$N,MATCH($A44,'Employee Register'!$A:$A,0),1))</f>
        <v/>
      </c>
      <c r="T44" s="52" t="str">
        <f>IF(OR(ISBLANK($A44),$A44=""),"",IF(YTD!$S44="SINGLE",S_YTD_excess_over,M_YTD_excess_over))</f>
        <v/>
      </c>
      <c r="U44" s="52" t="str">
        <f>IF(OR(ISBLANK($A44),$A44=""),"",IF(YTD!$S44="SINGLE",S_YTD_withhold,M_YTD_withhold))</f>
        <v/>
      </c>
      <c r="V44" s="147" t="str">
        <f>IF(OR(ISBLANK($A44),$A44=""),"",IF(YTD!$S44="SINGLE",S_YTD_plus_excess,M_YTD_plus_excess))</f>
        <v/>
      </c>
      <c r="W44" s="34" t="str">
        <f>IF(OR(ISBLANK($A44),$A44=""),"",INDEX('Employee Register'!$I:$I,MATCH($A44,'Employee Register'!$A:$A,0),1))</f>
        <v/>
      </c>
      <c r="X44" s="19" t="str">
        <f t="shared" si="2"/>
        <v/>
      </c>
      <c r="Y44" s="19" t="str">
        <f>IF(OR(ISBLANK($A44),$A44=""),"",$R44*INDEX('Employee Register'!$R:$R,MATCH($A44,'Employee Register'!$A:$A,0),1))</f>
        <v/>
      </c>
      <c r="Z44" s="19" t="str">
        <f>IF(OR(ISBLANK($A44),$A44=""),"",$R44*INDEX('Employee Register'!$S:$S,MATCH($A44,'Employee Register'!$A:$A,0),1))</f>
        <v/>
      </c>
      <c r="AA44" s="19" t="str">
        <f>IF(OR(ISBLANK($A44),$A44=""),"",$N44*INDEX('Employee Register'!$T:$T,MATCH($A44,'Employee Register'!$A:$A,0),1))</f>
        <v/>
      </c>
      <c r="AB44" s="19" t="str">
        <f>IF(OR(ISBLANK($A44),$A44=""),"",$N44*INDEX('Employee Register'!$U:$U,MATCH($A44,'Employee Register'!$A:$A,0),1))</f>
        <v/>
      </c>
      <c r="AC44" s="19" t="str">
        <f>IF(OR(ISBLANK($A44),$A44=""),"",INDEX('Employee Register'!$V:$V,MATCH($A44,'Employee Register'!$A:$A,0),1))</f>
        <v/>
      </c>
      <c r="AD44" s="19" t="str">
        <f>IF(OR(ISBLANK($A44),$A44=""),"",INDEX('Employee Register'!$W:$W,MATCH($A44,'Employee Register'!$A:$A,0),1))</f>
        <v/>
      </c>
      <c r="AE44" s="35" t="str">
        <f t="shared" si="3"/>
        <v/>
      </c>
    </row>
    <row r="45" spans="1:31" x14ac:dyDescent="0.2">
      <c r="A45" s="153"/>
      <c r="B45" s="16" t="str">
        <f>IF(OR(ISBLANK($A45),$A45=""),"",INDEX('Employee Register'!B:B,MATCH($A45,'Employee Register'!A:A,0),1))</f>
        <v/>
      </c>
      <c r="C45" s="150"/>
      <c r="D45" s="150"/>
      <c r="E45" s="17"/>
      <c r="F45" s="17"/>
      <c r="G45" s="17"/>
      <c r="H45" s="17"/>
      <c r="I45" s="17"/>
      <c r="J45" s="17"/>
      <c r="K45" s="17">
        <f t="shared" si="0"/>
        <v>0</v>
      </c>
      <c r="L45" s="27"/>
      <c r="M45" s="27"/>
      <c r="N45" s="34" t="str">
        <f>IF(OR(ISBLANK($A45),$A45=""),"",SUM($E45:$H45)*INDEX('Employee Register'!G:G,MATCH($A45,'Employee Register'!A:A,0),1)+$K45*INDEX('Employee Register'!H:H,MATCH($A45,'Employee Register'!A:A,0),1)+L45)</f>
        <v/>
      </c>
      <c r="O45" s="19" t="str">
        <f>IF(OR(ISBLANK($A45),$A45=""),"",INDEX('Employee Register'!$O:$O,MATCH($A45,'Employee Register'!$A:$A,0),1)*INDEX('Federal Tax Tables'!$B$6:$B$12,MATCH(INDEX('Employee Register'!$I:$I,MATCH($A45,'Employee Register'!$A:$A,0),1),pay_frequency,0),1))</f>
        <v/>
      </c>
      <c r="P45" s="19" t="str">
        <f>IF(OR(ISBLANK($A45),$A45=""),"",(N45-L45)*INDEX('Employee Register'!P:P,MATCH($A45,'Employee Register'!A:A,0),1))</f>
        <v/>
      </c>
      <c r="Q45" s="19" t="str">
        <f>IF(OR(ISBLANK($A45),$A45=""),"",INDEX('Employee Register'!Q:Q,MATCH($A45,'Employee Register'!A:A,0),1)+M45)</f>
        <v/>
      </c>
      <c r="R45" s="34" t="str">
        <f t="shared" si="1"/>
        <v/>
      </c>
      <c r="S45" s="34" t="str">
        <f>IF(OR(ISBLANK($A45),$A45=""),"",INDEX('Employee Register'!$N:$N,MATCH($A45,'Employee Register'!$A:$A,0),1))</f>
        <v/>
      </c>
      <c r="T45" s="52" t="str">
        <f>IF(OR(ISBLANK($A45),$A45=""),"",IF(YTD!$S45="SINGLE",S_YTD_excess_over,M_YTD_excess_over))</f>
        <v/>
      </c>
      <c r="U45" s="52" t="str">
        <f>IF(OR(ISBLANK($A45),$A45=""),"",IF(YTD!$S45="SINGLE",S_YTD_withhold,M_YTD_withhold))</f>
        <v/>
      </c>
      <c r="V45" s="147" t="str">
        <f>IF(OR(ISBLANK($A45),$A45=""),"",IF(YTD!$S45="SINGLE",S_YTD_plus_excess,M_YTD_plus_excess))</f>
        <v/>
      </c>
      <c r="W45" s="34" t="str">
        <f>IF(OR(ISBLANK($A45),$A45=""),"",INDEX('Employee Register'!$I:$I,MATCH($A45,'Employee Register'!$A:$A,0),1))</f>
        <v/>
      </c>
      <c r="X45" s="19" t="str">
        <f t="shared" si="2"/>
        <v/>
      </c>
      <c r="Y45" s="19" t="str">
        <f>IF(OR(ISBLANK($A45),$A45=""),"",$R45*INDEX('Employee Register'!$R:$R,MATCH($A45,'Employee Register'!$A:$A,0),1))</f>
        <v/>
      </c>
      <c r="Z45" s="19" t="str">
        <f>IF(OR(ISBLANK($A45),$A45=""),"",$R45*INDEX('Employee Register'!$S:$S,MATCH($A45,'Employee Register'!$A:$A,0),1))</f>
        <v/>
      </c>
      <c r="AA45" s="19" t="str">
        <f>IF(OR(ISBLANK($A45),$A45=""),"",$N45*INDEX('Employee Register'!$T:$T,MATCH($A45,'Employee Register'!$A:$A,0),1))</f>
        <v/>
      </c>
      <c r="AB45" s="19" t="str">
        <f>IF(OR(ISBLANK($A45),$A45=""),"",$N45*INDEX('Employee Register'!$U:$U,MATCH($A45,'Employee Register'!$A:$A,0),1))</f>
        <v/>
      </c>
      <c r="AC45" s="19" t="str">
        <f>IF(OR(ISBLANK($A45),$A45=""),"",INDEX('Employee Register'!$V:$V,MATCH($A45,'Employee Register'!$A:$A,0),1))</f>
        <v/>
      </c>
      <c r="AD45" s="19" t="str">
        <f>IF(OR(ISBLANK($A45),$A45=""),"",INDEX('Employee Register'!$W:$W,MATCH($A45,'Employee Register'!$A:$A,0),1))</f>
        <v/>
      </c>
      <c r="AE45" s="35" t="str">
        <f t="shared" si="3"/>
        <v/>
      </c>
    </row>
    <row r="46" spans="1:31" x14ac:dyDescent="0.2">
      <c r="A46" s="153"/>
      <c r="B46" s="16" t="str">
        <f>IF(OR(ISBLANK($A46),$A46=""),"",INDEX('Employee Register'!B:B,MATCH($A46,'Employee Register'!A:A,0),1))</f>
        <v/>
      </c>
      <c r="C46" s="150"/>
      <c r="D46" s="150"/>
      <c r="E46" s="17"/>
      <c r="F46" s="17"/>
      <c r="G46" s="17"/>
      <c r="H46" s="17"/>
      <c r="I46" s="17"/>
      <c r="J46" s="17"/>
      <c r="K46" s="17">
        <f t="shared" si="0"/>
        <v>0</v>
      </c>
      <c r="L46" s="27"/>
      <c r="M46" s="27"/>
      <c r="N46" s="34" t="str">
        <f>IF(OR(ISBLANK($A46),$A46=""),"",SUM($E46:$H46)*INDEX('Employee Register'!G:G,MATCH($A46,'Employee Register'!A:A,0),1)+$K46*INDEX('Employee Register'!H:H,MATCH($A46,'Employee Register'!A:A,0),1)+L46)</f>
        <v/>
      </c>
      <c r="O46" s="19" t="str">
        <f>IF(OR(ISBLANK($A46),$A46=""),"",INDEX('Employee Register'!$O:$O,MATCH($A46,'Employee Register'!$A:$A,0),1)*INDEX('Federal Tax Tables'!$B$6:$B$12,MATCH(INDEX('Employee Register'!$I:$I,MATCH($A46,'Employee Register'!$A:$A,0),1),pay_frequency,0),1))</f>
        <v/>
      </c>
      <c r="P46" s="19" t="str">
        <f>IF(OR(ISBLANK($A46),$A46=""),"",(N46-L46)*INDEX('Employee Register'!P:P,MATCH($A46,'Employee Register'!A:A,0),1))</f>
        <v/>
      </c>
      <c r="Q46" s="19" t="str">
        <f>IF(OR(ISBLANK($A46),$A46=""),"",INDEX('Employee Register'!Q:Q,MATCH($A46,'Employee Register'!A:A,0),1)+M46)</f>
        <v/>
      </c>
      <c r="R46" s="34" t="str">
        <f t="shared" si="1"/>
        <v/>
      </c>
      <c r="S46" s="34" t="str">
        <f>IF(OR(ISBLANK($A46),$A46=""),"",INDEX('Employee Register'!$N:$N,MATCH($A46,'Employee Register'!$A:$A,0),1))</f>
        <v/>
      </c>
      <c r="T46" s="52" t="str">
        <f>IF(OR(ISBLANK($A46),$A46=""),"",IF(YTD!$S46="SINGLE",S_YTD_excess_over,M_YTD_excess_over))</f>
        <v/>
      </c>
      <c r="U46" s="52" t="str">
        <f>IF(OR(ISBLANK($A46),$A46=""),"",IF(YTD!$S46="SINGLE",S_YTD_withhold,M_YTD_withhold))</f>
        <v/>
      </c>
      <c r="V46" s="147" t="str">
        <f>IF(OR(ISBLANK($A46),$A46=""),"",IF(YTD!$S46="SINGLE",S_YTD_plus_excess,M_YTD_plus_excess))</f>
        <v/>
      </c>
      <c r="W46" s="34" t="str">
        <f>IF(OR(ISBLANK($A46),$A46=""),"",INDEX('Employee Register'!$I:$I,MATCH($A46,'Employee Register'!$A:$A,0),1))</f>
        <v/>
      </c>
      <c r="X46" s="19" t="str">
        <f t="shared" si="2"/>
        <v/>
      </c>
      <c r="Y46" s="19" t="str">
        <f>IF(OR(ISBLANK($A46),$A46=""),"",$R46*INDEX('Employee Register'!$R:$R,MATCH($A46,'Employee Register'!$A:$A,0),1))</f>
        <v/>
      </c>
      <c r="Z46" s="19" t="str">
        <f>IF(OR(ISBLANK($A46),$A46=""),"",$R46*INDEX('Employee Register'!$S:$S,MATCH($A46,'Employee Register'!$A:$A,0),1))</f>
        <v/>
      </c>
      <c r="AA46" s="19" t="str">
        <f>IF(OR(ISBLANK($A46),$A46=""),"",$N46*INDEX('Employee Register'!$T:$T,MATCH($A46,'Employee Register'!$A:$A,0),1))</f>
        <v/>
      </c>
      <c r="AB46" s="19" t="str">
        <f>IF(OR(ISBLANK($A46),$A46=""),"",$N46*INDEX('Employee Register'!$U:$U,MATCH($A46,'Employee Register'!$A:$A,0),1))</f>
        <v/>
      </c>
      <c r="AC46" s="19" t="str">
        <f>IF(OR(ISBLANK($A46),$A46=""),"",INDEX('Employee Register'!$V:$V,MATCH($A46,'Employee Register'!$A:$A,0),1))</f>
        <v/>
      </c>
      <c r="AD46" s="19" t="str">
        <f>IF(OR(ISBLANK($A46),$A46=""),"",INDEX('Employee Register'!$W:$W,MATCH($A46,'Employee Register'!$A:$A,0),1))</f>
        <v/>
      </c>
      <c r="AE46" s="35" t="str">
        <f t="shared" si="3"/>
        <v/>
      </c>
    </row>
    <row r="47" spans="1:31" x14ac:dyDescent="0.2">
      <c r="A47" s="153"/>
      <c r="B47" s="16" t="str">
        <f>IF(OR(ISBLANK($A47),$A47=""),"",INDEX('Employee Register'!B:B,MATCH($A47,'Employee Register'!A:A,0),1))</f>
        <v/>
      </c>
      <c r="C47" s="150"/>
      <c r="D47" s="150"/>
      <c r="E47" s="17"/>
      <c r="F47" s="17"/>
      <c r="G47" s="17"/>
      <c r="H47" s="17"/>
      <c r="I47" s="17"/>
      <c r="J47" s="17"/>
      <c r="K47" s="17">
        <f t="shared" si="0"/>
        <v>0</v>
      </c>
      <c r="L47" s="27"/>
      <c r="M47" s="27"/>
      <c r="N47" s="34" t="str">
        <f>IF(OR(ISBLANK($A47),$A47=""),"",SUM($E47:$H47)*INDEX('Employee Register'!G:G,MATCH($A47,'Employee Register'!A:A,0),1)+$K47*INDEX('Employee Register'!H:H,MATCH($A47,'Employee Register'!A:A,0),1)+L47)</f>
        <v/>
      </c>
      <c r="O47" s="19" t="str">
        <f>IF(OR(ISBLANK($A47),$A47=""),"",INDEX('Employee Register'!$O:$O,MATCH($A47,'Employee Register'!$A:$A,0),1)*INDEX('Federal Tax Tables'!$B$6:$B$12,MATCH(INDEX('Employee Register'!$I:$I,MATCH($A47,'Employee Register'!$A:$A,0),1),pay_frequency,0),1))</f>
        <v/>
      </c>
      <c r="P47" s="19" t="str">
        <f>IF(OR(ISBLANK($A47),$A47=""),"",(N47-L47)*INDEX('Employee Register'!P:P,MATCH($A47,'Employee Register'!A:A,0),1))</f>
        <v/>
      </c>
      <c r="Q47" s="19" t="str">
        <f>IF(OR(ISBLANK($A47),$A47=""),"",INDEX('Employee Register'!Q:Q,MATCH($A47,'Employee Register'!A:A,0),1)+M47)</f>
        <v/>
      </c>
      <c r="R47" s="34" t="str">
        <f t="shared" si="1"/>
        <v/>
      </c>
      <c r="S47" s="34" t="str">
        <f>IF(OR(ISBLANK($A47),$A47=""),"",INDEX('Employee Register'!$N:$N,MATCH($A47,'Employee Register'!$A:$A,0),1))</f>
        <v/>
      </c>
      <c r="T47" s="52" t="str">
        <f>IF(OR(ISBLANK($A47),$A47=""),"",IF(YTD!$S47="SINGLE",S_YTD_excess_over,M_YTD_excess_over))</f>
        <v/>
      </c>
      <c r="U47" s="52" t="str">
        <f>IF(OR(ISBLANK($A47),$A47=""),"",IF(YTD!$S47="SINGLE",S_YTD_withhold,M_YTD_withhold))</f>
        <v/>
      </c>
      <c r="V47" s="147" t="str">
        <f>IF(OR(ISBLANK($A47),$A47=""),"",IF(YTD!$S47="SINGLE",S_YTD_plus_excess,M_YTD_plus_excess))</f>
        <v/>
      </c>
      <c r="W47" s="34" t="str">
        <f>IF(OR(ISBLANK($A47),$A47=""),"",INDEX('Employee Register'!$I:$I,MATCH($A47,'Employee Register'!$A:$A,0),1))</f>
        <v/>
      </c>
      <c r="X47" s="19" t="str">
        <f t="shared" si="2"/>
        <v/>
      </c>
      <c r="Y47" s="19" t="str">
        <f>IF(OR(ISBLANK($A47),$A47=""),"",$R47*INDEX('Employee Register'!$R:$R,MATCH($A47,'Employee Register'!$A:$A,0),1))</f>
        <v/>
      </c>
      <c r="Z47" s="19" t="str">
        <f>IF(OR(ISBLANK($A47),$A47=""),"",$R47*INDEX('Employee Register'!$S:$S,MATCH($A47,'Employee Register'!$A:$A,0),1))</f>
        <v/>
      </c>
      <c r="AA47" s="19" t="str">
        <f>IF(OR(ISBLANK($A47),$A47=""),"",$N47*INDEX('Employee Register'!$T:$T,MATCH($A47,'Employee Register'!$A:$A,0),1))</f>
        <v/>
      </c>
      <c r="AB47" s="19" t="str">
        <f>IF(OR(ISBLANK($A47),$A47=""),"",$N47*INDEX('Employee Register'!$U:$U,MATCH($A47,'Employee Register'!$A:$A,0),1))</f>
        <v/>
      </c>
      <c r="AC47" s="19" t="str">
        <f>IF(OR(ISBLANK($A47),$A47=""),"",INDEX('Employee Register'!$V:$V,MATCH($A47,'Employee Register'!$A:$A,0),1))</f>
        <v/>
      </c>
      <c r="AD47" s="19" t="str">
        <f>IF(OR(ISBLANK($A47),$A47=""),"",INDEX('Employee Register'!$W:$W,MATCH($A47,'Employee Register'!$A:$A,0),1))</f>
        <v/>
      </c>
      <c r="AE47" s="35" t="str">
        <f t="shared" si="3"/>
        <v/>
      </c>
    </row>
    <row r="48" spans="1:31" x14ac:dyDescent="0.2">
      <c r="A48" s="153"/>
      <c r="B48" s="16" t="str">
        <f>IF(OR(ISBLANK($A48),$A48=""),"",INDEX('Employee Register'!B:B,MATCH($A48,'Employee Register'!A:A,0),1))</f>
        <v/>
      </c>
      <c r="C48" s="150"/>
      <c r="D48" s="150"/>
      <c r="E48" s="17"/>
      <c r="F48" s="17"/>
      <c r="G48" s="17"/>
      <c r="H48" s="17"/>
      <c r="I48" s="17"/>
      <c r="J48" s="17"/>
      <c r="K48" s="17">
        <f t="shared" si="0"/>
        <v>0</v>
      </c>
      <c r="L48" s="27"/>
      <c r="M48" s="27"/>
      <c r="N48" s="34" t="str">
        <f>IF(OR(ISBLANK($A48),$A48=""),"",SUM($E48:$H48)*INDEX('Employee Register'!G:G,MATCH($A48,'Employee Register'!A:A,0),1)+$K48*INDEX('Employee Register'!H:H,MATCH($A48,'Employee Register'!A:A,0),1)+L48)</f>
        <v/>
      </c>
      <c r="O48" s="19" t="str">
        <f>IF(OR(ISBLANK($A48),$A48=""),"",INDEX('Employee Register'!$O:$O,MATCH($A48,'Employee Register'!$A:$A,0),1)*INDEX('Federal Tax Tables'!$B$6:$B$12,MATCH(INDEX('Employee Register'!$I:$I,MATCH($A48,'Employee Register'!$A:$A,0),1),pay_frequency,0),1))</f>
        <v/>
      </c>
      <c r="P48" s="19" t="str">
        <f>IF(OR(ISBLANK($A48),$A48=""),"",(N48-L48)*INDEX('Employee Register'!P:P,MATCH($A48,'Employee Register'!A:A,0),1))</f>
        <v/>
      </c>
      <c r="Q48" s="19" t="str">
        <f>IF(OR(ISBLANK($A48),$A48=""),"",INDEX('Employee Register'!Q:Q,MATCH($A48,'Employee Register'!A:A,0),1)+M48)</f>
        <v/>
      </c>
      <c r="R48" s="34" t="str">
        <f t="shared" si="1"/>
        <v/>
      </c>
      <c r="S48" s="34" t="str">
        <f>IF(OR(ISBLANK($A48),$A48=""),"",INDEX('Employee Register'!$N:$N,MATCH($A48,'Employee Register'!$A:$A,0),1))</f>
        <v/>
      </c>
      <c r="T48" s="52" t="str">
        <f>IF(OR(ISBLANK($A48),$A48=""),"",IF(YTD!$S48="SINGLE",S_YTD_excess_over,M_YTD_excess_over))</f>
        <v/>
      </c>
      <c r="U48" s="52" t="str">
        <f>IF(OR(ISBLANK($A48),$A48=""),"",IF(YTD!$S48="SINGLE",S_YTD_withhold,M_YTD_withhold))</f>
        <v/>
      </c>
      <c r="V48" s="147" t="str">
        <f>IF(OR(ISBLANK($A48),$A48=""),"",IF(YTD!$S48="SINGLE",S_YTD_plus_excess,M_YTD_plus_excess))</f>
        <v/>
      </c>
      <c r="W48" s="34" t="str">
        <f>IF(OR(ISBLANK($A48),$A48=""),"",INDEX('Employee Register'!$I:$I,MATCH($A48,'Employee Register'!$A:$A,0),1))</f>
        <v/>
      </c>
      <c r="X48" s="19" t="str">
        <f t="shared" si="2"/>
        <v/>
      </c>
      <c r="Y48" s="19" t="str">
        <f>IF(OR(ISBLANK($A48),$A48=""),"",$R48*INDEX('Employee Register'!$R:$R,MATCH($A48,'Employee Register'!$A:$A,0),1))</f>
        <v/>
      </c>
      <c r="Z48" s="19" t="str">
        <f>IF(OR(ISBLANK($A48),$A48=""),"",$R48*INDEX('Employee Register'!$S:$S,MATCH($A48,'Employee Register'!$A:$A,0),1))</f>
        <v/>
      </c>
      <c r="AA48" s="19" t="str">
        <f>IF(OR(ISBLANK($A48),$A48=""),"",$N48*INDEX('Employee Register'!$T:$T,MATCH($A48,'Employee Register'!$A:$A,0),1))</f>
        <v/>
      </c>
      <c r="AB48" s="19" t="str">
        <f>IF(OR(ISBLANK($A48),$A48=""),"",$N48*INDEX('Employee Register'!$U:$U,MATCH($A48,'Employee Register'!$A:$A,0),1))</f>
        <v/>
      </c>
      <c r="AC48" s="19" t="str">
        <f>IF(OR(ISBLANK($A48),$A48=""),"",INDEX('Employee Register'!$V:$V,MATCH($A48,'Employee Register'!$A:$A,0),1))</f>
        <v/>
      </c>
      <c r="AD48" s="19" t="str">
        <f>IF(OR(ISBLANK($A48),$A48=""),"",INDEX('Employee Register'!$W:$W,MATCH($A48,'Employee Register'!$A:$A,0),1))</f>
        <v/>
      </c>
      <c r="AE48" s="35" t="str">
        <f t="shared" si="3"/>
        <v/>
      </c>
    </row>
    <row r="49" spans="1:31" x14ac:dyDescent="0.2">
      <c r="A49" s="153"/>
      <c r="B49" s="16" t="str">
        <f>IF(OR(ISBLANK($A49),$A49=""),"",INDEX('Employee Register'!B:B,MATCH($A49,'Employee Register'!A:A,0),1))</f>
        <v/>
      </c>
      <c r="C49" s="150"/>
      <c r="D49" s="150"/>
      <c r="E49" s="17"/>
      <c r="F49" s="17"/>
      <c r="G49" s="17"/>
      <c r="H49" s="17"/>
      <c r="I49" s="17"/>
      <c r="J49" s="17"/>
      <c r="K49" s="17">
        <f t="shared" si="0"/>
        <v>0</v>
      </c>
      <c r="L49" s="27"/>
      <c r="M49" s="27"/>
      <c r="N49" s="34" t="str">
        <f>IF(OR(ISBLANK($A49),$A49=""),"",SUM($E49:$H49)*INDEX('Employee Register'!G:G,MATCH($A49,'Employee Register'!A:A,0),1)+$K49*INDEX('Employee Register'!H:H,MATCH($A49,'Employee Register'!A:A,0),1)+L49)</f>
        <v/>
      </c>
      <c r="O49" s="19" t="str">
        <f>IF(OR(ISBLANK($A49),$A49=""),"",INDEX('Employee Register'!$O:$O,MATCH($A49,'Employee Register'!$A:$A,0),1)*INDEX('Federal Tax Tables'!$B$6:$B$12,MATCH(INDEX('Employee Register'!$I:$I,MATCH($A49,'Employee Register'!$A:$A,0),1),pay_frequency,0),1))</f>
        <v/>
      </c>
      <c r="P49" s="19" t="str">
        <f>IF(OR(ISBLANK($A49),$A49=""),"",(N49-L49)*INDEX('Employee Register'!P:P,MATCH($A49,'Employee Register'!A:A,0),1))</f>
        <v/>
      </c>
      <c r="Q49" s="19" t="str">
        <f>IF(OR(ISBLANK($A49),$A49=""),"",INDEX('Employee Register'!Q:Q,MATCH($A49,'Employee Register'!A:A,0),1)+M49)</f>
        <v/>
      </c>
      <c r="R49" s="34" t="str">
        <f t="shared" si="1"/>
        <v/>
      </c>
      <c r="S49" s="34" t="str">
        <f>IF(OR(ISBLANK($A49),$A49=""),"",INDEX('Employee Register'!$N:$N,MATCH($A49,'Employee Register'!$A:$A,0),1))</f>
        <v/>
      </c>
      <c r="T49" s="52" t="str">
        <f>IF(OR(ISBLANK($A49),$A49=""),"",IF(YTD!$S49="SINGLE",S_YTD_excess_over,M_YTD_excess_over))</f>
        <v/>
      </c>
      <c r="U49" s="52" t="str">
        <f>IF(OR(ISBLANK($A49),$A49=""),"",IF(YTD!$S49="SINGLE",S_YTD_withhold,M_YTD_withhold))</f>
        <v/>
      </c>
      <c r="V49" s="147" t="str">
        <f>IF(OR(ISBLANK($A49),$A49=""),"",IF(YTD!$S49="SINGLE",S_YTD_plus_excess,M_YTD_plus_excess))</f>
        <v/>
      </c>
      <c r="W49" s="34" t="str">
        <f>IF(OR(ISBLANK($A49),$A49=""),"",INDEX('Employee Register'!$I:$I,MATCH($A49,'Employee Register'!$A:$A,0),1))</f>
        <v/>
      </c>
      <c r="X49" s="19" t="str">
        <f t="shared" si="2"/>
        <v/>
      </c>
      <c r="Y49" s="19" t="str">
        <f>IF(OR(ISBLANK($A49),$A49=""),"",$R49*INDEX('Employee Register'!$R:$R,MATCH($A49,'Employee Register'!$A:$A,0),1))</f>
        <v/>
      </c>
      <c r="Z49" s="19" t="str">
        <f>IF(OR(ISBLANK($A49),$A49=""),"",$R49*INDEX('Employee Register'!$S:$S,MATCH($A49,'Employee Register'!$A:$A,0),1))</f>
        <v/>
      </c>
      <c r="AA49" s="19" t="str">
        <f>IF(OR(ISBLANK($A49),$A49=""),"",$N49*INDEX('Employee Register'!$T:$T,MATCH($A49,'Employee Register'!$A:$A,0),1))</f>
        <v/>
      </c>
      <c r="AB49" s="19" t="str">
        <f>IF(OR(ISBLANK($A49),$A49=""),"",$N49*INDEX('Employee Register'!$U:$U,MATCH($A49,'Employee Register'!$A:$A,0),1))</f>
        <v/>
      </c>
      <c r="AC49" s="19" t="str">
        <f>IF(OR(ISBLANK($A49),$A49=""),"",INDEX('Employee Register'!$V:$V,MATCH($A49,'Employee Register'!$A:$A,0),1))</f>
        <v/>
      </c>
      <c r="AD49" s="19" t="str">
        <f>IF(OR(ISBLANK($A49),$A49=""),"",INDEX('Employee Register'!$W:$W,MATCH($A49,'Employee Register'!$A:$A,0),1))</f>
        <v/>
      </c>
      <c r="AE49" s="35" t="str">
        <f t="shared" si="3"/>
        <v/>
      </c>
    </row>
    <row r="50" spans="1:31" x14ac:dyDescent="0.2">
      <c r="A50" s="153"/>
      <c r="B50" s="16" t="str">
        <f>IF(OR(ISBLANK($A50),$A50=""),"",INDEX('Employee Register'!B:B,MATCH($A50,'Employee Register'!A:A,0),1))</f>
        <v/>
      </c>
      <c r="C50" s="150"/>
      <c r="D50" s="150"/>
      <c r="E50" s="17"/>
      <c r="F50" s="17"/>
      <c r="G50" s="17"/>
      <c r="H50" s="17"/>
      <c r="I50" s="17"/>
      <c r="J50" s="17"/>
      <c r="K50" s="17">
        <f t="shared" si="0"/>
        <v>0</v>
      </c>
      <c r="L50" s="27"/>
      <c r="M50" s="27"/>
      <c r="N50" s="34" t="str">
        <f>IF(OR(ISBLANK($A50),$A50=""),"",SUM($E50:$H50)*INDEX('Employee Register'!G:G,MATCH($A50,'Employee Register'!A:A,0),1)+$K50*INDEX('Employee Register'!H:H,MATCH($A50,'Employee Register'!A:A,0),1)+L50)</f>
        <v/>
      </c>
      <c r="O50" s="19" t="str">
        <f>IF(OR(ISBLANK($A50),$A50=""),"",INDEX('Employee Register'!$O:$O,MATCH($A50,'Employee Register'!$A:$A,0),1)*INDEX('Federal Tax Tables'!$B$6:$B$12,MATCH(INDEX('Employee Register'!$I:$I,MATCH($A50,'Employee Register'!$A:$A,0),1),pay_frequency,0),1))</f>
        <v/>
      </c>
      <c r="P50" s="19" t="str">
        <f>IF(OR(ISBLANK($A50),$A50=""),"",(N50-L50)*INDEX('Employee Register'!P:P,MATCH($A50,'Employee Register'!A:A,0),1))</f>
        <v/>
      </c>
      <c r="Q50" s="19" t="str">
        <f>IF(OR(ISBLANK($A50),$A50=""),"",INDEX('Employee Register'!Q:Q,MATCH($A50,'Employee Register'!A:A,0),1)+M50)</f>
        <v/>
      </c>
      <c r="R50" s="34" t="str">
        <f t="shared" si="1"/>
        <v/>
      </c>
      <c r="S50" s="34" t="str">
        <f>IF(OR(ISBLANK($A50),$A50=""),"",INDEX('Employee Register'!$N:$N,MATCH($A50,'Employee Register'!$A:$A,0),1))</f>
        <v/>
      </c>
      <c r="T50" s="52" t="str">
        <f>IF(OR(ISBLANK($A50),$A50=""),"",IF(YTD!$S50="SINGLE",S_YTD_excess_over,M_YTD_excess_over))</f>
        <v/>
      </c>
      <c r="U50" s="52" t="str">
        <f>IF(OR(ISBLANK($A50),$A50=""),"",IF(YTD!$S50="SINGLE",S_YTD_withhold,M_YTD_withhold))</f>
        <v/>
      </c>
      <c r="V50" s="147" t="str">
        <f>IF(OR(ISBLANK($A50),$A50=""),"",IF(YTD!$S50="SINGLE",S_YTD_plus_excess,M_YTD_plus_excess))</f>
        <v/>
      </c>
      <c r="W50" s="34" t="str">
        <f>IF(OR(ISBLANK($A50),$A50=""),"",INDEX('Employee Register'!$I:$I,MATCH($A50,'Employee Register'!$A:$A,0),1))</f>
        <v/>
      </c>
      <c r="X50" s="19" t="str">
        <f t="shared" si="2"/>
        <v/>
      </c>
      <c r="Y50" s="19" t="str">
        <f>IF(OR(ISBLANK($A50),$A50=""),"",$R50*INDEX('Employee Register'!$R:$R,MATCH($A50,'Employee Register'!$A:$A,0),1))</f>
        <v/>
      </c>
      <c r="Z50" s="19" t="str">
        <f>IF(OR(ISBLANK($A50),$A50=""),"",$R50*INDEX('Employee Register'!$S:$S,MATCH($A50,'Employee Register'!$A:$A,0),1))</f>
        <v/>
      </c>
      <c r="AA50" s="19" t="str">
        <f>IF(OR(ISBLANK($A50),$A50=""),"",$N50*INDEX('Employee Register'!$T:$T,MATCH($A50,'Employee Register'!$A:$A,0),1))</f>
        <v/>
      </c>
      <c r="AB50" s="19" t="str">
        <f>IF(OR(ISBLANK($A50),$A50=""),"",$N50*INDEX('Employee Register'!$U:$U,MATCH($A50,'Employee Register'!$A:$A,0),1))</f>
        <v/>
      </c>
      <c r="AC50" s="19" t="str">
        <f>IF(OR(ISBLANK($A50),$A50=""),"",INDEX('Employee Register'!$V:$V,MATCH($A50,'Employee Register'!$A:$A,0),1))</f>
        <v/>
      </c>
      <c r="AD50" s="19" t="str">
        <f>IF(OR(ISBLANK($A50),$A50=""),"",INDEX('Employee Register'!$W:$W,MATCH($A50,'Employee Register'!$A:$A,0),1))</f>
        <v/>
      </c>
      <c r="AE50" s="35" t="str">
        <f t="shared" si="3"/>
        <v/>
      </c>
    </row>
    <row r="51" spans="1:31" x14ac:dyDescent="0.2">
      <c r="A51" s="153"/>
      <c r="B51" s="16" t="str">
        <f>IF(OR(ISBLANK($A51),$A51=""),"",INDEX('Employee Register'!B:B,MATCH($A51,'Employee Register'!A:A,0),1))</f>
        <v/>
      </c>
      <c r="C51" s="150"/>
      <c r="D51" s="150"/>
      <c r="E51" s="17"/>
      <c r="F51" s="17"/>
      <c r="G51" s="17"/>
      <c r="H51" s="17"/>
      <c r="I51" s="17"/>
      <c r="J51" s="17"/>
      <c r="K51" s="17">
        <f t="shared" si="0"/>
        <v>0</v>
      </c>
      <c r="L51" s="27"/>
      <c r="M51" s="27"/>
      <c r="N51" s="34" t="str">
        <f>IF(OR(ISBLANK($A51),$A51=""),"",SUM($E51:$H51)*INDEX('Employee Register'!G:G,MATCH($A51,'Employee Register'!A:A,0),1)+$K51*INDEX('Employee Register'!H:H,MATCH($A51,'Employee Register'!A:A,0),1)+L51)</f>
        <v/>
      </c>
      <c r="O51" s="19" t="str">
        <f>IF(OR(ISBLANK($A51),$A51=""),"",INDEX('Employee Register'!$O:$O,MATCH($A51,'Employee Register'!$A:$A,0),1)*INDEX('Federal Tax Tables'!$B$6:$B$12,MATCH(INDEX('Employee Register'!$I:$I,MATCH($A51,'Employee Register'!$A:$A,0),1),pay_frequency,0),1))</f>
        <v/>
      </c>
      <c r="P51" s="19" t="str">
        <f>IF(OR(ISBLANK($A51),$A51=""),"",(N51-L51)*INDEX('Employee Register'!P:P,MATCH($A51,'Employee Register'!A:A,0),1))</f>
        <v/>
      </c>
      <c r="Q51" s="19" t="str">
        <f>IF(OR(ISBLANK($A51),$A51=""),"",INDEX('Employee Register'!Q:Q,MATCH($A51,'Employee Register'!A:A,0),1)+M51)</f>
        <v/>
      </c>
      <c r="R51" s="34" t="str">
        <f t="shared" si="1"/>
        <v/>
      </c>
      <c r="S51" s="34" t="str">
        <f>IF(OR(ISBLANK($A51),$A51=""),"",INDEX('Employee Register'!$N:$N,MATCH($A51,'Employee Register'!$A:$A,0),1))</f>
        <v/>
      </c>
      <c r="T51" s="52" t="str">
        <f>IF(OR(ISBLANK($A51),$A51=""),"",IF(YTD!$S51="SINGLE",S_YTD_excess_over,M_YTD_excess_over))</f>
        <v/>
      </c>
      <c r="U51" s="52" t="str">
        <f>IF(OR(ISBLANK($A51),$A51=""),"",IF(YTD!$S51="SINGLE",S_YTD_withhold,M_YTD_withhold))</f>
        <v/>
      </c>
      <c r="V51" s="147" t="str">
        <f>IF(OR(ISBLANK($A51),$A51=""),"",IF(YTD!$S51="SINGLE",S_YTD_plus_excess,M_YTD_plus_excess))</f>
        <v/>
      </c>
      <c r="W51" s="34" t="str">
        <f>IF(OR(ISBLANK($A51),$A51=""),"",INDEX('Employee Register'!$I:$I,MATCH($A51,'Employee Register'!$A:$A,0),1))</f>
        <v/>
      </c>
      <c r="X51" s="19" t="str">
        <f t="shared" si="2"/>
        <v/>
      </c>
      <c r="Y51" s="19" t="str">
        <f>IF(OR(ISBLANK($A51),$A51=""),"",$R51*INDEX('Employee Register'!$R:$R,MATCH($A51,'Employee Register'!$A:$A,0),1))</f>
        <v/>
      </c>
      <c r="Z51" s="19" t="str">
        <f>IF(OR(ISBLANK($A51),$A51=""),"",$R51*INDEX('Employee Register'!$S:$S,MATCH($A51,'Employee Register'!$A:$A,0),1))</f>
        <v/>
      </c>
      <c r="AA51" s="19" t="str">
        <f>IF(OR(ISBLANK($A51),$A51=""),"",$N51*INDEX('Employee Register'!$T:$T,MATCH($A51,'Employee Register'!$A:$A,0),1))</f>
        <v/>
      </c>
      <c r="AB51" s="19" t="str">
        <f>IF(OR(ISBLANK($A51),$A51=""),"",$N51*INDEX('Employee Register'!$U:$U,MATCH($A51,'Employee Register'!$A:$A,0),1))</f>
        <v/>
      </c>
      <c r="AC51" s="19" t="str">
        <f>IF(OR(ISBLANK($A51),$A51=""),"",INDEX('Employee Register'!$V:$V,MATCH($A51,'Employee Register'!$A:$A,0),1))</f>
        <v/>
      </c>
      <c r="AD51" s="19" t="str">
        <f>IF(OR(ISBLANK($A51),$A51=""),"",INDEX('Employee Register'!$W:$W,MATCH($A51,'Employee Register'!$A:$A,0),1))</f>
        <v/>
      </c>
      <c r="AE51" s="35" t="str">
        <f t="shared" si="3"/>
        <v/>
      </c>
    </row>
    <row r="52" spans="1:31" x14ac:dyDescent="0.2">
      <c r="A52" s="153"/>
      <c r="B52" s="16" t="str">
        <f>IF(OR(ISBLANK($A52),$A52=""),"",INDEX('Employee Register'!B:B,MATCH($A52,'Employee Register'!A:A,0),1))</f>
        <v/>
      </c>
      <c r="C52" s="150"/>
      <c r="D52" s="150"/>
      <c r="E52" s="17"/>
      <c r="F52" s="17"/>
      <c r="G52" s="17"/>
      <c r="H52" s="17"/>
      <c r="I52" s="17"/>
      <c r="J52" s="17"/>
      <c r="K52" s="17">
        <f t="shared" si="0"/>
        <v>0</v>
      </c>
      <c r="L52" s="27"/>
      <c r="M52" s="27"/>
      <c r="N52" s="34" t="str">
        <f>IF(OR(ISBLANK($A52),$A52=""),"",SUM($E52:$H52)*INDEX('Employee Register'!G:G,MATCH($A52,'Employee Register'!A:A,0),1)+$K52*INDEX('Employee Register'!H:H,MATCH($A52,'Employee Register'!A:A,0),1)+L52)</f>
        <v/>
      </c>
      <c r="O52" s="19" t="str">
        <f>IF(OR(ISBLANK($A52),$A52=""),"",INDEX('Employee Register'!$O:$O,MATCH($A52,'Employee Register'!$A:$A,0),1)*INDEX('Federal Tax Tables'!$B$6:$B$12,MATCH(INDEX('Employee Register'!$I:$I,MATCH($A52,'Employee Register'!$A:$A,0),1),pay_frequency,0),1))</f>
        <v/>
      </c>
      <c r="P52" s="19" t="str">
        <f>IF(OR(ISBLANK($A52),$A52=""),"",(N52-L52)*INDEX('Employee Register'!P:P,MATCH($A52,'Employee Register'!A:A,0),1))</f>
        <v/>
      </c>
      <c r="Q52" s="19" t="str">
        <f>IF(OR(ISBLANK($A52),$A52=""),"",INDEX('Employee Register'!Q:Q,MATCH($A52,'Employee Register'!A:A,0),1)+M52)</f>
        <v/>
      </c>
      <c r="R52" s="34" t="str">
        <f t="shared" si="1"/>
        <v/>
      </c>
      <c r="S52" s="34" t="str">
        <f>IF(OR(ISBLANK($A52),$A52=""),"",INDEX('Employee Register'!$N:$N,MATCH($A52,'Employee Register'!$A:$A,0),1))</f>
        <v/>
      </c>
      <c r="T52" s="52" t="str">
        <f>IF(OR(ISBLANK($A52),$A52=""),"",IF(YTD!$S52="SINGLE",S_YTD_excess_over,M_YTD_excess_over))</f>
        <v/>
      </c>
      <c r="U52" s="52" t="str">
        <f>IF(OR(ISBLANK($A52),$A52=""),"",IF(YTD!$S52="SINGLE",S_YTD_withhold,M_YTD_withhold))</f>
        <v/>
      </c>
      <c r="V52" s="147" t="str">
        <f>IF(OR(ISBLANK($A52),$A52=""),"",IF(YTD!$S52="SINGLE",S_YTD_plus_excess,M_YTD_plus_excess))</f>
        <v/>
      </c>
      <c r="W52" s="34" t="str">
        <f>IF(OR(ISBLANK($A52),$A52=""),"",INDEX('Employee Register'!$I:$I,MATCH($A52,'Employee Register'!$A:$A,0),1))</f>
        <v/>
      </c>
      <c r="X52" s="19" t="str">
        <f t="shared" si="2"/>
        <v/>
      </c>
      <c r="Y52" s="19" t="str">
        <f>IF(OR(ISBLANK($A52),$A52=""),"",$R52*INDEX('Employee Register'!$R:$R,MATCH($A52,'Employee Register'!$A:$A,0),1))</f>
        <v/>
      </c>
      <c r="Z52" s="19" t="str">
        <f>IF(OR(ISBLANK($A52),$A52=""),"",$R52*INDEX('Employee Register'!$S:$S,MATCH($A52,'Employee Register'!$A:$A,0),1))</f>
        <v/>
      </c>
      <c r="AA52" s="19" t="str">
        <f>IF(OR(ISBLANK($A52),$A52=""),"",$N52*INDEX('Employee Register'!$T:$T,MATCH($A52,'Employee Register'!$A:$A,0),1))</f>
        <v/>
      </c>
      <c r="AB52" s="19" t="str">
        <f>IF(OR(ISBLANK($A52),$A52=""),"",$N52*INDEX('Employee Register'!$U:$U,MATCH($A52,'Employee Register'!$A:$A,0),1))</f>
        <v/>
      </c>
      <c r="AC52" s="19" t="str">
        <f>IF(OR(ISBLANK($A52),$A52=""),"",INDEX('Employee Register'!$V:$V,MATCH($A52,'Employee Register'!$A:$A,0),1))</f>
        <v/>
      </c>
      <c r="AD52" s="19" t="str">
        <f>IF(OR(ISBLANK($A52),$A52=""),"",INDEX('Employee Register'!$W:$W,MATCH($A52,'Employee Register'!$A:$A,0),1))</f>
        <v/>
      </c>
      <c r="AE52" s="35" t="str">
        <f t="shared" si="3"/>
        <v/>
      </c>
    </row>
    <row r="53" spans="1:31" x14ac:dyDescent="0.2">
      <c r="A53" s="153"/>
      <c r="B53" s="16" t="str">
        <f>IF(OR(ISBLANK($A53),$A53=""),"",INDEX('Employee Register'!B:B,MATCH($A53,'Employee Register'!A:A,0),1))</f>
        <v/>
      </c>
      <c r="C53" s="150"/>
      <c r="D53" s="150"/>
      <c r="E53" s="17"/>
      <c r="F53" s="17"/>
      <c r="G53" s="17"/>
      <c r="H53" s="17"/>
      <c r="I53" s="17"/>
      <c r="J53" s="17"/>
      <c r="K53" s="17">
        <f t="shared" si="0"/>
        <v>0</v>
      </c>
      <c r="L53" s="27"/>
      <c r="M53" s="27"/>
      <c r="N53" s="34" t="str">
        <f>IF(OR(ISBLANK($A53),$A53=""),"",SUM($E53:$H53)*INDEX('Employee Register'!G:G,MATCH($A53,'Employee Register'!A:A,0),1)+$K53*INDEX('Employee Register'!H:H,MATCH($A53,'Employee Register'!A:A,0),1)+L53)</f>
        <v/>
      </c>
      <c r="O53" s="19" t="str">
        <f>IF(OR(ISBLANK($A53),$A53=""),"",INDEX('Employee Register'!$O:$O,MATCH($A53,'Employee Register'!$A:$A,0),1)*INDEX('Federal Tax Tables'!$B$6:$B$12,MATCH(INDEX('Employee Register'!$I:$I,MATCH($A53,'Employee Register'!$A:$A,0),1),pay_frequency,0),1))</f>
        <v/>
      </c>
      <c r="P53" s="19" t="str">
        <f>IF(OR(ISBLANK($A53),$A53=""),"",(N53-L53)*INDEX('Employee Register'!P:P,MATCH($A53,'Employee Register'!A:A,0),1))</f>
        <v/>
      </c>
      <c r="Q53" s="19" t="str">
        <f>IF(OR(ISBLANK($A53),$A53=""),"",INDEX('Employee Register'!Q:Q,MATCH($A53,'Employee Register'!A:A,0),1)+M53)</f>
        <v/>
      </c>
      <c r="R53" s="34" t="str">
        <f t="shared" si="1"/>
        <v/>
      </c>
      <c r="S53" s="34" t="str">
        <f>IF(OR(ISBLANK($A53),$A53=""),"",INDEX('Employee Register'!$N:$N,MATCH($A53,'Employee Register'!$A:$A,0),1))</f>
        <v/>
      </c>
      <c r="T53" s="52" t="str">
        <f>IF(OR(ISBLANK($A53),$A53=""),"",IF(YTD!$S53="SINGLE",S_YTD_excess_over,M_YTD_excess_over))</f>
        <v/>
      </c>
      <c r="U53" s="52" t="str">
        <f>IF(OR(ISBLANK($A53),$A53=""),"",IF(YTD!$S53="SINGLE",S_YTD_withhold,M_YTD_withhold))</f>
        <v/>
      </c>
      <c r="V53" s="147" t="str">
        <f>IF(OR(ISBLANK($A53),$A53=""),"",IF(YTD!$S53="SINGLE",S_YTD_plus_excess,M_YTD_plus_excess))</f>
        <v/>
      </c>
      <c r="W53" s="34" t="str">
        <f>IF(OR(ISBLANK($A53),$A53=""),"",INDEX('Employee Register'!$I:$I,MATCH($A53,'Employee Register'!$A:$A,0),1))</f>
        <v/>
      </c>
      <c r="X53" s="19" t="str">
        <f t="shared" si="2"/>
        <v/>
      </c>
      <c r="Y53" s="19" t="str">
        <f>IF(OR(ISBLANK($A53),$A53=""),"",$R53*INDEX('Employee Register'!$R:$R,MATCH($A53,'Employee Register'!$A:$A,0),1))</f>
        <v/>
      </c>
      <c r="Z53" s="19" t="str">
        <f>IF(OR(ISBLANK($A53),$A53=""),"",$R53*INDEX('Employee Register'!$S:$S,MATCH($A53,'Employee Register'!$A:$A,0),1))</f>
        <v/>
      </c>
      <c r="AA53" s="19" t="str">
        <f>IF(OR(ISBLANK($A53),$A53=""),"",$N53*INDEX('Employee Register'!$T:$T,MATCH($A53,'Employee Register'!$A:$A,0),1))</f>
        <v/>
      </c>
      <c r="AB53" s="19" t="str">
        <f>IF(OR(ISBLANK($A53),$A53=""),"",$N53*INDEX('Employee Register'!$U:$U,MATCH($A53,'Employee Register'!$A:$A,0),1))</f>
        <v/>
      </c>
      <c r="AC53" s="19" t="str">
        <f>IF(OR(ISBLANK($A53),$A53=""),"",INDEX('Employee Register'!$V:$V,MATCH($A53,'Employee Register'!$A:$A,0),1))</f>
        <v/>
      </c>
      <c r="AD53" s="19" t="str">
        <f>IF(OR(ISBLANK($A53),$A53=""),"",INDEX('Employee Register'!$W:$W,MATCH($A53,'Employee Register'!$A:$A,0),1))</f>
        <v/>
      </c>
      <c r="AE53" s="35" t="str">
        <f t="shared" si="3"/>
        <v/>
      </c>
    </row>
    <row r="54" spans="1:31" x14ac:dyDescent="0.2">
      <c r="A54" s="153"/>
      <c r="B54" s="16" t="str">
        <f>IF(OR(ISBLANK($A54),$A54=""),"",INDEX('Employee Register'!B:B,MATCH($A54,'Employee Register'!A:A,0),1))</f>
        <v/>
      </c>
      <c r="C54" s="150"/>
      <c r="D54" s="150"/>
      <c r="E54" s="17"/>
      <c r="F54" s="17"/>
      <c r="G54" s="17"/>
      <c r="H54" s="17"/>
      <c r="I54" s="17"/>
      <c r="J54" s="17"/>
      <c r="K54" s="17">
        <f t="shared" si="0"/>
        <v>0</v>
      </c>
      <c r="L54" s="27"/>
      <c r="M54" s="27"/>
      <c r="N54" s="34" t="str">
        <f>IF(OR(ISBLANK($A54),$A54=""),"",SUM($E54:$H54)*INDEX('Employee Register'!G:G,MATCH($A54,'Employee Register'!A:A,0),1)+$K54*INDEX('Employee Register'!H:H,MATCH($A54,'Employee Register'!A:A,0),1)+L54)</f>
        <v/>
      </c>
      <c r="O54" s="19" t="str">
        <f>IF(OR(ISBLANK($A54),$A54=""),"",INDEX('Employee Register'!$O:$O,MATCH($A54,'Employee Register'!$A:$A,0),1)*INDEX('Federal Tax Tables'!$B$6:$B$12,MATCH(INDEX('Employee Register'!$I:$I,MATCH($A54,'Employee Register'!$A:$A,0),1),pay_frequency,0),1))</f>
        <v/>
      </c>
      <c r="P54" s="19" t="str">
        <f>IF(OR(ISBLANK($A54),$A54=""),"",(N54-L54)*INDEX('Employee Register'!P:P,MATCH($A54,'Employee Register'!A:A,0),1))</f>
        <v/>
      </c>
      <c r="Q54" s="19" t="str">
        <f>IF(OR(ISBLANK($A54),$A54=""),"",INDEX('Employee Register'!Q:Q,MATCH($A54,'Employee Register'!A:A,0),1)+M54)</f>
        <v/>
      </c>
      <c r="R54" s="34" t="str">
        <f t="shared" si="1"/>
        <v/>
      </c>
      <c r="S54" s="34" t="str">
        <f>IF(OR(ISBLANK($A54),$A54=""),"",INDEX('Employee Register'!$N:$N,MATCH($A54,'Employee Register'!$A:$A,0),1))</f>
        <v/>
      </c>
      <c r="T54" s="52" t="str">
        <f>IF(OR(ISBLANK($A54),$A54=""),"",IF(YTD!$S54="SINGLE",S_YTD_excess_over,M_YTD_excess_over))</f>
        <v/>
      </c>
      <c r="U54" s="52" t="str">
        <f>IF(OR(ISBLANK($A54),$A54=""),"",IF(YTD!$S54="SINGLE",S_YTD_withhold,M_YTD_withhold))</f>
        <v/>
      </c>
      <c r="V54" s="147" t="str">
        <f>IF(OR(ISBLANK($A54),$A54=""),"",IF(YTD!$S54="SINGLE",S_YTD_plus_excess,M_YTD_plus_excess))</f>
        <v/>
      </c>
      <c r="W54" s="34" t="str">
        <f>IF(OR(ISBLANK($A54),$A54=""),"",INDEX('Employee Register'!$I:$I,MATCH($A54,'Employee Register'!$A:$A,0),1))</f>
        <v/>
      </c>
      <c r="X54" s="19" t="str">
        <f t="shared" si="2"/>
        <v/>
      </c>
      <c r="Y54" s="19" t="str">
        <f>IF(OR(ISBLANK($A54),$A54=""),"",$R54*INDEX('Employee Register'!$R:$R,MATCH($A54,'Employee Register'!$A:$A,0),1))</f>
        <v/>
      </c>
      <c r="Z54" s="19" t="str">
        <f>IF(OR(ISBLANK($A54),$A54=""),"",$R54*INDEX('Employee Register'!$S:$S,MATCH($A54,'Employee Register'!$A:$A,0),1))</f>
        <v/>
      </c>
      <c r="AA54" s="19" t="str">
        <f>IF(OR(ISBLANK($A54),$A54=""),"",$N54*INDEX('Employee Register'!$T:$T,MATCH($A54,'Employee Register'!$A:$A,0),1))</f>
        <v/>
      </c>
      <c r="AB54" s="19" t="str">
        <f>IF(OR(ISBLANK($A54),$A54=""),"",$N54*INDEX('Employee Register'!$U:$U,MATCH($A54,'Employee Register'!$A:$A,0),1))</f>
        <v/>
      </c>
      <c r="AC54" s="19" t="str">
        <f>IF(OR(ISBLANK($A54),$A54=""),"",INDEX('Employee Register'!$V:$V,MATCH($A54,'Employee Register'!$A:$A,0),1))</f>
        <v/>
      </c>
      <c r="AD54" s="19" t="str">
        <f>IF(OR(ISBLANK($A54),$A54=""),"",INDEX('Employee Register'!$W:$W,MATCH($A54,'Employee Register'!$A:$A,0),1))</f>
        <v/>
      </c>
      <c r="AE54" s="35" t="str">
        <f t="shared" si="3"/>
        <v/>
      </c>
    </row>
    <row r="55" spans="1:31" x14ac:dyDescent="0.2">
      <c r="A55" s="153"/>
      <c r="B55" s="16" t="str">
        <f>IF(OR(ISBLANK($A55),$A55=""),"",INDEX('Employee Register'!B:B,MATCH($A55,'Employee Register'!A:A,0),1))</f>
        <v/>
      </c>
      <c r="C55" s="150"/>
      <c r="D55" s="150"/>
      <c r="E55" s="17"/>
      <c r="F55" s="17"/>
      <c r="G55" s="17"/>
      <c r="H55" s="17"/>
      <c r="I55" s="17"/>
      <c r="J55" s="17"/>
      <c r="K55" s="17">
        <f t="shared" si="0"/>
        <v>0</v>
      </c>
      <c r="L55" s="27"/>
      <c r="M55" s="27"/>
      <c r="N55" s="34" t="str">
        <f>IF(OR(ISBLANK($A55),$A55=""),"",SUM($E55:$H55)*INDEX('Employee Register'!G:G,MATCH($A55,'Employee Register'!A:A,0),1)+$K55*INDEX('Employee Register'!H:H,MATCH($A55,'Employee Register'!A:A,0),1)+L55)</f>
        <v/>
      </c>
      <c r="O55" s="19" t="str">
        <f>IF(OR(ISBLANK($A55),$A55=""),"",INDEX('Employee Register'!$O:$O,MATCH($A55,'Employee Register'!$A:$A,0),1)*INDEX('Federal Tax Tables'!$B$6:$B$12,MATCH(INDEX('Employee Register'!$I:$I,MATCH($A55,'Employee Register'!$A:$A,0),1),pay_frequency,0),1))</f>
        <v/>
      </c>
      <c r="P55" s="19" t="str">
        <f>IF(OR(ISBLANK($A55),$A55=""),"",(N55-L55)*INDEX('Employee Register'!P:P,MATCH($A55,'Employee Register'!A:A,0),1))</f>
        <v/>
      </c>
      <c r="Q55" s="19" t="str">
        <f>IF(OR(ISBLANK($A55),$A55=""),"",INDEX('Employee Register'!Q:Q,MATCH($A55,'Employee Register'!A:A,0),1)+M55)</f>
        <v/>
      </c>
      <c r="R55" s="34" t="str">
        <f t="shared" si="1"/>
        <v/>
      </c>
      <c r="S55" s="34" t="str">
        <f>IF(OR(ISBLANK($A55),$A55=""),"",INDEX('Employee Register'!$N:$N,MATCH($A55,'Employee Register'!$A:$A,0),1))</f>
        <v/>
      </c>
      <c r="T55" s="52" t="str">
        <f>IF(OR(ISBLANK($A55),$A55=""),"",IF(YTD!$S55="SINGLE",S_YTD_excess_over,M_YTD_excess_over))</f>
        <v/>
      </c>
      <c r="U55" s="52" t="str">
        <f>IF(OR(ISBLANK($A55),$A55=""),"",IF(YTD!$S55="SINGLE",S_YTD_withhold,M_YTD_withhold))</f>
        <v/>
      </c>
      <c r="V55" s="147" t="str">
        <f>IF(OR(ISBLANK($A55),$A55=""),"",IF(YTD!$S55="SINGLE",S_YTD_plus_excess,M_YTD_plus_excess))</f>
        <v/>
      </c>
      <c r="W55" s="34" t="str">
        <f>IF(OR(ISBLANK($A55),$A55=""),"",INDEX('Employee Register'!$I:$I,MATCH($A55,'Employee Register'!$A:$A,0),1))</f>
        <v/>
      </c>
      <c r="X55" s="19" t="str">
        <f t="shared" si="2"/>
        <v/>
      </c>
      <c r="Y55" s="19" t="str">
        <f>IF(OR(ISBLANK($A55),$A55=""),"",$R55*INDEX('Employee Register'!$R:$R,MATCH($A55,'Employee Register'!$A:$A,0),1))</f>
        <v/>
      </c>
      <c r="Z55" s="19" t="str">
        <f>IF(OR(ISBLANK($A55),$A55=""),"",$R55*INDEX('Employee Register'!$S:$S,MATCH($A55,'Employee Register'!$A:$A,0),1))</f>
        <v/>
      </c>
      <c r="AA55" s="19" t="str">
        <f>IF(OR(ISBLANK($A55),$A55=""),"",$N55*INDEX('Employee Register'!$T:$T,MATCH($A55,'Employee Register'!$A:$A,0),1))</f>
        <v/>
      </c>
      <c r="AB55" s="19" t="str">
        <f>IF(OR(ISBLANK($A55),$A55=""),"",$N55*INDEX('Employee Register'!$U:$U,MATCH($A55,'Employee Register'!$A:$A,0),1))</f>
        <v/>
      </c>
      <c r="AC55" s="19" t="str">
        <f>IF(OR(ISBLANK($A55),$A55=""),"",INDEX('Employee Register'!$V:$V,MATCH($A55,'Employee Register'!$A:$A,0),1))</f>
        <v/>
      </c>
      <c r="AD55" s="19" t="str">
        <f>IF(OR(ISBLANK($A55),$A55=""),"",INDEX('Employee Register'!$W:$W,MATCH($A55,'Employee Register'!$A:$A,0),1))</f>
        <v/>
      </c>
      <c r="AE55" s="35" t="str">
        <f t="shared" si="3"/>
        <v/>
      </c>
    </row>
    <row r="56" spans="1:31" x14ac:dyDescent="0.2">
      <c r="A56" s="153"/>
      <c r="B56" s="16" t="str">
        <f>IF(OR(ISBLANK($A56),$A56=""),"",INDEX('Employee Register'!B:B,MATCH($A56,'Employee Register'!A:A,0),1))</f>
        <v/>
      </c>
      <c r="C56" s="150"/>
      <c r="D56" s="150"/>
      <c r="E56" s="17"/>
      <c r="F56" s="17"/>
      <c r="G56" s="17"/>
      <c r="H56" s="17"/>
      <c r="I56" s="17"/>
      <c r="J56" s="17"/>
      <c r="K56" s="17">
        <f t="shared" si="0"/>
        <v>0</v>
      </c>
      <c r="L56" s="27"/>
      <c r="M56" s="27"/>
      <c r="N56" s="34" t="str">
        <f>IF(OR(ISBLANK($A56),$A56=""),"",SUM($E56:$H56)*INDEX('Employee Register'!G:G,MATCH($A56,'Employee Register'!A:A,0),1)+$K56*INDEX('Employee Register'!H:H,MATCH($A56,'Employee Register'!A:A,0),1)+L56)</f>
        <v/>
      </c>
      <c r="O56" s="19" t="str">
        <f>IF(OR(ISBLANK($A56),$A56=""),"",INDEX('Employee Register'!$O:$O,MATCH($A56,'Employee Register'!$A:$A,0),1)*INDEX('Federal Tax Tables'!$B$6:$B$12,MATCH(INDEX('Employee Register'!$I:$I,MATCH($A56,'Employee Register'!$A:$A,0),1),pay_frequency,0),1))</f>
        <v/>
      </c>
      <c r="P56" s="19" t="str">
        <f>IF(OR(ISBLANK($A56),$A56=""),"",(N56-L56)*INDEX('Employee Register'!P:P,MATCH($A56,'Employee Register'!A:A,0),1))</f>
        <v/>
      </c>
      <c r="Q56" s="19" t="str">
        <f>IF(OR(ISBLANK($A56),$A56=""),"",INDEX('Employee Register'!Q:Q,MATCH($A56,'Employee Register'!A:A,0),1)+M56)</f>
        <v/>
      </c>
      <c r="R56" s="34" t="str">
        <f t="shared" si="1"/>
        <v/>
      </c>
      <c r="S56" s="34" t="str">
        <f>IF(OR(ISBLANK($A56),$A56=""),"",INDEX('Employee Register'!$N:$N,MATCH($A56,'Employee Register'!$A:$A,0),1))</f>
        <v/>
      </c>
      <c r="T56" s="52" t="str">
        <f>IF(OR(ISBLANK($A56),$A56=""),"",IF(YTD!$S56="SINGLE",S_YTD_excess_over,M_YTD_excess_over))</f>
        <v/>
      </c>
      <c r="U56" s="52" t="str">
        <f>IF(OR(ISBLANK($A56),$A56=""),"",IF(YTD!$S56="SINGLE",S_YTD_withhold,M_YTD_withhold))</f>
        <v/>
      </c>
      <c r="V56" s="147" t="str">
        <f>IF(OR(ISBLANK($A56),$A56=""),"",IF(YTD!$S56="SINGLE",S_YTD_plus_excess,M_YTD_plus_excess))</f>
        <v/>
      </c>
      <c r="W56" s="34" t="str">
        <f>IF(OR(ISBLANK($A56),$A56=""),"",INDEX('Employee Register'!$I:$I,MATCH($A56,'Employee Register'!$A:$A,0),1))</f>
        <v/>
      </c>
      <c r="X56" s="19" t="str">
        <f t="shared" si="2"/>
        <v/>
      </c>
      <c r="Y56" s="19" t="str">
        <f>IF(OR(ISBLANK($A56),$A56=""),"",$R56*INDEX('Employee Register'!$R:$R,MATCH($A56,'Employee Register'!$A:$A,0),1))</f>
        <v/>
      </c>
      <c r="Z56" s="19" t="str">
        <f>IF(OR(ISBLANK($A56),$A56=""),"",$R56*INDEX('Employee Register'!$S:$S,MATCH($A56,'Employee Register'!$A:$A,0),1))</f>
        <v/>
      </c>
      <c r="AA56" s="19" t="str">
        <f>IF(OR(ISBLANK($A56),$A56=""),"",$N56*INDEX('Employee Register'!$T:$T,MATCH($A56,'Employee Register'!$A:$A,0),1))</f>
        <v/>
      </c>
      <c r="AB56" s="19" t="str">
        <f>IF(OR(ISBLANK($A56),$A56=""),"",$N56*INDEX('Employee Register'!$U:$U,MATCH($A56,'Employee Register'!$A:$A,0),1))</f>
        <v/>
      </c>
      <c r="AC56" s="19" t="str">
        <f>IF(OR(ISBLANK($A56),$A56=""),"",INDEX('Employee Register'!$V:$V,MATCH($A56,'Employee Register'!$A:$A,0),1))</f>
        <v/>
      </c>
      <c r="AD56" s="19" t="str">
        <f>IF(OR(ISBLANK($A56),$A56=""),"",INDEX('Employee Register'!$W:$W,MATCH($A56,'Employee Register'!$A:$A,0),1))</f>
        <v/>
      </c>
      <c r="AE56" s="35" t="str">
        <f t="shared" si="3"/>
        <v/>
      </c>
    </row>
    <row r="57" spans="1:31" x14ac:dyDescent="0.2">
      <c r="A57" s="153"/>
      <c r="B57" s="16" t="str">
        <f>IF(OR(ISBLANK($A57),$A57=""),"",INDEX('Employee Register'!B:B,MATCH($A57,'Employee Register'!A:A,0),1))</f>
        <v/>
      </c>
      <c r="C57" s="150"/>
      <c r="D57" s="150"/>
      <c r="E57" s="17"/>
      <c r="F57" s="17"/>
      <c r="G57" s="17"/>
      <c r="H57" s="17"/>
      <c r="I57" s="17"/>
      <c r="J57" s="17"/>
      <c r="K57" s="17">
        <f t="shared" si="0"/>
        <v>0</v>
      </c>
      <c r="L57" s="27"/>
      <c r="M57" s="27"/>
      <c r="N57" s="34" t="str">
        <f>IF(OR(ISBLANK($A57),$A57=""),"",SUM($E57:$H57)*INDEX('Employee Register'!G:G,MATCH($A57,'Employee Register'!A:A,0),1)+$K57*INDEX('Employee Register'!H:H,MATCH($A57,'Employee Register'!A:A,0),1)+L57)</f>
        <v/>
      </c>
      <c r="O57" s="19" t="str">
        <f>IF(OR(ISBLANK($A57),$A57=""),"",INDEX('Employee Register'!$O:$O,MATCH($A57,'Employee Register'!$A:$A,0),1)*INDEX('Federal Tax Tables'!$B$6:$B$12,MATCH(INDEX('Employee Register'!$I:$I,MATCH($A57,'Employee Register'!$A:$A,0),1),pay_frequency,0),1))</f>
        <v/>
      </c>
      <c r="P57" s="19" t="str">
        <f>IF(OR(ISBLANK($A57),$A57=""),"",(N57-L57)*INDEX('Employee Register'!P:P,MATCH($A57,'Employee Register'!A:A,0),1))</f>
        <v/>
      </c>
      <c r="Q57" s="19" t="str">
        <f>IF(OR(ISBLANK($A57),$A57=""),"",INDEX('Employee Register'!Q:Q,MATCH($A57,'Employee Register'!A:A,0),1)+M57)</f>
        <v/>
      </c>
      <c r="R57" s="34" t="str">
        <f t="shared" si="1"/>
        <v/>
      </c>
      <c r="S57" s="34" t="str">
        <f>IF(OR(ISBLANK($A57),$A57=""),"",INDEX('Employee Register'!$N:$N,MATCH($A57,'Employee Register'!$A:$A,0),1))</f>
        <v/>
      </c>
      <c r="T57" s="52" t="str">
        <f>IF(OR(ISBLANK($A57),$A57=""),"",IF(YTD!$S57="SINGLE",S_YTD_excess_over,M_YTD_excess_over))</f>
        <v/>
      </c>
      <c r="U57" s="52" t="str">
        <f>IF(OR(ISBLANK($A57),$A57=""),"",IF(YTD!$S57="SINGLE",S_YTD_withhold,M_YTD_withhold))</f>
        <v/>
      </c>
      <c r="V57" s="147" t="str">
        <f>IF(OR(ISBLANK($A57),$A57=""),"",IF(YTD!$S57="SINGLE",S_YTD_plus_excess,M_YTD_plus_excess))</f>
        <v/>
      </c>
      <c r="W57" s="34" t="str">
        <f>IF(OR(ISBLANK($A57),$A57=""),"",INDEX('Employee Register'!$I:$I,MATCH($A57,'Employee Register'!$A:$A,0),1))</f>
        <v/>
      </c>
      <c r="X57" s="19" t="str">
        <f t="shared" si="2"/>
        <v/>
      </c>
      <c r="Y57" s="19" t="str">
        <f>IF(OR(ISBLANK($A57),$A57=""),"",$R57*INDEX('Employee Register'!$R:$R,MATCH($A57,'Employee Register'!$A:$A,0),1))</f>
        <v/>
      </c>
      <c r="Z57" s="19" t="str">
        <f>IF(OR(ISBLANK($A57),$A57=""),"",$R57*INDEX('Employee Register'!$S:$S,MATCH($A57,'Employee Register'!$A:$A,0),1))</f>
        <v/>
      </c>
      <c r="AA57" s="19" t="str">
        <f>IF(OR(ISBLANK($A57),$A57=""),"",$N57*INDEX('Employee Register'!$T:$T,MATCH($A57,'Employee Register'!$A:$A,0),1))</f>
        <v/>
      </c>
      <c r="AB57" s="19" t="str">
        <f>IF(OR(ISBLANK($A57),$A57=""),"",$N57*INDEX('Employee Register'!$U:$U,MATCH($A57,'Employee Register'!$A:$A,0),1))</f>
        <v/>
      </c>
      <c r="AC57" s="19" t="str">
        <f>IF(OR(ISBLANK($A57),$A57=""),"",INDEX('Employee Register'!$V:$V,MATCH($A57,'Employee Register'!$A:$A,0),1))</f>
        <v/>
      </c>
      <c r="AD57" s="19" t="str">
        <f>IF(OR(ISBLANK($A57),$A57=""),"",INDEX('Employee Register'!$W:$W,MATCH($A57,'Employee Register'!$A:$A,0),1))</f>
        <v/>
      </c>
      <c r="AE57" s="35" t="str">
        <f t="shared" si="3"/>
        <v/>
      </c>
    </row>
    <row r="58" spans="1:31" x14ac:dyDescent="0.2">
      <c r="A58" s="153"/>
      <c r="B58" s="16" t="str">
        <f>IF(OR(ISBLANK($A58),$A58=""),"",INDEX('Employee Register'!B:B,MATCH($A58,'Employee Register'!A:A,0),1))</f>
        <v/>
      </c>
      <c r="C58" s="150"/>
      <c r="D58" s="150"/>
      <c r="E58" s="17"/>
      <c r="F58" s="17"/>
      <c r="G58" s="17"/>
      <c r="H58" s="17"/>
      <c r="I58" s="17"/>
      <c r="J58" s="17"/>
      <c r="K58" s="17">
        <f t="shared" si="0"/>
        <v>0</v>
      </c>
      <c r="L58" s="27"/>
      <c r="M58" s="27"/>
      <c r="N58" s="34" t="str">
        <f>IF(OR(ISBLANK($A58),$A58=""),"",SUM($E58:$H58)*INDEX('Employee Register'!G:G,MATCH($A58,'Employee Register'!A:A,0),1)+$K58*INDEX('Employee Register'!H:H,MATCH($A58,'Employee Register'!A:A,0),1)+L58)</f>
        <v/>
      </c>
      <c r="O58" s="19" t="str">
        <f>IF(OR(ISBLANK($A58),$A58=""),"",INDEX('Employee Register'!$O:$O,MATCH($A58,'Employee Register'!$A:$A,0),1)*INDEX('Federal Tax Tables'!$B$6:$B$12,MATCH(INDEX('Employee Register'!$I:$I,MATCH($A58,'Employee Register'!$A:$A,0),1),pay_frequency,0),1))</f>
        <v/>
      </c>
      <c r="P58" s="19" t="str">
        <f>IF(OR(ISBLANK($A58),$A58=""),"",(N58-L58)*INDEX('Employee Register'!P:P,MATCH($A58,'Employee Register'!A:A,0),1))</f>
        <v/>
      </c>
      <c r="Q58" s="19" t="str">
        <f>IF(OR(ISBLANK($A58),$A58=""),"",INDEX('Employee Register'!Q:Q,MATCH($A58,'Employee Register'!A:A,0),1)+M58)</f>
        <v/>
      </c>
      <c r="R58" s="34" t="str">
        <f t="shared" si="1"/>
        <v/>
      </c>
      <c r="S58" s="34" t="str">
        <f>IF(OR(ISBLANK($A58),$A58=""),"",INDEX('Employee Register'!$N:$N,MATCH($A58,'Employee Register'!$A:$A,0),1))</f>
        <v/>
      </c>
      <c r="T58" s="52" t="str">
        <f>IF(OR(ISBLANK($A58),$A58=""),"",IF(YTD!$S58="SINGLE",S_YTD_excess_over,M_YTD_excess_over))</f>
        <v/>
      </c>
      <c r="U58" s="52" t="str">
        <f>IF(OR(ISBLANK($A58),$A58=""),"",IF(YTD!$S58="SINGLE",S_YTD_withhold,M_YTD_withhold))</f>
        <v/>
      </c>
      <c r="V58" s="147" t="str">
        <f>IF(OR(ISBLANK($A58),$A58=""),"",IF(YTD!$S58="SINGLE",S_YTD_plus_excess,M_YTD_plus_excess))</f>
        <v/>
      </c>
      <c r="W58" s="34" t="str">
        <f>IF(OR(ISBLANK($A58),$A58=""),"",INDEX('Employee Register'!$I:$I,MATCH($A58,'Employee Register'!$A:$A,0),1))</f>
        <v/>
      </c>
      <c r="X58" s="19" t="str">
        <f t="shared" si="2"/>
        <v/>
      </c>
      <c r="Y58" s="19" t="str">
        <f>IF(OR(ISBLANK($A58),$A58=""),"",$R58*INDEX('Employee Register'!$R:$R,MATCH($A58,'Employee Register'!$A:$A,0),1))</f>
        <v/>
      </c>
      <c r="Z58" s="19" t="str">
        <f>IF(OR(ISBLANK($A58),$A58=""),"",$R58*INDEX('Employee Register'!$S:$S,MATCH($A58,'Employee Register'!$A:$A,0),1))</f>
        <v/>
      </c>
      <c r="AA58" s="19" t="str">
        <f>IF(OR(ISBLANK($A58),$A58=""),"",$N58*INDEX('Employee Register'!$T:$T,MATCH($A58,'Employee Register'!$A:$A,0),1))</f>
        <v/>
      </c>
      <c r="AB58" s="19" t="str">
        <f>IF(OR(ISBLANK($A58),$A58=""),"",$N58*INDEX('Employee Register'!$U:$U,MATCH($A58,'Employee Register'!$A:$A,0),1))</f>
        <v/>
      </c>
      <c r="AC58" s="19" t="str">
        <f>IF(OR(ISBLANK($A58),$A58=""),"",INDEX('Employee Register'!$V:$V,MATCH($A58,'Employee Register'!$A:$A,0),1))</f>
        <v/>
      </c>
      <c r="AD58" s="19" t="str">
        <f>IF(OR(ISBLANK($A58),$A58=""),"",INDEX('Employee Register'!$W:$W,MATCH($A58,'Employee Register'!$A:$A,0),1))</f>
        <v/>
      </c>
      <c r="AE58" s="35" t="str">
        <f t="shared" si="3"/>
        <v/>
      </c>
    </row>
    <row r="59" spans="1:31" x14ac:dyDescent="0.2">
      <c r="A59" s="153"/>
      <c r="B59" s="16" t="str">
        <f>IF(OR(ISBLANK($A59),$A59=""),"",INDEX('Employee Register'!B:B,MATCH($A59,'Employee Register'!A:A,0),1))</f>
        <v/>
      </c>
      <c r="C59" s="150"/>
      <c r="D59" s="150"/>
      <c r="E59" s="17"/>
      <c r="F59" s="17"/>
      <c r="G59" s="17"/>
      <c r="H59" s="17"/>
      <c r="I59" s="17"/>
      <c r="J59" s="17"/>
      <c r="K59" s="17">
        <f t="shared" si="0"/>
        <v>0</v>
      </c>
      <c r="L59" s="27"/>
      <c r="M59" s="27"/>
      <c r="N59" s="34" t="str">
        <f>IF(OR(ISBLANK($A59),$A59=""),"",SUM($E59:$H59)*INDEX('Employee Register'!G:G,MATCH($A59,'Employee Register'!A:A,0),1)+$K59*INDEX('Employee Register'!H:H,MATCH($A59,'Employee Register'!A:A,0),1)+L59)</f>
        <v/>
      </c>
      <c r="O59" s="19" t="str">
        <f>IF(OR(ISBLANK($A59),$A59=""),"",INDEX('Employee Register'!$O:$O,MATCH($A59,'Employee Register'!$A:$A,0),1)*INDEX('Federal Tax Tables'!$B$6:$B$12,MATCH(INDEX('Employee Register'!$I:$I,MATCH($A59,'Employee Register'!$A:$A,0),1),pay_frequency,0),1))</f>
        <v/>
      </c>
      <c r="P59" s="19" t="str">
        <f>IF(OR(ISBLANK($A59),$A59=""),"",(N59-L59)*INDEX('Employee Register'!P:P,MATCH($A59,'Employee Register'!A:A,0),1))</f>
        <v/>
      </c>
      <c r="Q59" s="19" t="str">
        <f>IF(OR(ISBLANK($A59),$A59=""),"",INDEX('Employee Register'!Q:Q,MATCH($A59,'Employee Register'!A:A,0),1)+M59)</f>
        <v/>
      </c>
      <c r="R59" s="34" t="str">
        <f t="shared" si="1"/>
        <v/>
      </c>
      <c r="S59" s="34" t="str">
        <f>IF(OR(ISBLANK($A59),$A59=""),"",INDEX('Employee Register'!$N:$N,MATCH($A59,'Employee Register'!$A:$A,0),1))</f>
        <v/>
      </c>
      <c r="T59" s="52" t="str">
        <f>IF(OR(ISBLANK($A59),$A59=""),"",IF(YTD!$S59="SINGLE",S_YTD_excess_over,M_YTD_excess_over))</f>
        <v/>
      </c>
      <c r="U59" s="52" t="str">
        <f>IF(OR(ISBLANK($A59),$A59=""),"",IF(YTD!$S59="SINGLE",S_YTD_withhold,M_YTD_withhold))</f>
        <v/>
      </c>
      <c r="V59" s="147" t="str">
        <f>IF(OR(ISBLANK($A59),$A59=""),"",IF(YTD!$S59="SINGLE",S_YTD_plus_excess,M_YTD_plus_excess))</f>
        <v/>
      </c>
      <c r="W59" s="34" t="str">
        <f>IF(OR(ISBLANK($A59),$A59=""),"",INDEX('Employee Register'!$I:$I,MATCH($A59,'Employee Register'!$A:$A,0),1))</f>
        <v/>
      </c>
      <c r="X59" s="19" t="str">
        <f t="shared" si="2"/>
        <v/>
      </c>
      <c r="Y59" s="19" t="str">
        <f>IF(OR(ISBLANK($A59),$A59=""),"",$R59*INDEX('Employee Register'!$R:$R,MATCH($A59,'Employee Register'!$A:$A,0),1))</f>
        <v/>
      </c>
      <c r="Z59" s="19" t="str">
        <f>IF(OR(ISBLANK($A59),$A59=""),"",$R59*INDEX('Employee Register'!$S:$S,MATCH($A59,'Employee Register'!$A:$A,0),1))</f>
        <v/>
      </c>
      <c r="AA59" s="19" t="str">
        <f>IF(OR(ISBLANK($A59),$A59=""),"",$N59*INDEX('Employee Register'!$T:$T,MATCH($A59,'Employee Register'!$A:$A,0),1))</f>
        <v/>
      </c>
      <c r="AB59" s="19" t="str">
        <f>IF(OR(ISBLANK($A59),$A59=""),"",$N59*INDEX('Employee Register'!$U:$U,MATCH($A59,'Employee Register'!$A:$A,0),1))</f>
        <v/>
      </c>
      <c r="AC59" s="19" t="str">
        <f>IF(OR(ISBLANK($A59),$A59=""),"",INDEX('Employee Register'!$V:$V,MATCH($A59,'Employee Register'!$A:$A,0),1))</f>
        <v/>
      </c>
      <c r="AD59" s="19" t="str">
        <f>IF(OR(ISBLANK($A59),$A59=""),"",INDEX('Employee Register'!$W:$W,MATCH($A59,'Employee Register'!$A:$A,0),1))</f>
        <v/>
      </c>
      <c r="AE59" s="35" t="str">
        <f t="shared" si="3"/>
        <v/>
      </c>
    </row>
    <row r="60" spans="1:31" x14ac:dyDescent="0.2">
      <c r="A60" s="153"/>
      <c r="B60" s="16" t="str">
        <f>IF(OR(ISBLANK($A60),$A60=""),"",INDEX('Employee Register'!B:B,MATCH($A60,'Employee Register'!A:A,0),1))</f>
        <v/>
      </c>
      <c r="C60" s="150"/>
      <c r="D60" s="150"/>
      <c r="E60" s="17"/>
      <c r="F60" s="17"/>
      <c r="G60" s="17"/>
      <c r="H60" s="17"/>
      <c r="I60" s="17"/>
      <c r="J60" s="17"/>
      <c r="K60" s="17">
        <f t="shared" si="0"/>
        <v>0</v>
      </c>
      <c r="L60" s="27"/>
      <c r="M60" s="27"/>
      <c r="N60" s="34" t="str">
        <f>IF(OR(ISBLANK($A60),$A60=""),"",SUM($E60:$H60)*INDEX('Employee Register'!G:G,MATCH($A60,'Employee Register'!A:A,0),1)+$K60*INDEX('Employee Register'!H:H,MATCH($A60,'Employee Register'!A:A,0),1)+L60)</f>
        <v/>
      </c>
      <c r="O60" s="19" t="str">
        <f>IF(OR(ISBLANK($A60),$A60=""),"",INDEX('Employee Register'!$O:$O,MATCH($A60,'Employee Register'!$A:$A,0),1)*INDEX('Federal Tax Tables'!$B$6:$B$12,MATCH(INDEX('Employee Register'!$I:$I,MATCH($A60,'Employee Register'!$A:$A,0),1),pay_frequency,0),1))</f>
        <v/>
      </c>
      <c r="P60" s="19" t="str">
        <f>IF(OR(ISBLANK($A60),$A60=""),"",(N60-L60)*INDEX('Employee Register'!P:P,MATCH($A60,'Employee Register'!A:A,0),1))</f>
        <v/>
      </c>
      <c r="Q60" s="19" t="str">
        <f>IF(OR(ISBLANK($A60),$A60=""),"",INDEX('Employee Register'!Q:Q,MATCH($A60,'Employee Register'!A:A,0),1)+M60)</f>
        <v/>
      </c>
      <c r="R60" s="34" t="str">
        <f t="shared" si="1"/>
        <v/>
      </c>
      <c r="S60" s="34" t="str">
        <f>IF(OR(ISBLANK($A60),$A60=""),"",INDEX('Employee Register'!$N:$N,MATCH($A60,'Employee Register'!$A:$A,0),1))</f>
        <v/>
      </c>
      <c r="T60" s="52" t="str">
        <f>IF(OR(ISBLANK($A60),$A60=""),"",IF(YTD!$S60="SINGLE",S_YTD_excess_over,M_YTD_excess_over))</f>
        <v/>
      </c>
      <c r="U60" s="52" t="str">
        <f>IF(OR(ISBLANK($A60),$A60=""),"",IF(YTD!$S60="SINGLE",S_YTD_withhold,M_YTD_withhold))</f>
        <v/>
      </c>
      <c r="V60" s="147" t="str">
        <f>IF(OR(ISBLANK($A60),$A60=""),"",IF(YTD!$S60="SINGLE",S_YTD_plus_excess,M_YTD_plus_excess))</f>
        <v/>
      </c>
      <c r="W60" s="34" t="str">
        <f>IF(OR(ISBLANK($A60),$A60=""),"",INDEX('Employee Register'!$I:$I,MATCH($A60,'Employee Register'!$A:$A,0),1))</f>
        <v/>
      </c>
      <c r="X60" s="19" t="str">
        <f t="shared" si="2"/>
        <v/>
      </c>
      <c r="Y60" s="19" t="str">
        <f>IF(OR(ISBLANK($A60),$A60=""),"",$R60*INDEX('Employee Register'!$R:$R,MATCH($A60,'Employee Register'!$A:$A,0),1))</f>
        <v/>
      </c>
      <c r="Z60" s="19" t="str">
        <f>IF(OR(ISBLANK($A60),$A60=""),"",$R60*INDEX('Employee Register'!$S:$S,MATCH($A60,'Employee Register'!$A:$A,0),1))</f>
        <v/>
      </c>
      <c r="AA60" s="19" t="str">
        <f>IF(OR(ISBLANK($A60),$A60=""),"",$N60*INDEX('Employee Register'!$T:$T,MATCH($A60,'Employee Register'!$A:$A,0),1))</f>
        <v/>
      </c>
      <c r="AB60" s="19" t="str">
        <f>IF(OR(ISBLANK($A60),$A60=""),"",$N60*INDEX('Employee Register'!$U:$U,MATCH($A60,'Employee Register'!$A:$A,0),1))</f>
        <v/>
      </c>
      <c r="AC60" s="19" t="str">
        <f>IF(OR(ISBLANK($A60),$A60=""),"",INDEX('Employee Register'!$V:$V,MATCH($A60,'Employee Register'!$A:$A,0),1))</f>
        <v/>
      </c>
      <c r="AD60" s="19" t="str">
        <f>IF(OR(ISBLANK($A60),$A60=""),"",INDEX('Employee Register'!$W:$W,MATCH($A60,'Employee Register'!$A:$A,0),1))</f>
        <v/>
      </c>
      <c r="AE60" s="35" t="str">
        <f t="shared" si="3"/>
        <v/>
      </c>
    </row>
    <row r="61" spans="1:31" x14ac:dyDescent="0.2">
      <c r="A61" s="153"/>
      <c r="B61" s="16" t="str">
        <f>IF(OR(ISBLANK($A61),$A61=""),"",INDEX('Employee Register'!B:B,MATCH($A61,'Employee Register'!A:A,0),1))</f>
        <v/>
      </c>
      <c r="C61" s="150"/>
      <c r="D61" s="150"/>
      <c r="E61" s="17"/>
      <c r="F61" s="17"/>
      <c r="G61" s="17"/>
      <c r="H61" s="17"/>
      <c r="I61" s="17"/>
      <c r="J61" s="17"/>
      <c r="K61" s="17">
        <f t="shared" si="0"/>
        <v>0</v>
      </c>
      <c r="L61" s="27"/>
      <c r="M61" s="27"/>
      <c r="N61" s="34" t="str">
        <f>IF(OR(ISBLANK($A61),$A61=""),"",SUM($E61:$H61)*INDEX('Employee Register'!G:G,MATCH($A61,'Employee Register'!A:A,0),1)+$K61*INDEX('Employee Register'!H:H,MATCH($A61,'Employee Register'!A:A,0),1)+L61)</f>
        <v/>
      </c>
      <c r="O61" s="19" t="str">
        <f>IF(OR(ISBLANK($A61),$A61=""),"",INDEX('Employee Register'!$O:$O,MATCH($A61,'Employee Register'!$A:$A,0),1)*INDEX('Federal Tax Tables'!$B$6:$B$12,MATCH(INDEX('Employee Register'!$I:$I,MATCH($A61,'Employee Register'!$A:$A,0),1),pay_frequency,0),1))</f>
        <v/>
      </c>
      <c r="P61" s="19" t="str">
        <f>IF(OR(ISBLANK($A61),$A61=""),"",(N61-L61)*INDEX('Employee Register'!P:P,MATCH($A61,'Employee Register'!A:A,0),1))</f>
        <v/>
      </c>
      <c r="Q61" s="19" t="str">
        <f>IF(OR(ISBLANK($A61),$A61=""),"",INDEX('Employee Register'!Q:Q,MATCH($A61,'Employee Register'!A:A,0),1)+M61)</f>
        <v/>
      </c>
      <c r="R61" s="34" t="str">
        <f t="shared" si="1"/>
        <v/>
      </c>
      <c r="S61" s="34" t="str">
        <f>IF(OR(ISBLANK($A61),$A61=""),"",INDEX('Employee Register'!$N:$N,MATCH($A61,'Employee Register'!$A:$A,0),1))</f>
        <v/>
      </c>
      <c r="T61" s="52" t="str">
        <f>IF(OR(ISBLANK($A61),$A61=""),"",IF(YTD!$S61="SINGLE",S_YTD_excess_over,M_YTD_excess_over))</f>
        <v/>
      </c>
      <c r="U61" s="52" t="str">
        <f>IF(OR(ISBLANK($A61),$A61=""),"",IF(YTD!$S61="SINGLE",S_YTD_withhold,M_YTD_withhold))</f>
        <v/>
      </c>
      <c r="V61" s="147" t="str">
        <f>IF(OR(ISBLANK($A61),$A61=""),"",IF(YTD!$S61="SINGLE",S_YTD_plus_excess,M_YTD_plus_excess))</f>
        <v/>
      </c>
      <c r="W61" s="34" t="str">
        <f>IF(OR(ISBLANK($A61),$A61=""),"",INDEX('Employee Register'!$I:$I,MATCH($A61,'Employee Register'!$A:$A,0),1))</f>
        <v/>
      </c>
      <c r="X61" s="19" t="str">
        <f t="shared" si="2"/>
        <v/>
      </c>
      <c r="Y61" s="19" t="str">
        <f>IF(OR(ISBLANK($A61),$A61=""),"",$R61*INDEX('Employee Register'!$R:$R,MATCH($A61,'Employee Register'!$A:$A,0),1))</f>
        <v/>
      </c>
      <c r="Z61" s="19" t="str">
        <f>IF(OR(ISBLANK($A61),$A61=""),"",$R61*INDEX('Employee Register'!$S:$S,MATCH($A61,'Employee Register'!$A:$A,0),1))</f>
        <v/>
      </c>
      <c r="AA61" s="19" t="str">
        <f>IF(OR(ISBLANK($A61),$A61=""),"",$N61*INDEX('Employee Register'!$T:$T,MATCH($A61,'Employee Register'!$A:$A,0),1))</f>
        <v/>
      </c>
      <c r="AB61" s="19" t="str">
        <f>IF(OR(ISBLANK($A61),$A61=""),"",$N61*INDEX('Employee Register'!$U:$U,MATCH($A61,'Employee Register'!$A:$A,0),1))</f>
        <v/>
      </c>
      <c r="AC61" s="19" t="str">
        <f>IF(OR(ISBLANK($A61),$A61=""),"",INDEX('Employee Register'!$V:$V,MATCH($A61,'Employee Register'!$A:$A,0),1))</f>
        <v/>
      </c>
      <c r="AD61" s="19" t="str">
        <f>IF(OR(ISBLANK($A61),$A61=""),"",INDEX('Employee Register'!$W:$W,MATCH($A61,'Employee Register'!$A:$A,0),1))</f>
        <v/>
      </c>
      <c r="AE61" s="35" t="str">
        <f t="shared" si="3"/>
        <v/>
      </c>
    </row>
    <row r="62" spans="1:31" x14ac:dyDescent="0.2">
      <c r="A62" s="153"/>
      <c r="B62" s="16" t="str">
        <f>IF(OR(ISBLANK($A62),$A62=""),"",INDEX('Employee Register'!B:B,MATCH($A62,'Employee Register'!A:A,0),1))</f>
        <v/>
      </c>
      <c r="C62" s="150"/>
      <c r="D62" s="150"/>
      <c r="E62" s="17"/>
      <c r="F62" s="17"/>
      <c r="G62" s="17"/>
      <c r="H62" s="17"/>
      <c r="I62" s="17"/>
      <c r="J62" s="17"/>
      <c r="K62" s="17">
        <f t="shared" si="0"/>
        <v>0</v>
      </c>
      <c r="L62" s="27"/>
      <c r="M62" s="27"/>
      <c r="N62" s="34" t="str">
        <f>IF(OR(ISBLANK($A62),$A62=""),"",SUM($E62:$H62)*INDEX('Employee Register'!G:G,MATCH($A62,'Employee Register'!A:A,0),1)+$K62*INDEX('Employee Register'!H:H,MATCH($A62,'Employee Register'!A:A,0),1)+L62)</f>
        <v/>
      </c>
      <c r="O62" s="19" t="str">
        <f>IF(OR(ISBLANK($A62),$A62=""),"",INDEX('Employee Register'!$O:$O,MATCH($A62,'Employee Register'!$A:$A,0),1)*INDEX('Federal Tax Tables'!$B$6:$B$12,MATCH(INDEX('Employee Register'!$I:$I,MATCH($A62,'Employee Register'!$A:$A,0),1),pay_frequency,0),1))</f>
        <v/>
      </c>
      <c r="P62" s="19" t="str">
        <f>IF(OR(ISBLANK($A62),$A62=""),"",(N62-L62)*INDEX('Employee Register'!P:P,MATCH($A62,'Employee Register'!A:A,0),1))</f>
        <v/>
      </c>
      <c r="Q62" s="19" t="str">
        <f>IF(OR(ISBLANK($A62),$A62=""),"",INDEX('Employee Register'!Q:Q,MATCH($A62,'Employee Register'!A:A,0),1)+M62)</f>
        <v/>
      </c>
      <c r="R62" s="34" t="str">
        <f t="shared" si="1"/>
        <v/>
      </c>
      <c r="S62" s="34" t="str">
        <f>IF(OR(ISBLANK($A62),$A62=""),"",INDEX('Employee Register'!$N:$N,MATCH($A62,'Employee Register'!$A:$A,0),1))</f>
        <v/>
      </c>
      <c r="T62" s="52" t="str">
        <f>IF(OR(ISBLANK($A62),$A62=""),"",IF(YTD!$S62="SINGLE",S_YTD_excess_over,M_YTD_excess_over))</f>
        <v/>
      </c>
      <c r="U62" s="52" t="str">
        <f>IF(OR(ISBLANK($A62),$A62=""),"",IF(YTD!$S62="SINGLE",S_YTD_withhold,M_YTD_withhold))</f>
        <v/>
      </c>
      <c r="V62" s="147" t="str">
        <f>IF(OR(ISBLANK($A62),$A62=""),"",IF(YTD!$S62="SINGLE",S_YTD_plus_excess,M_YTD_plus_excess))</f>
        <v/>
      </c>
      <c r="W62" s="34" t="str">
        <f>IF(OR(ISBLANK($A62),$A62=""),"",INDEX('Employee Register'!$I:$I,MATCH($A62,'Employee Register'!$A:$A,0),1))</f>
        <v/>
      </c>
      <c r="X62" s="19" t="str">
        <f t="shared" si="2"/>
        <v/>
      </c>
      <c r="Y62" s="19" t="str">
        <f>IF(OR(ISBLANK($A62),$A62=""),"",$R62*INDEX('Employee Register'!$R:$R,MATCH($A62,'Employee Register'!$A:$A,0),1))</f>
        <v/>
      </c>
      <c r="Z62" s="19" t="str">
        <f>IF(OR(ISBLANK($A62),$A62=""),"",$R62*INDEX('Employee Register'!$S:$S,MATCH($A62,'Employee Register'!$A:$A,0),1))</f>
        <v/>
      </c>
      <c r="AA62" s="19" t="str">
        <f>IF(OR(ISBLANK($A62),$A62=""),"",$N62*INDEX('Employee Register'!$T:$T,MATCH($A62,'Employee Register'!$A:$A,0),1))</f>
        <v/>
      </c>
      <c r="AB62" s="19" t="str">
        <f>IF(OR(ISBLANK($A62),$A62=""),"",$N62*INDEX('Employee Register'!$U:$U,MATCH($A62,'Employee Register'!$A:$A,0),1))</f>
        <v/>
      </c>
      <c r="AC62" s="19" t="str">
        <f>IF(OR(ISBLANK($A62),$A62=""),"",INDEX('Employee Register'!$V:$V,MATCH($A62,'Employee Register'!$A:$A,0),1))</f>
        <v/>
      </c>
      <c r="AD62" s="19" t="str">
        <f>IF(OR(ISBLANK($A62),$A62=""),"",INDEX('Employee Register'!$W:$W,MATCH($A62,'Employee Register'!$A:$A,0),1))</f>
        <v/>
      </c>
      <c r="AE62" s="35" t="str">
        <f t="shared" si="3"/>
        <v/>
      </c>
    </row>
    <row r="63" spans="1:31" x14ac:dyDescent="0.2">
      <c r="A63" s="153"/>
      <c r="B63" s="16" t="str">
        <f>IF(OR(ISBLANK($A63),$A63=""),"",INDEX('Employee Register'!B:B,MATCH($A63,'Employee Register'!A:A,0),1))</f>
        <v/>
      </c>
      <c r="C63" s="150"/>
      <c r="D63" s="150"/>
      <c r="E63" s="17"/>
      <c r="F63" s="17"/>
      <c r="G63" s="17"/>
      <c r="H63" s="17"/>
      <c r="I63" s="17"/>
      <c r="J63" s="17"/>
      <c r="K63" s="17">
        <f t="shared" si="0"/>
        <v>0</v>
      </c>
      <c r="L63" s="27"/>
      <c r="M63" s="27"/>
      <c r="N63" s="34" t="str">
        <f>IF(OR(ISBLANK($A63),$A63=""),"",SUM($E63:$H63)*INDEX('Employee Register'!G:G,MATCH($A63,'Employee Register'!A:A,0),1)+$K63*INDEX('Employee Register'!H:H,MATCH($A63,'Employee Register'!A:A,0),1)+L63)</f>
        <v/>
      </c>
      <c r="O63" s="19" t="str">
        <f>IF(OR(ISBLANK($A63),$A63=""),"",INDEX('Employee Register'!$O:$O,MATCH($A63,'Employee Register'!$A:$A,0),1)*INDEX('Federal Tax Tables'!$B$6:$B$12,MATCH(INDEX('Employee Register'!$I:$I,MATCH($A63,'Employee Register'!$A:$A,0),1),pay_frequency,0),1))</f>
        <v/>
      </c>
      <c r="P63" s="19" t="str">
        <f>IF(OR(ISBLANK($A63),$A63=""),"",(N63-L63)*INDEX('Employee Register'!P:P,MATCH($A63,'Employee Register'!A:A,0),1))</f>
        <v/>
      </c>
      <c r="Q63" s="19" t="str">
        <f>IF(OR(ISBLANK($A63),$A63=""),"",INDEX('Employee Register'!Q:Q,MATCH($A63,'Employee Register'!A:A,0),1)+M63)</f>
        <v/>
      </c>
      <c r="R63" s="34" t="str">
        <f t="shared" si="1"/>
        <v/>
      </c>
      <c r="S63" s="34" t="str">
        <f>IF(OR(ISBLANK($A63),$A63=""),"",INDEX('Employee Register'!$N:$N,MATCH($A63,'Employee Register'!$A:$A,0),1))</f>
        <v/>
      </c>
      <c r="T63" s="52" t="str">
        <f>IF(OR(ISBLANK($A63),$A63=""),"",IF(YTD!$S63="SINGLE",S_YTD_excess_over,M_YTD_excess_over))</f>
        <v/>
      </c>
      <c r="U63" s="52" t="str">
        <f>IF(OR(ISBLANK($A63),$A63=""),"",IF(YTD!$S63="SINGLE",S_YTD_withhold,M_YTD_withhold))</f>
        <v/>
      </c>
      <c r="V63" s="147" t="str">
        <f>IF(OR(ISBLANK($A63),$A63=""),"",IF(YTD!$S63="SINGLE",S_YTD_plus_excess,M_YTD_plus_excess))</f>
        <v/>
      </c>
      <c r="W63" s="34" t="str">
        <f>IF(OR(ISBLANK($A63),$A63=""),"",INDEX('Employee Register'!$I:$I,MATCH($A63,'Employee Register'!$A:$A,0),1))</f>
        <v/>
      </c>
      <c r="X63" s="19" t="str">
        <f t="shared" si="2"/>
        <v/>
      </c>
      <c r="Y63" s="19" t="str">
        <f>IF(OR(ISBLANK($A63),$A63=""),"",$R63*INDEX('Employee Register'!$R:$R,MATCH($A63,'Employee Register'!$A:$A,0),1))</f>
        <v/>
      </c>
      <c r="Z63" s="19" t="str">
        <f>IF(OR(ISBLANK($A63),$A63=""),"",$R63*INDEX('Employee Register'!$S:$S,MATCH($A63,'Employee Register'!$A:$A,0),1))</f>
        <v/>
      </c>
      <c r="AA63" s="19" t="str">
        <f>IF(OR(ISBLANK($A63),$A63=""),"",$N63*INDEX('Employee Register'!$T:$T,MATCH($A63,'Employee Register'!$A:$A,0),1))</f>
        <v/>
      </c>
      <c r="AB63" s="19" t="str">
        <f>IF(OR(ISBLANK($A63),$A63=""),"",$N63*INDEX('Employee Register'!$U:$U,MATCH($A63,'Employee Register'!$A:$A,0),1))</f>
        <v/>
      </c>
      <c r="AC63" s="19" t="str">
        <f>IF(OR(ISBLANK($A63),$A63=""),"",INDEX('Employee Register'!$V:$V,MATCH($A63,'Employee Register'!$A:$A,0),1))</f>
        <v/>
      </c>
      <c r="AD63" s="19" t="str">
        <f>IF(OR(ISBLANK($A63),$A63=""),"",INDEX('Employee Register'!$W:$W,MATCH($A63,'Employee Register'!$A:$A,0),1))</f>
        <v/>
      </c>
      <c r="AE63" s="35" t="str">
        <f t="shared" si="3"/>
        <v/>
      </c>
    </row>
    <row r="64" spans="1:31" x14ac:dyDescent="0.2">
      <c r="A64" s="153"/>
      <c r="B64" s="16" t="str">
        <f>IF(OR(ISBLANK($A64),$A64=""),"",INDEX('Employee Register'!B:B,MATCH($A64,'Employee Register'!A:A,0),1))</f>
        <v/>
      </c>
      <c r="C64" s="150"/>
      <c r="D64" s="150"/>
      <c r="E64" s="17"/>
      <c r="F64" s="17"/>
      <c r="G64" s="17"/>
      <c r="H64" s="17"/>
      <c r="I64" s="17"/>
      <c r="J64" s="17"/>
      <c r="K64" s="17">
        <f t="shared" si="0"/>
        <v>0</v>
      </c>
      <c r="L64" s="27"/>
      <c r="M64" s="27"/>
      <c r="N64" s="34" t="str">
        <f>IF(OR(ISBLANK($A64),$A64=""),"",SUM($E64:$H64)*INDEX('Employee Register'!G:G,MATCH($A64,'Employee Register'!A:A,0),1)+$K64*INDEX('Employee Register'!H:H,MATCH($A64,'Employee Register'!A:A,0),1)+L64)</f>
        <v/>
      </c>
      <c r="O64" s="19" t="str">
        <f>IF(OR(ISBLANK($A64),$A64=""),"",INDEX('Employee Register'!$O:$O,MATCH($A64,'Employee Register'!$A:$A,0),1)*INDEX('Federal Tax Tables'!$B$6:$B$12,MATCH(INDEX('Employee Register'!$I:$I,MATCH($A64,'Employee Register'!$A:$A,0),1),pay_frequency,0),1))</f>
        <v/>
      </c>
      <c r="P64" s="19" t="str">
        <f>IF(OR(ISBLANK($A64),$A64=""),"",(N64-L64)*INDEX('Employee Register'!P:P,MATCH($A64,'Employee Register'!A:A,0),1))</f>
        <v/>
      </c>
      <c r="Q64" s="19" t="str">
        <f>IF(OR(ISBLANK($A64),$A64=""),"",INDEX('Employee Register'!Q:Q,MATCH($A64,'Employee Register'!A:A,0),1)+M64)</f>
        <v/>
      </c>
      <c r="R64" s="34" t="str">
        <f t="shared" si="1"/>
        <v/>
      </c>
      <c r="S64" s="34" t="str">
        <f>IF(OR(ISBLANK($A64),$A64=""),"",INDEX('Employee Register'!$N:$N,MATCH($A64,'Employee Register'!$A:$A,0),1))</f>
        <v/>
      </c>
      <c r="T64" s="52" t="str">
        <f>IF(OR(ISBLANK($A64),$A64=""),"",IF(YTD!$S64="SINGLE",S_YTD_excess_over,M_YTD_excess_over))</f>
        <v/>
      </c>
      <c r="U64" s="52" t="str">
        <f>IF(OR(ISBLANK($A64),$A64=""),"",IF(YTD!$S64="SINGLE",S_YTD_withhold,M_YTD_withhold))</f>
        <v/>
      </c>
      <c r="V64" s="147" t="str">
        <f>IF(OR(ISBLANK($A64),$A64=""),"",IF(YTD!$S64="SINGLE",S_YTD_plus_excess,M_YTD_plus_excess))</f>
        <v/>
      </c>
      <c r="W64" s="34" t="str">
        <f>IF(OR(ISBLANK($A64),$A64=""),"",INDEX('Employee Register'!$I:$I,MATCH($A64,'Employee Register'!$A:$A,0),1))</f>
        <v/>
      </c>
      <c r="X64" s="19" t="str">
        <f t="shared" si="2"/>
        <v/>
      </c>
      <c r="Y64" s="19" t="str">
        <f>IF(OR(ISBLANK($A64),$A64=""),"",$R64*INDEX('Employee Register'!$R:$R,MATCH($A64,'Employee Register'!$A:$A,0),1))</f>
        <v/>
      </c>
      <c r="Z64" s="19" t="str">
        <f>IF(OR(ISBLANK($A64),$A64=""),"",$R64*INDEX('Employee Register'!$S:$S,MATCH($A64,'Employee Register'!$A:$A,0),1))</f>
        <v/>
      </c>
      <c r="AA64" s="19" t="str">
        <f>IF(OR(ISBLANK($A64),$A64=""),"",$N64*INDEX('Employee Register'!$T:$T,MATCH($A64,'Employee Register'!$A:$A,0),1))</f>
        <v/>
      </c>
      <c r="AB64" s="19" t="str">
        <f>IF(OR(ISBLANK($A64),$A64=""),"",$N64*INDEX('Employee Register'!$U:$U,MATCH($A64,'Employee Register'!$A:$A,0),1))</f>
        <v/>
      </c>
      <c r="AC64" s="19" t="str">
        <f>IF(OR(ISBLANK($A64),$A64=""),"",INDEX('Employee Register'!$V:$V,MATCH($A64,'Employee Register'!$A:$A,0),1))</f>
        <v/>
      </c>
      <c r="AD64" s="19" t="str">
        <f>IF(OR(ISBLANK($A64),$A64=""),"",INDEX('Employee Register'!$W:$W,MATCH($A64,'Employee Register'!$A:$A,0),1))</f>
        <v/>
      </c>
      <c r="AE64" s="35" t="str">
        <f t="shared" si="3"/>
        <v/>
      </c>
    </row>
    <row r="65" spans="1:31" x14ac:dyDescent="0.2">
      <c r="A65" s="153"/>
      <c r="B65" s="16" t="str">
        <f>IF(OR(ISBLANK($A65),$A65=""),"",INDEX('Employee Register'!B:B,MATCH($A65,'Employee Register'!A:A,0),1))</f>
        <v/>
      </c>
      <c r="C65" s="150"/>
      <c r="D65" s="150"/>
      <c r="E65" s="17"/>
      <c r="F65" s="17"/>
      <c r="G65" s="17"/>
      <c r="H65" s="17"/>
      <c r="I65" s="17" t="str">
        <f>IF(OR(ISBLANK($A65),$A65=""),"",IF(INDEX('Employee Register'!M:M,MATCH($A65,'Employee Register'!A:A,0),1)="Yes",TRUE,FALSE))</f>
        <v/>
      </c>
      <c r="J65" s="17"/>
      <c r="K65" s="17">
        <f t="shared" si="0"/>
        <v>0</v>
      </c>
      <c r="L65" s="27"/>
      <c r="M65" s="27"/>
      <c r="N65" s="34" t="str">
        <f>IF(OR(ISBLANK($A65),$A65=""),"",SUM($E65:$H65)*INDEX('Employee Register'!G:G,MATCH($A65,'Employee Register'!A:A,0),1)+$K65*INDEX('Employee Register'!H:H,MATCH($A65,'Employee Register'!A:A,0),1)+L65)</f>
        <v/>
      </c>
      <c r="O65" s="19" t="str">
        <f>IF(OR(ISBLANK($A65),$A65=""),"",INDEX('Employee Register'!$O:$O,MATCH($A65,'Employee Register'!$A:$A,0),1)*INDEX('Federal Tax Tables'!$B$6:$B$12,MATCH(INDEX('Employee Register'!$I:$I,MATCH($A65,'Employee Register'!$A:$A,0),1),pay_frequency,0),1))</f>
        <v/>
      </c>
      <c r="P65" s="19" t="str">
        <f>IF(OR(ISBLANK($A65),$A65=""),"",(N65-L65)*INDEX('Employee Register'!P:P,MATCH($A65,'Employee Register'!A:A,0),1))</f>
        <v/>
      </c>
      <c r="Q65" s="19" t="str">
        <f>IF(OR(ISBLANK($A65),$A65=""),"",INDEX('Employee Register'!Q:Q,MATCH($A65,'Employee Register'!A:A,0),1)+M65)</f>
        <v/>
      </c>
      <c r="R65" s="34" t="str">
        <f t="shared" si="1"/>
        <v/>
      </c>
      <c r="S65" s="34" t="str">
        <f>IF(OR(ISBLANK($A65),$A65=""),"",INDEX('Employee Register'!$N:$N,MATCH($A65,'Employee Register'!$A:$A,0),1))</f>
        <v/>
      </c>
      <c r="T65" s="52" t="str">
        <f>IF(OR(ISBLANK($A65),$A65=""),"",IF(YTD!$S65="SINGLE",S_YTD_excess_over,M_YTD_excess_over))</f>
        <v/>
      </c>
      <c r="U65" s="52" t="str">
        <f>IF(OR(ISBLANK($A65),$A65=""),"",IF(YTD!$S65="SINGLE",S_YTD_withhold,M_YTD_withhold))</f>
        <v/>
      </c>
      <c r="V65" s="147" t="str">
        <f>IF(OR(ISBLANK($A65),$A65=""),"",IF(YTD!$S65="SINGLE",S_YTD_plus_excess,M_YTD_plus_excess))</f>
        <v/>
      </c>
      <c r="W65" s="34" t="str">
        <f>IF(OR(ISBLANK($A65),$A65=""),"",INDEX('Employee Register'!$I:$I,MATCH($A65,'Employee Register'!$A:$A,0),1))</f>
        <v/>
      </c>
      <c r="X65" s="19" t="str">
        <f t="shared" si="2"/>
        <v/>
      </c>
      <c r="Y65" s="19" t="str">
        <f>IF(OR(ISBLANK($A65),$A65=""),"",$R65*INDEX('Employee Register'!$R:$R,MATCH($A65,'Employee Register'!$A:$A,0),1))</f>
        <v/>
      </c>
      <c r="Z65" s="19" t="str">
        <f>IF(OR(ISBLANK($A65),$A65=""),"",$R65*INDEX('Employee Register'!$S:$S,MATCH($A65,'Employee Register'!$A:$A,0),1))</f>
        <v/>
      </c>
      <c r="AA65" s="19" t="str">
        <f>IF(OR(ISBLANK($A65),$A65=""),"",$N65*INDEX('Employee Register'!$T:$T,MATCH($A65,'Employee Register'!$A:$A,0),1))</f>
        <v/>
      </c>
      <c r="AB65" s="19" t="str">
        <f>IF(OR(ISBLANK($A65),$A65=""),"",$N65*INDEX('Employee Register'!$U:$U,MATCH($A65,'Employee Register'!$A:$A,0),1))</f>
        <v/>
      </c>
      <c r="AC65" s="19" t="str">
        <f>IF(OR(ISBLANK($A65),$A65=""),"",INDEX('Employee Register'!$V:$V,MATCH($A65,'Employee Register'!$A:$A,0),1))</f>
        <v/>
      </c>
      <c r="AD65" s="19" t="str">
        <f>IF(OR(ISBLANK($A65),$A65=""),"",INDEX('Employee Register'!$W:$W,MATCH($A65,'Employee Register'!$A:$A,0),1))</f>
        <v/>
      </c>
      <c r="AE65" s="35" t="str">
        <f t="shared" si="3"/>
        <v/>
      </c>
    </row>
    <row r="66" spans="1:31" x14ac:dyDescent="0.2">
      <c r="A66" s="153"/>
      <c r="B66" s="16" t="str">
        <f>IF(OR(ISBLANK($A66),$A66=""),"",INDEX('Employee Register'!B:B,MATCH($A66,'Employee Register'!A:A,0),1))</f>
        <v/>
      </c>
      <c r="C66" s="150"/>
      <c r="D66" s="150"/>
      <c r="E66" s="17"/>
      <c r="F66" s="17"/>
      <c r="G66" s="17"/>
      <c r="H66" s="17"/>
      <c r="I66" s="17" t="str">
        <f>IF(OR(ISBLANK($A66),$A66=""),"",IF(INDEX('Employee Register'!M:M,MATCH($A66,'Employee Register'!A:A,0),1)="Yes",TRUE,FALSE))</f>
        <v/>
      </c>
      <c r="J66" s="17"/>
      <c r="K66" s="17">
        <f t="shared" si="0"/>
        <v>0</v>
      </c>
      <c r="L66" s="27"/>
      <c r="M66" s="27"/>
      <c r="N66" s="34" t="str">
        <f>IF(OR(ISBLANK($A66),$A66=""),"",SUM($E66:$H66)*INDEX('Employee Register'!G:G,MATCH($A66,'Employee Register'!A:A,0),1)+$K66*INDEX('Employee Register'!H:H,MATCH($A66,'Employee Register'!A:A,0),1)+L66)</f>
        <v/>
      </c>
      <c r="O66" s="19" t="str">
        <f>IF(OR(ISBLANK($A66),$A66=""),"",INDEX('Employee Register'!$O:$O,MATCH($A66,'Employee Register'!$A:$A,0),1)*INDEX('Federal Tax Tables'!$B$6:$B$12,MATCH(INDEX('Employee Register'!$I:$I,MATCH($A66,'Employee Register'!$A:$A,0),1),pay_frequency,0),1))</f>
        <v/>
      </c>
      <c r="P66" s="19" t="str">
        <f>IF(OR(ISBLANK($A66),$A66=""),"",(N66-L66)*INDEX('Employee Register'!P:P,MATCH($A66,'Employee Register'!A:A,0),1))</f>
        <v/>
      </c>
      <c r="Q66" s="19" t="str">
        <f>IF(OR(ISBLANK($A66),$A66=""),"",INDEX('Employee Register'!Q:Q,MATCH($A66,'Employee Register'!A:A,0),1)+M66)</f>
        <v/>
      </c>
      <c r="R66" s="34" t="str">
        <f t="shared" si="1"/>
        <v/>
      </c>
      <c r="S66" s="34" t="str">
        <f>IF(OR(ISBLANK($A66),$A66=""),"",INDEX('Employee Register'!$N:$N,MATCH($A66,'Employee Register'!$A:$A,0),1))</f>
        <v/>
      </c>
      <c r="T66" s="52" t="str">
        <f>IF(OR(ISBLANK($A66),$A66=""),"",IF(YTD!$S66="SINGLE",S_YTD_excess_over,M_YTD_excess_over))</f>
        <v/>
      </c>
      <c r="U66" s="52" t="str">
        <f>IF(OR(ISBLANK($A66),$A66=""),"",IF(YTD!$S66="SINGLE",S_YTD_withhold,M_YTD_withhold))</f>
        <v/>
      </c>
      <c r="V66" s="147" t="str">
        <f>IF(OR(ISBLANK($A66),$A66=""),"",IF(YTD!$S66="SINGLE",S_YTD_plus_excess,M_YTD_plus_excess))</f>
        <v/>
      </c>
      <c r="W66" s="34" t="str">
        <f>IF(OR(ISBLANK($A66),$A66=""),"",INDEX('Employee Register'!$I:$I,MATCH($A66,'Employee Register'!$A:$A,0),1))</f>
        <v/>
      </c>
      <c r="X66" s="19" t="str">
        <f t="shared" si="2"/>
        <v/>
      </c>
      <c r="Y66" s="19" t="str">
        <f>IF(OR(ISBLANK($A66),$A66=""),"",$R66*INDEX('Employee Register'!$R:$R,MATCH($A66,'Employee Register'!$A:$A,0),1))</f>
        <v/>
      </c>
      <c r="Z66" s="19" t="str">
        <f>IF(OR(ISBLANK($A66),$A66=""),"",$R66*INDEX('Employee Register'!$S:$S,MATCH($A66,'Employee Register'!$A:$A,0),1))</f>
        <v/>
      </c>
      <c r="AA66" s="19" t="str">
        <f>IF(OR(ISBLANK($A66),$A66=""),"",$N66*INDEX('Employee Register'!$T:$T,MATCH($A66,'Employee Register'!$A:$A,0),1))</f>
        <v/>
      </c>
      <c r="AB66" s="19" t="str">
        <f>IF(OR(ISBLANK($A66),$A66=""),"",$N66*INDEX('Employee Register'!$U:$U,MATCH($A66,'Employee Register'!$A:$A,0),1))</f>
        <v/>
      </c>
      <c r="AC66" s="19" t="str">
        <f>IF(OR(ISBLANK($A66),$A66=""),"",INDEX('Employee Register'!$V:$V,MATCH($A66,'Employee Register'!$A:$A,0),1))</f>
        <v/>
      </c>
      <c r="AD66" s="19" t="str">
        <f>IF(OR(ISBLANK($A66),$A66=""),"",INDEX('Employee Register'!$W:$W,MATCH($A66,'Employee Register'!$A:$A,0),1))</f>
        <v/>
      </c>
      <c r="AE66" s="35" t="str">
        <f t="shared" si="3"/>
        <v/>
      </c>
    </row>
    <row r="67" spans="1:31" x14ac:dyDescent="0.2">
      <c r="A67" s="153"/>
      <c r="B67" s="16" t="str">
        <f>IF(OR(ISBLANK($A67),$A67=""),"",INDEX('Employee Register'!B:B,MATCH($A67,'Employee Register'!A:A,0),1))</f>
        <v/>
      </c>
      <c r="C67" s="150"/>
      <c r="D67" s="150"/>
      <c r="E67" s="17"/>
      <c r="F67" s="17"/>
      <c r="G67" s="17"/>
      <c r="H67" s="17"/>
      <c r="I67" s="17" t="str">
        <f>IF(OR(ISBLANK($A67),$A67=""),"",IF(INDEX('Employee Register'!M:M,MATCH($A67,'Employee Register'!A:A,0),1)="Yes",TRUE,FALSE))</f>
        <v/>
      </c>
      <c r="J67" s="17"/>
      <c r="K67" s="17">
        <f t="shared" si="0"/>
        <v>0</v>
      </c>
      <c r="L67" s="27"/>
      <c r="M67" s="27"/>
      <c r="N67" s="34" t="str">
        <f>IF(OR(ISBLANK($A67),$A67=""),"",SUM($E67:$H67)*INDEX('Employee Register'!G:G,MATCH($A67,'Employee Register'!A:A,0),1)+$K67*INDEX('Employee Register'!H:H,MATCH($A67,'Employee Register'!A:A,0),1)+L67)</f>
        <v/>
      </c>
      <c r="O67" s="19" t="str">
        <f>IF(OR(ISBLANK($A67),$A67=""),"",INDEX('Employee Register'!$O:$O,MATCH($A67,'Employee Register'!$A:$A,0),1)*INDEX('Federal Tax Tables'!$B$6:$B$12,MATCH(INDEX('Employee Register'!$I:$I,MATCH($A67,'Employee Register'!$A:$A,0),1),pay_frequency,0),1))</f>
        <v/>
      </c>
      <c r="P67" s="19" t="str">
        <f>IF(OR(ISBLANK($A67),$A67=""),"",(N67-L67)*INDEX('Employee Register'!P:P,MATCH($A67,'Employee Register'!A:A,0),1))</f>
        <v/>
      </c>
      <c r="Q67" s="19" t="str">
        <f>IF(OR(ISBLANK($A67),$A67=""),"",INDEX('Employee Register'!Q:Q,MATCH($A67,'Employee Register'!A:A,0),1)+M67)</f>
        <v/>
      </c>
      <c r="R67" s="34" t="str">
        <f t="shared" si="1"/>
        <v/>
      </c>
      <c r="S67" s="34" t="str">
        <f>IF(OR(ISBLANK($A67),$A67=""),"",INDEX('Employee Register'!$N:$N,MATCH($A67,'Employee Register'!$A:$A,0),1))</f>
        <v/>
      </c>
      <c r="T67" s="52" t="str">
        <f>IF(OR(ISBLANK($A67),$A67=""),"",IF(YTD!$S67="SINGLE",S_YTD_excess_over,M_YTD_excess_over))</f>
        <v/>
      </c>
      <c r="U67" s="52" t="str">
        <f>IF(OR(ISBLANK($A67),$A67=""),"",IF(YTD!$S67="SINGLE",S_YTD_withhold,M_YTD_withhold))</f>
        <v/>
      </c>
      <c r="V67" s="147" t="str">
        <f>IF(OR(ISBLANK($A67),$A67=""),"",IF(YTD!$S67="SINGLE",S_YTD_plus_excess,M_YTD_plus_excess))</f>
        <v/>
      </c>
      <c r="W67" s="34" t="str">
        <f>IF(OR(ISBLANK($A67),$A67=""),"",INDEX('Employee Register'!$I:$I,MATCH($A67,'Employee Register'!$A:$A,0),1))</f>
        <v/>
      </c>
      <c r="X67" s="19" t="str">
        <f t="shared" si="2"/>
        <v/>
      </c>
      <c r="Y67" s="19" t="str">
        <f>IF(OR(ISBLANK($A67),$A67=""),"",$R67*INDEX('Employee Register'!$R:$R,MATCH($A67,'Employee Register'!$A:$A,0),1))</f>
        <v/>
      </c>
      <c r="Z67" s="19" t="str">
        <f>IF(OR(ISBLANK($A67),$A67=""),"",$R67*INDEX('Employee Register'!$S:$S,MATCH($A67,'Employee Register'!$A:$A,0),1))</f>
        <v/>
      </c>
      <c r="AA67" s="19" t="str">
        <f>IF(OR(ISBLANK($A67),$A67=""),"",$N67*INDEX('Employee Register'!$T:$T,MATCH($A67,'Employee Register'!$A:$A,0),1))</f>
        <v/>
      </c>
      <c r="AB67" s="19" t="str">
        <f>IF(OR(ISBLANK($A67),$A67=""),"",$N67*INDEX('Employee Register'!$U:$U,MATCH($A67,'Employee Register'!$A:$A,0),1))</f>
        <v/>
      </c>
      <c r="AC67" s="19" t="str">
        <f>IF(OR(ISBLANK($A67),$A67=""),"",INDEX('Employee Register'!$V:$V,MATCH($A67,'Employee Register'!$A:$A,0),1))</f>
        <v/>
      </c>
      <c r="AD67" s="19" t="str">
        <f>IF(OR(ISBLANK($A67),$A67=""),"",INDEX('Employee Register'!$W:$W,MATCH($A67,'Employee Register'!$A:$A,0),1))</f>
        <v/>
      </c>
      <c r="AE67" s="35" t="str">
        <f t="shared" si="3"/>
        <v/>
      </c>
    </row>
    <row r="68" spans="1:31" x14ac:dyDescent="0.2">
      <c r="A68" s="153"/>
      <c r="B68" s="16" t="str">
        <f>IF(OR(ISBLANK($A68),$A68=""),"",INDEX('Employee Register'!B:B,MATCH($A68,'Employee Register'!A:A,0),1))</f>
        <v/>
      </c>
      <c r="C68" s="150"/>
      <c r="D68" s="150"/>
      <c r="E68" s="17"/>
      <c r="F68" s="17"/>
      <c r="G68" s="17"/>
      <c r="H68" s="17"/>
      <c r="I68" s="17" t="str">
        <f>IF(OR(ISBLANK($A68),$A68=""),"",IF(INDEX('Employee Register'!M:M,MATCH($A68,'Employee Register'!A:A,0),1)="Yes",TRUE,FALSE))</f>
        <v/>
      </c>
      <c r="J68" s="17"/>
      <c r="K68" s="17">
        <f t="shared" si="0"/>
        <v>0</v>
      </c>
      <c r="L68" s="27"/>
      <c r="M68" s="27"/>
      <c r="N68" s="34" t="str">
        <f>IF(OR(ISBLANK($A68),$A68=""),"",SUM($E68:$H68)*INDEX('Employee Register'!G:G,MATCH($A68,'Employee Register'!A:A,0),1)+$K68*INDEX('Employee Register'!H:H,MATCH($A68,'Employee Register'!A:A,0),1)+L68)</f>
        <v/>
      </c>
      <c r="O68" s="19" t="str">
        <f>IF(OR(ISBLANK($A68),$A68=""),"",INDEX('Employee Register'!$O:$O,MATCH($A68,'Employee Register'!$A:$A,0),1)*INDEX('Federal Tax Tables'!$B$6:$B$12,MATCH(INDEX('Employee Register'!$I:$I,MATCH($A68,'Employee Register'!$A:$A,0),1),pay_frequency,0),1))</f>
        <v/>
      </c>
      <c r="P68" s="19" t="str">
        <f>IF(OR(ISBLANK($A68),$A68=""),"",(N68-L68)*INDEX('Employee Register'!P:P,MATCH($A68,'Employee Register'!A:A,0),1))</f>
        <v/>
      </c>
      <c r="Q68" s="19" t="str">
        <f>IF(OR(ISBLANK($A68),$A68=""),"",INDEX('Employee Register'!Q:Q,MATCH($A68,'Employee Register'!A:A,0),1)+M68)</f>
        <v/>
      </c>
      <c r="R68" s="34" t="str">
        <f t="shared" si="1"/>
        <v/>
      </c>
      <c r="S68" s="34" t="str">
        <f>IF(OR(ISBLANK($A68),$A68=""),"",INDEX('Employee Register'!$N:$N,MATCH($A68,'Employee Register'!$A:$A,0),1))</f>
        <v/>
      </c>
      <c r="T68" s="52" t="str">
        <f>IF(OR(ISBLANK($A68),$A68=""),"",IF(YTD!$S68="SINGLE",S_YTD_excess_over,M_YTD_excess_over))</f>
        <v/>
      </c>
      <c r="U68" s="52" t="str">
        <f>IF(OR(ISBLANK($A68),$A68=""),"",IF(YTD!$S68="SINGLE",S_YTD_withhold,M_YTD_withhold))</f>
        <v/>
      </c>
      <c r="V68" s="147" t="str">
        <f>IF(OR(ISBLANK($A68),$A68=""),"",IF(YTD!$S68="SINGLE",S_YTD_plus_excess,M_YTD_plus_excess))</f>
        <v/>
      </c>
      <c r="W68" s="34" t="str">
        <f>IF(OR(ISBLANK($A68),$A68=""),"",INDEX('Employee Register'!$I:$I,MATCH($A68,'Employee Register'!$A:$A,0),1))</f>
        <v/>
      </c>
      <c r="X68" s="19" t="str">
        <f t="shared" si="2"/>
        <v/>
      </c>
      <c r="Y68" s="19" t="str">
        <f>IF(OR(ISBLANK($A68),$A68=""),"",$R68*INDEX('Employee Register'!$R:$R,MATCH($A68,'Employee Register'!$A:$A,0),1))</f>
        <v/>
      </c>
      <c r="Z68" s="19" t="str">
        <f>IF(OR(ISBLANK($A68),$A68=""),"",$R68*INDEX('Employee Register'!$S:$S,MATCH($A68,'Employee Register'!$A:$A,0),1))</f>
        <v/>
      </c>
      <c r="AA68" s="19" t="str">
        <f>IF(OR(ISBLANK($A68),$A68=""),"",$N68*INDEX('Employee Register'!$T:$T,MATCH($A68,'Employee Register'!$A:$A,0),1))</f>
        <v/>
      </c>
      <c r="AB68" s="19" t="str">
        <f>IF(OR(ISBLANK($A68),$A68=""),"",$N68*INDEX('Employee Register'!$U:$U,MATCH($A68,'Employee Register'!$A:$A,0),1))</f>
        <v/>
      </c>
      <c r="AC68" s="19" t="str">
        <f>IF(OR(ISBLANK($A68),$A68=""),"",INDEX('Employee Register'!$V:$V,MATCH($A68,'Employee Register'!$A:$A,0),1))</f>
        <v/>
      </c>
      <c r="AD68" s="19" t="str">
        <f>IF(OR(ISBLANK($A68),$A68=""),"",INDEX('Employee Register'!$W:$W,MATCH($A68,'Employee Register'!$A:$A,0),1))</f>
        <v/>
      </c>
      <c r="AE68" s="35" t="str">
        <f t="shared" si="3"/>
        <v/>
      </c>
    </row>
    <row r="69" spans="1:31" x14ac:dyDescent="0.2">
      <c r="A69" s="153"/>
      <c r="B69" s="16" t="str">
        <f>IF(OR(ISBLANK($A69),$A69=""),"",INDEX('Employee Register'!B:B,MATCH($A69,'Employee Register'!A:A,0),1))</f>
        <v/>
      </c>
      <c r="C69" s="150"/>
      <c r="D69" s="150"/>
      <c r="E69" s="17"/>
      <c r="F69" s="17"/>
      <c r="G69" s="17"/>
      <c r="H69" s="17"/>
      <c r="I69" s="17" t="str">
        <f>IF(OR(ISBLANK($A69),$A69=""),"",IF(INDEX('Employee Register'!M:M,MATCH($A69,'Employee Register'!A:A,0),1)="Yes",TRUE,FALSE))</f>
        <v/>
      </c>
      <c r="J69" s="17"/>
      <c r="K69" s="17">
        <f t="shared" si="0"/>
        <v>0</v>
      </c>
      <c r="L69" s="27"/>
      <c r="M69" s="27"/>
      <c r="N69" s="34" t="str">
        <f>IF(OR(ISBLANK($A69),$A69=""),"",SUM($E69:$H69)*INDEX('Employee Register'!G:G,MATCH($A69,'Employee Register'!A:A,0),1)+$K69*INDEX('Employee Register'!H:H,MATCH($A69,'Employee Register'!A:A,0),1)+L69)</f>
        <v/>
      </c>
      <c r="O69" s="19" t="str">
        <f>IF(OR(ISBLANK($A69),$A69=""),"",INDEX('Employee Register'!$O:$O,MATCH($A69,'Employee Register'!$A:$A,0),1)*INDEX('Federal Tax Tables'!$B$6:$B$12,MATCH(INDEX('Employee Register'!$I:$I,MATCH($A69,'Employee Register'!$A:$A,0),1),pay_frequency,0),1))</f>
        <v/>
      </c>
      <c r="P69" s="19" t="str">
        <f>IF(OR(ISBLANK($A69),$A69=""),"",(N69-L69)*INDEX('Employee Register'!P:P,MATCH($A69,'Employee Register'!A:A,0),1))</f>
        <v/>
      </c>
      <c r="Q69" s="19" t="str">
        <f>IF(OR(ISBLANK($A69),$A69=""),"",INDEX('Employee Register'!Q:Q,MATCH($A69,'Employee Register'!A:A,0),1)+M69)</f>
        <v/>
      </c>
      <c r="R69" s="34" t="str">
        <f t="shared" si="1"/>
        <v/>
      </c>
      <c r="S69" s="34" t="str">
        <f>IF(OR(ISBLANK($A69),$A69=""),"",INDEX('Employee Register'!$N:$N,MATCH($A69,'Employee Register'!$A:$A,0),1))</f>
        <v/>
      </c>
      <c r="T69" s="52" t="str">
        <f>IF(OR(ISBLANK($A69),$A69=""),"",IF(YTD!$S69="SINGLE",S_YTD_excess_over,M_YTD_excess_over))</f>
        <v/>
      </c>
      <c r="U69" s="52" t="str">
        <f>IF(OR(ISBLANK($A69),$A69=""),"",IF(YTD!$S69="SINGLE",S_YTD_withhold,M_YTD_withhold))</f>
        <v/>
      </c>
      <c r="V69" s="147" t="str">
        <f>IF(OR(ISBLANK($A69),$A69=""),"",IF(YTD!$S69="SINGLE",S_YTD_plus_excess,M_YTD_plus_excess))</f>
        <v/>
      </c>
      <c r="W69" s="34" t="str">
        <f>IF(OR(ISBLANK($A69),$A69=""),"",INDEX('Employee Register'!$I:$I,MATCH($A69,'Employee Register'!$A:$A,0),1))</f>
        <v/>
      </c>
      <c r="X69" s="19" t="str">
        <f t="shared" si="2"/>
        <v/>
      </c>
      <c r="Y69" s="19" t="str">
        <f>IF(OR(ISBLANK($A69),$A69=""),"",$R69*INDEX('Employee Register'!$R:$R,MATCH($A69,'Employee Register'!$A:$A,0),1))</f>
        <v/>
      </c>
      <c r="Z69" s="19" t="str">
        <f>IF(OR(ISBLANK($A69),$A69=""),"",$R69*INDEX('Employee Register'!$S:$S,MATCH($A69,'Employee Register'!$A:$A,0),1))</f>
        <v/>
      </c>
      <c r="AA69" s="19" t="str">
        <f>IF(OR(ISBLANK($A69),$A69=""),"",$N69*INDEX('Employee Register'!$T:$T,MATCH($A69,'Employee Register'!$A:$A,0),1))</f>
        <v/>
      </c>
      <c r="AB69" s="19" t="str">
        <f>IF(OR(ISBLANK($A69),$A69=""),"",$N69*INDEX('Employee Register'!$U:$U,MATCH($A69,'Employee Register'!$A:$A,0),1))</f>
        <v/>
      </c>
      <c r="AC69" s="19" t="str">
        <f>IF(OR(ISBLANK($A69),$A69=""),"",INDEX('Employee Register'!$V:$V,MATCH($A69,'Employee Register'!$A:$A,0),1))</f>
        <v/>
      </c>
      <c r="AD69" s="19" t="str">
        <f>IF(OR(ISBLANK($A69),$A69=""),"",INDEX('Employee Register'!$W:$W,MATCH($A69,'Employee Register'!$A:$A,0),1))</f>
        <v/>
      </c>
      <c r="AE69" s="35" t="str">
        <f t="shared" si="3"/>
        <v/>
      </c>
    </row>
    <row r="70" spans="1:31" x14ac:dyDescent="0.2">
      <c r="A70" s="153"/>
      <c r="B70" s="16" t="str">
        <f>IF(OR(ISBLANK($A70),$A70=""),"",INDEX('Employee Register'!B:B,MATCH($A70,'Employee Register'!A:A,0),1))</f>
        <v/>
      </c>
      <c r="C70" s="150"/>
      <c r="D70" s="150"/>
      <c r="E70" s="17"/>
      <c r="F70" s="17"/>
      <c r="G70" s="17"/>
      <c r="H70" s="17"/>
      <c r="I70" s="17" t="str">
        <f>IF(OR(ISBLANK($A70),$A70=""),"",IF(INDEX('Employee Register'!M:M,MATCH($A70,'Employee Register'!A:A,0),1)="Yes",TRUE,FALSE))</f>
        <v/>
      </c>
      <c r="J70" s="17"/>
      <c r="K70" s="17">
        <f t="shared" ref="K70:K133" si="4">IF($I70=TRUE,0,$J70)</f>
        <v>0</v>
      </c>
      <c r="L70" s="27"/>
      <c r="M70" s="27"/>
      <c r="N70" s="34" t="str">
        <f>IF(OR(ISBLANK($A70),$A70=""),"",SUM($E70:$H70)*INDEX('Employee Register'!G:G,MATCH($A70,'Employee Register'!A:A,0),1)+$K70*INDEX('Employee Register'!H:H,MATCH($A70,'Employee Register'!A:A,0),1)+L70)</f>
        <v/>
      </c>
      <c r="O70" s="19" t="str">
        <f>IF(OR(ISBLANK($A70),$A70=""),"",INDEX('Employee Register'!$O:$O,MATCH($A70,'Employee Register'!$A:$A,0),1)*INDEX('Federal Tax Tables'!$B$6:$B$12,MATCH(INDEX('Employee Register'!$I:$I,MATCH($A70,'Employee Register'!$A:$A,0),1),pay_frequency,0),1))</f>
        <v/>
      </c>
      <c r="P70" s="19" t="str">
        <f>IF(OR(ISBLANK($A70),$A70=""),"",(N70-L70)*INDEX('Employee Register'!P:P,MATCH($A70,'Employee Register'!A:A,0),1))</f>
        <v/>
      </c>
      <c r="Q70" s="19" t="str">
        <f>IF(OR(ISBLANK($A70),$A70=""),"",INDEX('Employee Register'!Q:Q,MATCH($A70,'Employee Register'!A:A,0),1)+M70)</f>
        <v/>
      </c>
      <c r="R70" s="34" t="str">
        <f t="shared" ref="R70:R133" si="5">IF(OR(ISBLANK($A70),$A70=""),"",IF(N70-O70-P70-Q70&lt;0,0,N70-O70-P70-Q70))</f>
        <v/>
      </c>
      <c r="S70" s="34" t="str">
        <f>IF(OR(ISBLANK($A70),$A70=""),"",INDEX('Employee Register'!$N:$N,MATCH($A70,'Employee Register'!$A:$A,0),1))</f>
        <v/>
      </c>
      <c r="T70" s="52" t="str">
        <f>IF(OR(ISBLANK($A70),$A70=""),"",IF(YTD!$S70="SINGLE",S_YTD_excess_over,M_YTD_excess_over))</f>
        <v/>
      </c>
      <c r="U70" s="52" t="str">
        <f>IF(OR(ISBLANK($A70),$A70=""),"",IF(YTD!$S70="SINGLE",S_YTD_withhold,M_YTD_withhold))</f>
        <v/>
      </c>
      <c r="V70" s="147" t="str">
        <f>IF(OR(ISBLANK($A70),$A70=""),"",IF(YTD!$S70="SINGLE",S_YTD_plus_excess,M_YTD_plus_excess))</f>
        <v/>
      </c>
      <c r="W70" s="34" t="str">
        <f>IF(OR(ISBLANK($A70),$A70=""),"",INDEX('Employee Register'!$I:$I,MATCH($A70,'Employee Register'!$A:$A,0),1))</f>
        <v/>
      </c>
      <c r="X70" s="19" t="str">
        <f t="shared" ref="X70:X133" si="6">IF(OR(ISBLANK($A70),$A70=""),"",$U70+($R70-$T70)*$V70)</f>
        <v/>
      </c>
      <c r="Y70" s="19" t="str">
        <f>IF(OR(ISBLANK($A70),$A70=""),"",$R70*INDEX('Employee Register'!$R:$R,MATCH($A70,'Employee Register'!$A:$A,0),1))</f>
        <v/>
      </c>
      <c r="Z70" s="19" t="str">
        <f>IF(OR(ISBLANK($A70),$A70=""),"",$R70*INDEX('Employee Register'!$S:$S,MATCH($A70,'Employee Register'!$A:$A,0),1))</f>
        <v/>
      </c>
      <c r="AA70" s="19" t="str">
        <f>IF(OR(ISBLANK($A70),$A70=""),"",$N70*INDEX('Employee Register'!$T:$T,MATCH($A70,'Employee Register'!$A:$A,0),1))</f>
        <v/>
      </c>
      <c r="AB70" s="19" t="str">
        <f>IF(OR(ISBLANK($A70),$A70=""),"",$N70*INDEX('Employee Register'!$U:$U,MATCH($A70,'Employee Register'!$A:$A,0),1))</f>
        <v/>
      </c>
      <c r="AC70" s="19" t="str">
        <f>IF(OR(ISBLANK($A70),$A70=""),"",INDEX('Employee Register'!$V:$V,MATCH($A70,'Employee Register'!$A:$A,0),1))</f>
        <v/>
      </c>
      <c r="AD70" s="19" t="str">
        <f>IF(OR(ISBLANK($A70),$A70=""),"",INDEX('Employee Register'!$W:$W,MATCH($A70,'Employee Register'!$A:$A,0),1))</f>
        <v/>
      </c>
      <c r="AE70" s="35" t="str">
        <f t="shared" ref="AE70:AE133" si="7">IF(OR(ISBLANK($A70),$A70=""),"",N70-P70-X70-Y70-Z70-AA70-AB70-AC70-AD70)</f>
        <v/>
      </c>
    </row>
    <row r="71" spans="1:31" x14ac:dyDescent="0.2">
      <c r="A71" s="153"/>
      <c r="B71" s="16" t="str">
        <f>IF(OR(ISBLANK($A71),$A71=""),"",INDEX('Employee Register'!B:B,MATCH($A71,'Employee Register'!A:A,0),1))</f>
        <v/>
      </c>
      <c r="C71" s="150"/>
      <c r="D71" s="150"/>
      <c r="E71" s="17"/>
      <c r="F71" s="17"/>
      <c r="G71" s="17"/>
      <c r="H71" s="17"/>
      <c r="I71" s="17" t="str">
        <f>IF(OR(ISBLANK($A71),$A71=""),"",IF(INDEX('Employee Register'!M:M,MATCH($A71,'Employee Register'!A:A,0),1)="Yes",TRUE,FALSE))</f>
        <v/>
      </c>
      <c r="J71" s="17"/>
      <c r="K71" s="17">
        <f t="shared" si="4"/>
        <v>0</v>
      </c>
      <c r="L71" s="27"/>
      <c r="M71" s="27"/>
      <c r="N71" s="34" t="str">
        <f>IF(OR(ISBLANK($A71),$A71=""),"",SUM($E71:$H71)*INDEX('Employee Register'!G:G,MATCH($A71,'Employee Register'!A:A,0),1)+$K71*INDEX('Employee Register'!H:H,MATCH($A71,'Employee Register'!A:A,0),1)+L71)</f>
        <v/>
      </c>
      <c r="O71" s="19" t="str">
        <f>IF(OR(ISBLANK($A71),$A71=""),"",INDEX('Employee Register'!$O:$O,MATCH($A71,'Employee Register'!$A:$A,0),1)*INDEX('Federal Tax Tables'!$B$6:$B$12,MATCH(INDEX('Employee Register'!$I:$I,MATCH($A71,'Employee Register'!$A:$A,0),1),pay_frequency,0),1))</f>
        <v/>
      </c>
      <c r="P71" s="19" t="str">
        <f>IF(OR(ISBLANK($A71),$A71=""),"",(N71-L71)*INDEX('Employee Register'!P:P,MATCH($A71,'Employee Register'!A:A,0),1))</f>
        <v/>
      </c>
      <c r="Q71" s="19" t="str">
        <f>IF(OR(ISBLANK($A71),$A71=""),"",INDEX('Employee Register'!Q:Q,MATCH($A71,'Employee Register'!A:A,0),1)+M71)</f>
        <v/>
      </c>
      <c r="R71" s="34" t="str">
        <f t="shared" si="5"/>
        <v/>
      </c>
      <c r="S71" s="34" t="str">
        <f>IF(OR(ISBLANK($A71),$A71=""),"",INDEX('Employee Register'!$N:$N,MATCH($A71,'Employee Register'!$A:$A,0),1))</f>
        <v/>
      </c>
      <c r="T71" s="52" t="str">
        <f>IF(OR(ISBLANK($A71),$A71=""),"",IF(YTD!$S71="SINGLE",S_YTD_excess_over,M_YTD_excess_over))</f>
        <v/>
      </c>
      <c r="U71" s="52" t="str">
        <f>IF(OR(ISBLANK($A71),$A71=""),"",IF(YTD!$S71="SINGLE",S_YTD_withhold,M_YTD_withhold))</f>
        <v/>
      </c>
      <c r="V71" s="147" t="str">
        <f>IF(OR(ISBLANK($A71),$A71=""),"",IF(YTD!$S71="SINGLE",S_YTD_plus_excess,M_YTD_plus_excess))</f>
        <v/>
      </c>
      <c r="W71" s="34" t="str">
        <f>IF(OR(ISBLANK($A71),$A71=""),"",INDEX('Employee Register'!$I:$I,MATCH($A71,'Employee Register'!$A:$A,0),1))</f>
        <v/>
      </c>
      <c r="X71" s="19" t="str">
        <f t="shared" si="6"/>
        <v/>
      </c>
      <c r="Y71" s="19" t="str">
        <f>IF(OR(ISBLANK($A71),$A71=""),"",$R71*INDEX('Employee Register'!$R:$R,MATCH($A71,'Employee Register'!$A:$A,0),1))</f>
        <v/>
      </c>
      <c r="Z71" s="19" t="str">
        <f>IF(OR(ISBLANK($A71),$A71=""),"",$R71*INDEX('Employee Register'!$S:$S,MATCH($A71,'Employee Register'!$A:$A,0),1))</f>
        <v/>
      </c>
      <c r="AA71" s="19" t="str">
        <f>IF(OR(ISBLANK($A71),$A71=""),"",$N71*INDEX('Employee Register'!$T:$T,MATCH($A71,'Employee Register'!$A:$A,0),1))</f>
        <v/>
      </c>
      <c r="AB71" s="19" t="str">
        <f>IF(OR(ISBLANK($A71),$A71=""),"",$N71*INDEX('Employee Register'!$U:$U,MATCH($A71,'Employee Register'!$A:$A,0),1))</f>
        <v/>
      </c>
      <c r="AC71" s="19" t="str">
        <f>IF(OR(ISBLANK($A71),$A71=""),"",INDEX('Employee Register'!$V:$V,MATCH($A71,'Employee Register'!$A:$A,0),1))</f>
        <v/>
      </c>
      <c r="AD71" s="19" t="str">
        <f>IF(OR(ISBLANK($A71),$A71=""),"",INDEX('Employee Register'!$W:$W,MATCH($A71,'Employee Register'!$A:$A,0),1))</f>
        <v/>
      </c>
      <c r="AE71" s="35" t="str">
        <f t="shared" si="7"/>
        <v/>
      </c>
    </row>
    <row r="72" spans="1:31" x14ac:dyDescent="0.2">
      <c r="A72" s="153"/>
      <c r="B72" s="16" t="str">
        <f>IF(OR(ISBLANK($A72),$A72=""),"",INDEX('Employee Register'!B:B,MATCH($A72,'Employee Register'!A:A,0),1))</f>
        <v/>
      </c>
      <c r="C72" s="150"/>
      <c r="D72" s="150"/>
      <c r="E72" s="17"/>
      <c r="F72" s="17"/>
      <c r="G72" s="17"/>
      <c r="H72" s="17"/>
      <c r="I72" s="17" t="str">
        <f>IF(OR(ISBLANK($A72),$A72=""),"",IF(INDEX('Employee Register'!M:M,MATCH($A72,'Employee Register'!A:A,0),1)="Yes",TRUE,FALSE))</f>
        <v/>
      </c>
      <c r="J72" s="17"/>
      <c r="K72" s="17">
        <f t="shared" si="4"/>
        <v>0</v>
      </c>
      <c r="L72" s="27"/>
      <c r="M72" s="27"/>
      <c r="N72" s="34" t="str">
        <f>IF(OR(ISBLANK($A72),$A72=""),"",SUM($E72:$H72)*INDEX('Employee Register'!G:G,MATCH($A72,'Employee Register'!A:A,0),1)+$K72*INDEX('Employee Register'!H:H,MATCH($A72,'Employee Register'!A:A,0),1)+L72)</f>
        <v/>
      </c>
      <c r="O72" s="19" t="str">
        <f>IF(OR(ISBLANK($A72),$A72=""),"",INDEX('Employee Register'!$O:$O,MATCH($A72,'Employee Register'!$A:$A,0),1)*INDEX('Federal Tax Tables'!$B$6:$B$12,MATCH(INDEX('Employee Register'!$I:$I,MATCH($A72,'Employee Register'!$A:$A,0),1),pay_frequency,0),1))</f>
        <v/>
      </c>
      <c r="P72" s="19" t="str">
        <f>IF(OR(ISBLANK($A72),$A72=""),"",(N72-L72)*INDEX('Employee Register'!P:P,MATCH($A72,'Employee Register'!A:A,0),1))</f>
        <v/>
      </c>
      <c r="Q72" s="19" t="str">
        <f>IF(OR(ISBLANK($A72),$A72=""),"",INDEX('Employee Register'!Q:Q,MATCH($A72,'Employee Register'!A:A,0),1)+M72)</f>
        <v/>
      </c>
      <c r="R72" s="34" t="str">
        <f t="shared" si="5"/>
        <v/>
      </c>
      <c r="S72" s="34" t="str">
        <f>IF(OR(ISBLANK($A72),$A72=""),"",INDEX('Employee Register'!$N:$N,MATCH($A72,'Employee Register'!$A:$A,0),1))</f>
        <v/>
      </c>
      <c r="T72" s="52" t="str">
        <f>IF(OR(ISBLANK($A72),$A72=""),"",IF(YTD!$S72="SINGLE",S_YTD_excess_over,M_YTD_excess_over))</f>
        <v/>
      </c>
      <c r="U72" s="52" t="str">
        <f>IF(OR(ISBLANK($A72),$A72=""),"",IF(YTD!$S72="SINGLE",S_YTD_withhold,M_YTD_withhold))</f>
        <v/>
      </c>
      <c r="V72" s="147" t="str">
        <f>IF(OR(ISBLANK($A72),$A72=""),"",IF(YTD!$S72="SINGLE",S_YTD_plus_excess,M_YTD_plus_excess))</f>
        <v/>
      </c>
      <c r="W72" s="34" t="str">
        <f>IF(OR(ISBLANK($A72),$A72=""),"",INDEX('Employee Register'!$I:$I,MATCH($A72,'Employee Register'!$A:$A,0),1))</f>
        <v/>
      </c>
      <c r="X72" s="19" t="str">
        <f t="shared" si="6"/>
        <v/>
      </c>
      <c r="Y72" s="19" t="str">
        <f>IF(OR(ISBLANK($A72),$A72=""),"",$R72*INDEX('Employee Register'!$R:$R,MATCH($A72,'Employee Register'!$A:$A,0),1))</f>
        <v/>
      </c>
      <c r="Z72" s="19" t="str">
        <f>IF(OR(ISBLANK($A72),$A72=""),"",$R72*INDEX('Employee Register'!$S:$S,MATCH($A72,'Employee Register'!$A:$A,0),1))</f>
        <v/>
      </c>
      <c r="AA72" s="19" t="str">
        <f>IF(OR(ISBLANK($A72),$A72=""),"",$N72*INDEX('Employee Register'!$T:$T,MATCH($A72,'Employee Register'!$A:$A,0),1))</f>
        <v/>
      </c>
      <c r="AB72" s="19" t="str">
        <f>IF(OR(ISBLANK($A72),$A72=""),"",$N72*INDEX('Employee Register'!$U:$U,MATCH($A72,'Employee Register'!$A:$A,0),1))</f>
        <v/>
      </c>
      <c r="AC72" s="19" t="str">
        <f>IF(OR(ISBLANK($A72),$A72=""),"",INDEX('Employee Register'!$V:$V,MATCH($A72,'Employee Register'!$A:$A,0),1))</f>
        <v/>
      </c>
      <c r="AD72" s="19" t="str">
        <f>IF(OR(ISBLANK($A72),$A72=""),"",INDEX('Employee Register'!$W:$W,MATCH($A72,'Employee Register'!$A:$A,0),1))</f>
        <v/>
      </c>
      <c r="AE72" s="35" t="str">
        <f t="shared" si="7"/>
        <v/>
      </c>
    </row>
    <row r="73" spans="1:31" x14ac:dyDescent="0.2">
      <c r="A73" s="153"/>
      <c r="B73" s="16" t="str">
        <f>IF(OR(ISBLANK($A73),$A73=""),"",INDEX('Employee Register'!B:B,MATCH($A73,'Employee Register'!A:A,0),1))</f>
        <v/>
      </c>
      <c r="C73" s="150"/>
      <c r="D73" s="150"/>
      <c r="E73" s="17"/>
      <c r="F73" s="17"/>
      <c r="G73" s="17"/>
      <c r="H73" s="17"/>
      <c r="I73" s="17" t="str">
        <f>IF(OR(ISBLANK($A73),$A73=""),"",IF(INDEX('Employee Register'!M:M,MATCH($A73,'Employee Register'!A:A,0),1)="Yes",TRUE,FALSE))</f>
        <v/>
      </c>
      <c r="J73" s="17"/>
      <c r="K73" s="17">
        <f t="shared" si="4"/>
        <v>0</v>
      </c>
      <c r="L73" s="27"/>
      <c r="M73" s="27"/>
      <c r="N73" s="34" t="str">
        <f>IF(OR(ISBLANK($A73),$A73=""),"",SUM($E73:$H73)*INDEX('Employee Register'!G:G,MATCH($A73,'Employee Register'!A:A,0),1)+$K73*INDEX('Employee Register'!H:H,MATCH($A73,'Employee Register'!A:A,0),1)+L73)</f>
        <v/>
      </c>
      <c r="O73" s="19" t="str">
        <f>IF(OR(ISBLANK($A73),$A73=""),"",INDEX('Employee Register'!$O:$O,MATCH($A73,'Employee Register'!$A:$A,0),1)*INDEX('Federal Tax Tables'!$B$6:$B$12,MATCH(INDEX('Employee Register'!$I:$I,MATCH($A73,'Employee Register'!$A:$A,0),1),pay_frequency,0),1))</f>
        <v/>
      </c>
      <c r="P73" s="19" t="str">
        <f>IF(OR(ISBLANK($A73),$A73=""),"",(N73-L73)*INDEX('Employee Register'!P:P,MATCH($A73,'Employee Register'!A:A,0),1))</f>
        <v/>
      </c>
      <c r="Q73" s="19" t="str">
        <f>IF(OR(ISBLANK($A73),$A73=""),"",INDEX('Employee Register'!Q:Q,MATCH($A73,'Employee Register'!A:A,0),1)+M73)</f>
        <v/>
      </c>
      <c r="R73" s="34" t="str">
        <f t="shared" si="5"/>
        <v/>
      </c>
      <c r="S73" s="34" t="str">
        <f>IF(OR(ISBLANK($A73),$A73=""),"",INDEX('Employee Register'!$N:$N,MATCH($A73,'Employee Register'!$A:$A,0),1))</f>
        <v/>
      </c>
      <c r="T73" s="52" t="str">
        <f>IF(OR(ISBLANK($A73),$A73=""),"",IF(YTD!$S73="SINGLE",S_YTD_excess_over,M_YTD_excess_over))</f>
        <v/>
      </c>
      <c r="U73" s="52" t="str">
        <f>IF(OR(ISBLANK($A73),$A73=""),"",IF(YTD!$S73="SINGLE",S_YTD_withhold,M_YTD_withhold))</f>
        <v/>
      </c>
      <c r="V73" s="147" t="str">
        <f>IF(OR(ISBLANK($A73),$A73=""),"",IF(YTD!$S73="SINGLE",S_YTD_plus_excess,M_YTD_plus_excess))</f>
        <v/>
      </c>
      <c r="W73" s="34" t="str">
        <f>IF(OR(ISBLANK($A73),$A73=""),"",INDEX('Employee Register'!$I:$I,MATCH($A73,'Employee Register'!$A:$A,0),1))</f>
        <v/>
      </c>
      <c r="X73" s="19" t="str">
        <f t="shared" si="6"/>
        <v/>
      </c>
      <c r="Y73" s="19" t="str">
        <f>IF(OR(ISBLANK($A73),$A73=""),"",$R73*INDEX('Employee Register'!$R:$R,MATCH($A73,'Employee Register'!$A:$A,0),1))</f>
        <v/>
      </c>
      <c r="Z73" s="19" t="str">
        <f>IF(OR(ISBLANK($A73),$A73=""),"",$R73*INDEX('Employee Register'!$S:$S,MATCH($A73,'Employee Register'!$A:$A,0),1))</f>
        <v/>
      </c>
      <c r="AA73" s="19" t="str">
        <f>IF(OR(ISBLANK($A73),$A73=""),"",$N73*INDEX('Employee Register'!$T:$T,MATCH($A73,'Employee Register'!$A:$A,0),1))</f>
        <v/>
      </c>
      <c r="AB73" s="19" t="str">
        <f>IF(OR(ISBLANK($A73),$A73=""),"",$N73*INDEX('Employee Register'!$U:$U,MATCH($A73,'Employee Register'!$A:$A,0),1))</f>
        <v/>
      </c>
      <c r="AC73" s="19" t="str">
        <f>IF(OR(ISBLANK($A73),$A73=""),"",INDEX('Employee Register'!$V:$V,MATCH($A73,'Employee Register'!$A:$A,0),1))</f>
        <v/>
      </c>
      <c r="AD73" s="19" t="str">
        <f>IF(OR(ISBLANK($A73),$A73=""),"",INDEX('Employee Register'!$W:$W,MATCH($A73,'Employee Register'!$A:$A,0),1))</f>
        <v/>
      </c>
      <c r="AE73" s="35" t="str">
        <f t="shared" si="7"/>
        <v/>
      </c>
    </row>
    <row r="74" spans="1:31" x14ac:dyDescent="0.2">
      <c r="A74" s="153"/>
      <c r="B74" s="16" t="str">
        <f>IF(OR(ISBLANK($A74),$A74=""),"",INDEX('Employee Register'!B:B,MATCH($A74,'Employee Register'!A:A,0),1))</f>
        <v/>
      </c>
      <c r="C74" s="150"/>
      <c r="D74" s="150"/>
      <c r="E74" s="17"/>
      <c r="F74" s="17"/>
      <c r="G74" s="17"/>
      <c r="H74" s="17"/>
      <c r="I74" s="17" t="str">
        <f>IF(OR(ISBLANK($A74),$A74=""),"",IF(INDEX('Employee Register'!M:M,MATCH($A74,'Employee Register'!A:A,0),1)="Yes",TRUE,FALSE))</f>
        <v/>
      </c>
      <c r="J74" s="17"/>
      <c r="K74" s="17">
        <f t="shared" si="4"/>
        <v>0</v>
      </c>
      <c r="L74" s="27"/>
      <c r="M74" s="27"/>
      <c r="N74" s="34" t="str">
        <f>IF(OR(ISBLANK($A74),$A74=""),"",SUM($E74:$H74)*INDEX('Employee Register'!G:G,MATCH($A74,'Employee Register'!A:A,0),1)+$K74*INDEX('Employee Register'!H:H,MATCH($A74,'Employee Register'!A:A,0),1)+L74)</f>
        <v/>
      </c>
      <c r="O74" s="19" t="str">
        <f>IF(OR(ISBLANK($A74),$A74=""),"",INDEX('Employee Register'!$O:$O,MATCH($A74,'Employee Register'!$A:$A,0),1)*INDEX('Federal Tax Tables'!$B$6:$B$12,MATCH(INDEX('Employee Register'!$I:$I,MATCH($A74,'Employee Register'!$A:$A,0),1),pay_frequency,0),1))</f>
        <v/>
      </c>
      <c r="P74" s="19" t="str">
        <f>IF(OR(ISBLANK($A74),$A74=""),"",(N74-L74)*INDEX('Employee Register'!P:P,MATCH($A74,'Employee Register'!A:A,0),1))</f>
        <v/>
      </c>
      <c r="Q74" s="19" t="str">
        <f>IF(OR(ISBLANK($A74),$A74=""),"",INDEX('Employee Register'!Q:Q,MATCH($A74,'Employee Register'!A:A,0),1)+M74)</f>
        <v/>
      </c>
      <c r="R74" s="34" t="str">
        <f t="shared" si="5"/>
        <v/>
      </c>
      <c r="S74" s="34" t="str">
        <f>IF(OR(ISBLANK($A74),$A74=""),"",INDEX('Employee Register'!$N:$N,MATCH($A74,'Employee Register'!$A:$A,0),1))</f>
        <v/>
      </c>
      <c r="T74" s="52" t="str">
        <f>IF(OR(ISBLANK($A74),$A74=""),"",IF(YTD!$S74="SINGLE",S_YTD_excess_over,M_YTD_excess_over))</f>
        <v/>
      </c>
      <c r="U74" s="52" t="str">
        <f>IF(OR(ISBLANK($A74),$A74=""),"",IF(YTD!$S74="SINGLE",S_YTD_withhold,M_YTD_withhold))</f>
        <v/>
      </c>
      <c r="V74" s="147" t="str">
        <f>IF(OR(ISBLANK($A74),$A74=""),"",IF(YTD!$S74="SINGLE",S_YTD_plus_excess,M_YTD_plus_excess))</f>
        <v/>
      </c>
      <c r="W74" s="34" t="str">
        <f>IF(OR(ISBLANK($A74),$A74=""),"",INDEX('Employee Register'!$I:$I,MATCH($A74,'Employee Register'!$A:$A,0),1))</f>
        <v/>
      </c>
      <c r="X74" s="19" t="str">
        <f t="shared" si="6"/>
        <v/>
      </c>
      <c r="Y74" s="19" t="str">
        <f>IF(OR(ISBLANK($A74),$A74=""),"",$R74*INDEX('Employee Register'!$R:$R,MATCH($A74,'Employee Register'!$A:$A,0),1))</f>
        <v/>
      </c>
      <c r="Z74" s="19" t="str">
        <f>IF(OR(ISBLANK($A74),$A74=""),"",$R74*INDEX('Employee Register'!$S:$S,MATCH($A74,'Employee Register'!$A:$A,0),1))</f>
        <v/>
      </c>
      <c r="AA74" s="19" t="str">
        <f>IF(OR(ISBLANK($A74),$A74=""),"",$N74*INDEX('Employee Register'!$T:$T,MATCH($A74,'Employee Register'!$A:$A,0),1))</f>
        <v/>
      </c>
      <c r="AB74" s="19" t="str">
        <f>IF(OR(ISBLANK($A74),$A74=""),"",$N74*INDEX('Employee Register'!$U:$U,MATCH($A74,'Employee Register'!$A:$A,0),1))</f>
        <v/>
      </c>
      <c r="AC74" s="19" t="str">
        <f>IF(OR(ISBLANK($A74),$A74=""),"",INDEX('Employee Register'!$V:$V,MATCH($A74,'Employee Register'!$A:$A,0),1))</f>
        <v/>
      </c>
      <c r="AD74" s="19" t="str">
        <f>IF(OR(ISBLANK($A74),$A74=""),"",INDEX('Employee Register'!$W:$W,MATCH($A74,'Employee Register'!$A:$A,0),1))</f>
        <v/>
      </c>
      <c r="AE74" s="35" t="str">
        <f t="shared" si="7"/>
        <v/>
      </c>
    </row>
    <row r="75" spans="1:31" x14ac:dyDescent="0.2">
      <c r="A75" s="153"/>
      <c r="B75" s="16" t="str">
        <f>IF(OR(ISBLANK($A75),$A75=""),"",INDEX('Employee Register'!B:B,MATCH($A75,'Employee Register'!A:A,0),1))</f>
        <v/>
      </c>
      <c r="C75" s="150"/>
      <c r="D75" s="150"/>
      <c r="E75" s="17"/>
      <c r="F75" s="17"/>
      <c r="G75" s="17"/>
      <c r="H75" s="17"/>
      <c r="I75" s="17" t="str">
        <f>IF(OR(ISBLANK($A75),$A75=""),"",IF(INDEX('Employee Register'!M:M,MATCH($A75,'Employee Register'!A:A,0),1)="Yes",TRUE,FALSE))</f>
        <v/>
      </c>
      <c r="J75" s="17"/>
      <c r="K75" s="17">
        <f t="shared" si="4"/>
        <v>0</v>
      </c>
      <c r="L75" s="27"/>
      <c r="M75" s="27"/>
      <c r="N75" s="34" t="str">
        <f>IF(OR(ISBLANK($A75),$A75=""),"",SUM($E75:$H75)*INDEX('Employee Register'!G:G,MATCH($A75,'Employee Register'!A:A,0),1)+$K75*INDEX('Employee Register'!H:H,MATCH($A75,'Employee Register'!A:A,0),1)+L75)</f>
        <v/>
      </c>
      <c r="O75" s="19" t="str">
        <f>IF(OR(ISBLANK($A75),$A75=""),"",INDEX('Employee Register'!$O:$O,MATCH($A75,'Employee Register'!$A:$A,0),1)*INDEX('Federal Tax Tables'!$B$6:$B$12,MATCH(INDEX('Employee Register'!$I:$I,MATCH($A75,'Employee Register'!$A:$A,0),1),pay_frequency,0),1))</f>
        <v/>
      </c>
      <c r="P75" s="19" t="str">
        <f>IF(OR(ISBLANK($A75),$A75=""),"",(N75-L75)*INDEX('Employee Register'!P:P,MATCH($A75,'Employee Register'!A:A,0),1))</f>
        <v/>
      </c>
      <c r="Q75" s="19" t="str">
        <f>IF(OR(ISBLANK($A75),$A75=""),"",INDEX('Employee Register'!Q:Q,MATCH($A75,'Employee Register'!A:A,0),1)+M75)</f>
        <v/>
      </c>
      <c r="R75" s="34" t="str">
        <f t="shared" si="5"/>
        <v/>
      </c>
      <c r="S75" s="34" t="str">
        <f>IF(OR(ISBLANK($A75),$A75=""),"",INDEX('Employee Register'!$N:$N,MATCH($A75,'Employee Register'!$A:$A,0),1))</f>
        <v/>
      </c>
      <c r="T75" s="52" t="str">
        <f>IF(OR(ISBLANK($A75),$A75=""),"",IF(YTD!$S75="SINGLE",S_YTD_excess_over,M_YTD_excess_over))</f>
        <v/>
      </c>
      <c r="U75" s="52" t="str">
        <f>IF(OR(ISBLANK($A75),$A75=""),"",IF(YTD!$S75="SINGLE",S_YTD_withhold,M_YTD_withhold))</f>
        <v/>
      </c>
      <c r="V75" s="147" t="str">
        <f>IF(OR(ISBLANK($A75),$A75=""),"",IF(YTD!$S75="SINGLE",S_YTD_plus_excess,M_YTD_plus_excess))</f>
        <v/>
      </c>
      <c r="W75" s="34" t="str">
        <f>IF(OR(ISBLANK($A75),$A75=""),"",INDEX('Employee Register'!$I:$I,MATCH($A75,'Employee Register'!$A:$A,0),1))</f>
        <v/>
      </c>
      <c r="X75" s="19" t="str">
        <f t="shared" si="6"/>
        <v/>
      </c>
      <c r="Y75" s="19" t="str">
        <f>IF(OR(ISBLANK($A75),$A75=""),"",$R75*INDEX('Employee Register'!$R:$R,MATCH($A75,'Employee Register'!$A:$A,0),1))</f>
        <v/>
      </c>
      <c r="Z75" s="19" t="str">
        <f>IF(OR(ISBLANK($A75),$A75=""),"",$R75*INDEX('Employee Register'!$S:$S,MATCH($A75,'Employee Register'!$A:$A,0),1))</f>
        <v/>
      </c>
      <c r="AA75" s="19" t="str">
        <f>IF(OR(ISBLANK($A75),$A75=""),"",$N75*INDEX('Employee Register'!$T:$T,MATCH($A75,'Employee Register'!$A:$A,0),1))</f>
        <v/>
      </c>
      <c r="AB75" s="19" t="str">
        <f>IF(OR(ISBLANK($A75),$A75=""),"",$N75*INDEX('Employee Register'!$U:$U,MATCH($A75,'Employee Register'!$A:$A,0),1))</f>
        <v/>
      </c>
      <c r="AC75" s="19" t="str">
        <f>IF(OR(ISBLANK($A75),$A75=""),"",INDEX('Employee Register'!$V:$V,MATCH($A75,'Employee Register'!$A:$A,0),1))</f>
        <v/>
      </c>
      <c r="AD75" s="19" t="str">
        <f>IF(OR(ISBLANK($A75),$A75=""),"",INDEX('Employee Register'!$W:$W,MATCH($A75,'Employee Register'!$A:$A,0),1))</f>
        <v/>
      </c>
      <c r="AE75" s="35" t="str">
        <f t="shared" si="7"/>
        <v/>
      </c>
    </row>
    <row r="76" spans="1:31" x14ac:dyDescent="0.2">
      <c r="A76" s="153"/>
      <c r="B76" s="16" t="str">
        <f>IF(OR(ISBLANK($A76),$A76=""),"",INDEX('Employee Register'!B:B,MATCH($A76,'Employee Register'!A:A,0),1))</f>
        <v/>
      </c>
      <c r="C76" s="150"/>
      <c r="D76" s="150"/>
      <c r="E76" s="17"/>
      <c r="F76" s="17"/>
      <c r="G76" s="17"/>
      <c r="H76" s="17"/>
      <c r="I76" s="17" t="str">
        <f>IF(OR(ISBLANK($A76),$A76=""),"",IF(INDEX('Employee Register'!M:M,MATCH($A76,'Employee Register'!A:A,0),1)="Yes",TRUE,FALSE))</f>
        <v/>
      </c>
      <c r="J76" s="17"/>
      <c r="K76" s="17">
        <f t="shared" si="4"/>
        <v>0</v>
      </c>
      <c r="L76" s="27"/>
      <c r="M76" s="27"/>
      <c r="N76" s="34" t="str">
        <f>IF(OR(ISBLANK($A76),$A76=""),"",SUM($E76:$H76)*INDEX('Employee Register'!G:G,MATCH($A76,'Employee Register'!A:A,0),1)+$K76*INDEX('Employee Register'!H:H,MATCH($A76,'Employee Register'!A:A,0),1)+L76)</f>
        <v/>
      </c>
      <c r="O76" s="19" t="str">
        <f>IF(OR(ISBLANK($A76),$A76=""),"",INDEX('Employee Register'!$O:$O,MATCH($A76,'Employee Register'!$A:$A,0),1)*INDEX('Federal Tax Tables'!$B$6:$B$12,MATCH(INDEX('Employee Register'!$I:$I,MATCH($A76,'Employee Register'!$A:$A,0),1),pay_frequency,0),1))</f>
        <v/>
      </c>
      <c r="P76" s="19" t="str">
        <f>IF(OR(ISBLANK($A76),$A76=""),"",(N76-L76)*INDEX('Employee Register'!P:P,MATCH($A76,'Employee Register'!A:A,0),1))</f>
        <v/>
      </c>
      <c r="Q76" s="19" t="str">
        <f>IF(OR(ISBLANK($A76),$A76=""),"",INDEX('Employee Register'!Q:Q,MATCH($A76,'Employee Register'!A:A,0),1)+M76)</f>
        <v/>
      </c>
      <c r="R76" s="34" t="str">
        <f t="shared" si="5"/>
        <v/>
      </c>
      <c r="S76" s="34" t="str">
        <f>IF(OR(ISBLANK($A76),$A76=""),"",INDEX('Employee Register'!$N:$N,MATCH($A76,'Employee Register'!$A:$A,0),1))</f>
        <v/>
      </c>
      <c r="T76" s="52" t="str">
        <f>IF(OR(ISBLANK($A76),$A76=""),"",IF(YTD!$S76="SINGLE",S_YTD_excess_over,M_YTD_excess_over))</f>
        <v/>
      </c>
      <c r="U76" s="52" t="str">
        <f>IF(OR(ISBLANK($A76),$A76=""),"",IF(YTD!$S76="SINGLE",S_YTD_withhold,M_YTD_withhold))</f>
        <v/>
      </c>
      <c r="V76" s="147" t="str">
        <f>IF(OR(ISBLANK($A76),$A76=""),"",IF(YTD!$S76="SINGLE",S_YTD_plus_excess,M_YTD_plus_excess))</f>
        <v/>
      </c>
      <c r="W76" s="34" t="str">
        <f>IF(OR(ISBLANK($A76),$A76=""),"",INDEX('Employee Register'!$I:$I,MATCH($A76,'Employee Register'!$A:$A,0),1))</f>
        <v/>
      </c>
      <c r="X76" s="19" t="str">
        <f t="shared" si="6"/>
        <v/>
      </c>
      <c r="Y76" s="19" t="str">
        <f>IF(OR(ISBLANK($A76),$A76=""),"",$R76*INDEX('Employee Register'!$R:$R,MATCH($A76,'Employee Register'!$A:$A,0),1))</f>
        <v/>
      </c>
      <c r="Z76" s="19" t="str">
        <f>IF(OR(ISBLANK($A76),$A76=""),"",$R76*INDEX('Employee Register'!$S:$S,MATCH($A76,'Employee Register'!$A:$A,0),1))</f>
        <v/>
      </c>
      <c r="AA76" s="19" t="str">
        <f>IF(OR(ISBLANK($A76),$A76=""),"",$N76*INDEX('Employee Register'!$T:$T,MATCH($A76,'Employee Register'!$A:$A,0),1))</f>
        <v/>
      </c>
      <c r="AB76" s="19" t="str">
        <f>IF(OR(ISBLANK($A76),$A76=""),"",$N76*INDEX('Employee Register'!$U:$U,MATCH($A76,'Employee Register'!$A:$A,0),1))</f>
        <v/>
      </c>
      <c r="AC76" s="19" t="str">
        <f>IF(OR(ISBLANK($A76),$A76=""),"",INDEX('Employee Register'!$V:$V,MATCH($A76,'Employee Register'!$A:$A,0),1))</f>
        <v/>
      </c>
      <c r="AD76" s="19" t="str">
        <f>IF(OR(ISBLANK($A76),$A76=""),"",INDEX('Employee Register'!$W:$W,MATCH($A76,'Employee Register'!$A:$A,0),1))</f>
        <v/>
      </c>
      <c r="AE76" s="35" t="str">
        <f t="shared" si="7"/>
        <v/>
      </c>
    </row>
    <row r="77" spans="1:31" x14ac:dyDescent="0.2">
      <c r="A77" s="153"/>
      <c r="B77" s="16" t="str">
        <f>IF(OR(ISBLANK($A77),$A77=""),"",INDEX('Employee Register'!B:B,MATCH($A77,'Employee Register'!A:A,0),1))</f>
        <v/>
      </c>
      <c r="C77" s="150"/>
      <c r="D77" s="150"/>
      <c r="E77" s="17"/>
      <c r="F77" s="17"/>
      <c r="G77" s="17"/>
      <c r="H77" s="17"/>
      <c r="I77" s="17" t="str">
        <f>IF(OR(ISBLANK($A77),$A77=""),"",IF(INDEX('Employee Register'!M:M,MATCH($A77,'Employee Register'!A:A,0),1)="Yes",TRUE,FALSE))</f>
        <v/>
      </c>
      <c r="J77" s="17"/>
      <c r="K77" s="17">
        <f t="shared" si="4"/>
        <v>0</v>
      </c>
      <c r="L77" s="27"/>
      <c r="M77" s="27"/>
      <c r="N77" s="34" t="str">
        <f>IF(OR(ISBLANK($A77),$A77=""),"",SUM($E77:$H77)*INDEX('Employee Register'!G:G,MATCH($A77,'Employee Register'!A:A,0),1)+$K77*INDEX('Employee Register'!H:H,MATCH($A77,'Employee Register'!A:A,0),1)+L77)</f>
        <v/>
      </c>
      <c r="O77" s="19" t="str">
        <f>IF(OR(ISBLANK($A77),$A77=""),"",INDEX('Employee Register'!$O:$O,MATCH($A77,'Employee Register'!$A:$A,0),1)*INDEX('Federal Tax Tables'!$B$6:$B$12,MATCH(INDEX('Employee Register'!$I:$I,MATCH($A77,'Employee Register'!$A:$A,0),1),pay_frequency,0),1))</f>
        <v/>
      </c>
      <c r="P77" s="19" t="str">
        <f>IF(OR(ISBLANK($A77),$A77=""),"",(N77-L77)*INDEX('Employee Register'!P:P,MATCH($A77,'Employee Register'!A:A,0),1))</f>
        <v/>
      </c>
      <c r="Q77" s="19" t="str">
        <f>IF(OR(ISBLANK($A77),$A77=""),"",INDEX('Employee Register'!Q:Q,MATCH($A77,'Employee Register'!A:A,0),1)+M77)</f>
        <v/>
      </c>
      <c r="R77" s="34" t="str">
        <f t="shared" si="5"/>
        <v/>
      </c>
      <c r="S77" s="34" t="str">
        <f>IF(OR(ISBLANK($A77),$A77=""),"",INDEX('Employee Register'!$N:$N,MATCH($A77,'Employee Register'!$A:$A,0),1))</f>
        <v/>
      </c>
      <c r="T77" s="52" t="str">
        <f>IF(OR(ISBLANK($A77),$A77=""),"",IF(YTD!$S77="SINGLE",S_YTD_excess_over,M_YTD_excess_over))</f>
        <v/>
      </c>
      <c r="U77" s="52" t="str">
        <f>IF(OR(ISBLANK($A77),$A77=""),"",IF(YTD!$S77="SINGLE",S_YTD_withhold,M_YTD_withhold))</f>
        <v/>
      </c>
      <c r="V77" s="147" t="str">
        <f>IF(OR(ISBLANK($A77),$A77=""),"",IF(YTD!$S77="SINGLE",S_YTD_plus_excess,M_YTD_plus_excess))</f>
        <v/>
      </c>
      <c r="W77" s="34" t="str">
        <f>IF(OR(ISBLANK($A77),$A77=""),"",INDEX('Employee Register'!$I:$I,MATCH($A77,'Employee Register'!$A:$A,0),1))</f>
        <v/>
      </c>
      <c r="X77" s="19" t="str">
        <f t="shared" si="6"/>
        <v/>
      </c>
      <c r="Y77" s="19" t="str">
        <f>IF(OR(ISBLANK($A77),$A77=""),"",$R77*INDEX('Employee Register'!$R:$R,MATCH($A77,'Employee Register'!$A:$A,0),1))</f>
        <v/>
      </c>
      <c r="Z77" s="19" t="str">
        <f>IF(OR(ISBLANK($A77),$A77=""),"",$R77*INDEX('Employee Register'!$S:$S,MATCH($A77,'Employee Register'!$A:$A,0),1))</f>
        <v/>
      </c>
      <c r="AA77" s="19" t="str">
        <f>IF(OR(ISBLANK($A77),$A77=""),"",$N77*INDEX('Employee Register'!$T:$T,MATCH($A77,'Employee Register'!$A:$A,0),1))</f>
        <v/>
      </c>
      <c r="AB77" s="19" t="str">
        <f>IF(OR(ISBLANK($A77),$A77=""),"",$N77*INDEX('Employee Register'!$U:$U,MATCH($A77,'Employee Register'!$A:$A,0),1))</f>
        <v/>
      </c>
      <c r="AC77" s="19" t="str">
        <f>IF(OR(ISBLANK($A77),$A77=""),"",INDEX('Employee Register'!$V:$V,MATCH($A77,'Employee Register'!$A:$A,0),1))</f>
        <v/>
      </c>
      <c r="AD77" s="19" t="str">
        <f>IF(OR(ISBLANK($A77),$A77=""),"",INDEX('Employee Register'!$W:$W,MATCH($A77,'Employee Register'!$A:$A,0),1))</f>
        <v/>
      </c>
      <c r="AE77" s="35" t="str">
        <f t="shared" si="7"/>
        <v/>
      </c>
    </row>
    <row r="78" spans="1:31" x14ac:dyDescent="0.2">
      <c r="A78" s="153"/>
      <c r="B78" s="16" t="str">
        <f>IF(OR(ISBLANK($A78),$A78=""),"",INDEX('Employee Register'!B:B,MATCH($A78,'Employee Register'!A:A,0),1))</f>
        <v/>
      </c>
      <c r="C78" s="150"/>
      <c r="D78" s="150"/>
      <c r="E78" s="17"/>
      <c r="F78" s="17"/>
      <c r="G78" s="17"/>
      <c r="H78" s="17"/>
      <c r="I78" s="17" t="str">
        <f>IF(OR(ISBLANK($A78),$A78=""),"",IF(INDEX('Employee Register'!M:M,MATCH($A78,'Employee Register'!A:A,0),1)="Yes",TRUE,FALSE))</f>
        <v/>
      </c>
      <c r="J78" s="17"/>
      <c r="K78" s="17">
        <f t="shared" si="4"/>
        <v>0</v>
      </c>
      <c r="L78" s="27"/>
      <c r="M78" s="27"/>
      <c r="N78" s="34" t="str">
        <f>IF(OR(ISBLANK($A78),$A78=""),"",SUM($E78:$H78)*INDEX('Employee Register'!G:G,MATCH($A78,'Employee Register'!A:A,0),1)+$K78*INDEX('Employee Register'!H:H,MATCH($A78,'Employee Register'!A:A,0),1)+L78)</f>
        <v/>
      </c>
      <c r="O78" s="19" t="str">
        <f>IF(OR(ISBLANK($A78),$A78=""),"",INDEX('Employee Register'!$O:$O,MATCH($A78,'Employee Register'!$A:$A,0),1)*INDEX('Federal Tax Tables'!$B$6:$B$12,MATCH(INDEX('Employee Register'!$I:$I,MATCH($A78,'Employee Register'!$A:$A,0),1),pay_frequency,0),1))</f>
        <v/>
      </c>
      <c r="P78" s="19" t="str">
        <f>IF(OR(ISBLANK($A78),$A78=""),"",(N78-L78)*INDEX('Employee Register'!P:P,MATCH($A78,'Employee Register'!A:A,0),1))</f>
        <v/>
      </c>
      <c r="Q78" s="19" t="str">
        <f>IF(OR(ISBLANK($A78),$A78=""),"",INDEX('Employee Register'!Q:Q,MATCH($A78,'Employee Register'!A:A,0),1)+M78)</f>
        <v/>
      </c>
      <c r="R78" s="34" t="str">
        <f t="shared" si="5"/>
        <v/>
      </c>
      <c r="S78" s="34" t="str">
        <f>IF(OR(ISBLANK($A78),$A78=""),"",INDEX('Employee Register'!$N:$N,MATCH($A78,'Employee Register'!$A:$A,0),1))</f>
        <v/>
      </c>
      <c r="T78" s="52" t="str">
        <f>IF(OR(ISBLANK($A78),$A78=""),"",IF(YTD!$S78="SINGLE",S_YTD_excess_over,M_YTD_excess_over))</f>
        <v/>
      </c>
      <c r="U78" s="52" t="str">
        <f>IF(OR(ISBLANK($A78),$A78=""),"",IF(YTD!$S78="SINGLE",S_YTD_withhold,M_YTD_withhold))</f>
        <v/>
      </c>
      <c r="V78" s="147" t="str">
        <f>IF(OR(ISBLANK($A78),$A78=""),"",IF(YTD!$S78="SINGLE",S_YTD_plus_excess,M_YTD_plus_excess))</f>
        <v/>
      </c>
      <c r="W78" s="34" t="str">
        <f>IF(OR(ISBLANK($A78),$A78=""),"",INDEX('Employee Register'!$I:$I,MATCH($A78,'Employee Register'!$A:$A,0),1))</f>
        <v/>
      </c>
      <c r="X78" s="19" t="str">
        <f t="shared" si="6"/>
        <v/>
      </c>
      <c r="Y78" s="19" t="str">
        <f>IF(OR(ISBLANK($A78),$A78=""),"",$R78*INDEX('Employee Register'!$R:$R,MATCH($A78,'Employee Register'!$A:$A,0),1))</f>
        <v/>
      </c>
      <c r="Z78" s="19" t="str">
        <f>IF(OR(ISBLANK($A78),$A78=""),"",$R78*INDEX('Employee Register'!$S:$S,MATCH($A78,'Employee Register'!$A:$A,0),1))</f>
        <v/>
      </c>
      <c r="AA78" s="19" t="str">
        <f>IF(OR(ISBLANK($A78),$A78=""),"",$N78*INDEX('Employee Register'!$T:$T,MATCH($A78,'Employee Register'!$A:$A,0),1))</f>
        <v/>
      </c>
      <c r="AB78" s="19" t="str">
        <f>IF(OR(ISBLANK($A78),$A78=""),"",$N78*INDEX('Employee Register'!$U:$U,MATCH($A78,'Employee Register'!$A:$A,0),1))</f>
        <v/>
      </c>
      <c r="AC78" s="19" t="str">
        <f>IF(OR(ISBLANK($A78),$A78=""),"",INDEX('Employee Register'!$V:$V,MATCH($A78,'Employee Register'!$A:$A,0),1))</f>
        <v/>
      </c>
      <c r="AD78" s="19" t="str">
        <f>IF(OR(ISBLANK($A78),$A78=""),"",INDEX('Employee Register'!$W:$W,MATCH($A78,'Employee Register'!$A:$A,0),1))</f>
        <v/>
      </c>
      <c r="AE78" s="35" t="str">
        <f t="shared" si="7"/>
        <v/>
      </c>
    </row>
    <row r="79" spans="1:31" x14ac:dyDescent="0.2">
      <c r="A79" s="153"/>
      <c r="B79" s="16" t="str">
        <f>IF(OR(ISBLANK($A79),$A79=""),"",INDEX('Employee Register'!B:B,MATCH($A79,'Employee Register'!A:A,0),1))</f>
        <v/>
      </c>
      <c r="C79" s="150"/>
      <c r="D79" s="150"/>
      <c r="E79" s="17"/>
      <c r="F79" s="17"/>
      <c r="G79" s="17"/>
      <c r="H79" s="17"/>
      <c r="I79" s="17" t="str">
        <f>IF(OR(ISBLANK($A79),$A79=""),"",IF(INDEX('Employee Register'!M:M,MATCH($A79,'Employee Register'!A:A,0),1)="Yes",TRUE,FALSE))</f>
        <v/>
      </c>
      <c r="J79" s="17"/>
      <c r="K79" s="17">
        <f t="shared" si="4"/>
        <v>0</v>
      </c>
      <c r="L79" s="27"/>
      <c r="M79" s="27"/>
      <c r="N79" s="34" t="str">
        <f>IF(OR(ISBLANK($A79),$A79=""),"",SUM($E79:$H79)*INDEX('Employee Register'!G:G,MATCH($A79,'Employee Register'!A:A,0),1)+$K79*INDEX('Employee Register'!H:H,MATCH($A79,'Employee Register'!A:A,0),1)+L79)</f>
        <v/>
      </c>
      <c r="O79" s="19" t="str">
        <f>IF(OR(ISBLANK($A79),$A79=""),"",INDEX('Employee Register'!$O:$O,MATCH($A79,'Employee Register'!$A:$A,0),1)*INDEX('Federal Tax Tables'!$B$6:$B$12,MATCH(INDEX('Employee Register'!$I:$I,MATCH($A79,'Employee Register'!$A:$A,0),1),pay_frequency,0),1))</f>
        <v/>
      </c>
      <c r="P79" s="19" t="str">
        <f>IF(OR(ISBLANK($A79),$A79=""),"",(N79-L79)*INDEX('Employee Register'!P:P,MATCH($A79,'Employee Register'!A:A,0),1))</f>
        <v/>
      </c>
      <c r="Q79" s="19" t="str">
        <f>IF(OR(ISBLANK($A79),$A79=""),"",INDEX('Employee Register'!Q:Q,MATCH($A79,'Employee Register'!A:A,0),1)+M79)</f>
        <v/>
      </c>
      <c r="R79" s="34" t="str">
        <f t="shared" si="5"/>
        <v/>
      </c>
      <c r="S79" s="34" t="str">
        <f>IF(OR(ISBLANK($A79),$A79=""),"",INDEX('Employee Register'!$N:$N,MATCH($A79,'Employee Register'!$A:$A,0),1))</f>
        <v/>
      </c>
      <c r="T79" s="52" t="str">
        <f>IF(OR(ISBLANK($A79),$A79=""),"",IF(YTD!$S79="SINGLE",S_YTD_excess_over,M_YTD_excess_over))</f>
        <v/>
      </c>
      <c r="U79" s="52" t="str">
        <f>IF(OR(ISBLANK($A79),$A79=""),"",IF(YTD!$S79="SINGLE",S_YTD_withhold,M_YTD_withhold))</f>
        <v/>
      </c>
      <c r="V79" s="147" t="str">
        <f>IF(OR(ISBLANK($A79),$A79=""),"",IF(YTD!$S79="SINGLE",S_YTD_plus_excess,M_YTD_plus_excess))</f>
        <v/>
      </c>
      <c r="W79" s="34" t="str">
        <f>IF(OR(ISBLANK($A79),$A79=""),"",INDEX('Employee Register'!$I:$I,MATCH($A79,'Employee Register'!$A:$A,0),1))</f>
        <v/>
      </c>
      <c r="X79" s="19" t="str">
        <f t="shared" si="6"/>
        <v/>
      </c>
      <c r="Y79" s="19" t="str">
        <f>IF(OR(ISBLANK($A79),$A79=""),"",$R79*INDEX('Employee Register'!$R:$R,MATCH($A79,'Employee Register'!$A:$A,0),1))</f>
        <v/>
      </c>
      <c r="Z79" s="19" t="str">
        <f>IF(OR(ISBLANK($A79),$A79=""),"",$R79*INDEX('Employee Register'!$S:$S,MATCH($A79,'Employee Register'!$A:$A,0),1))</f>
        <v/>
      </c>
      <c r="AA79" s="19" t="str">
        <f>IF(OR(ISBLANK($A79),$A79=""),"",$N79*INDEX('Employee Register'!$T:$T,MATCH($A79,'Employee Register'!$A:$A,0),1))</f>
        <v/>
      </c>
      <c r="AB79" s="19" t="str">
        <f>IF(OR(ISBLANK($A79),$A79=""),"",$N79*INDEX('Employee Register'!$U:$U,MATCH($A79,'Employee Register'!$A:$A,0),1))</f>
        <v/>
      </c>
      <c r="AC79" s="19" t="str">
        <f>IF(OR(ISBLANK($A79),$A79=""),"",INDEX('Employee Register'!$V:$V,MATCH($A79,'Employee Register'!$A:$A,0),1))</f>
        <v/>
      </c>
      <c r="AD79" s="19" t="str">
        <f>IF(OR(ISBLANK($A79),$A79=""),"",INDEX('Employee Register'!$W:$W,MATCH($A79,'Employee Register'!$A:$A,0),1))</f>
        <v/>
      </c>
      <c r="AE79" s="35" t="str">
        <f t="shared" si="7"/>
        <v/>
      </c>
    </row>
    <row r="80" spans="1:31" x14ac:dyDescent="0.2">
      <c r="A80" s="153"/>
      <c r="B80" s="16" t="str">
        <f>IF(OR(ISBLANK($A80),$A80=""),"",INDEX('Employee Register'!B:B,MATCH($A80,'Employee Register'!A:A,0),1))</f>
        <v/>
      </c>
      <c r="C80" s="150"/>
      <c r="D80" s="150"/>
      <c r="E80" s="17"/>
      <c r="F80" s="17"/>
      <c r="G80" s="17"/>
      <c r="H80" s="17"/>
      <c r="I80" s="17" t="str">
        <f>IF(OR(ISBLANK($A80),$A80=""),"",IF(INDEX('Employee Register'!M:M,MATCH($A80,'Employee Register'!A:A,0),1)="Yes",TRUE,FALSE))</f>
        <v/>
      </c>
      <c r="J80" s="17"/>
      <c r="K80" s="17">
        <f t="shared" si="4"/>
        <v>0</v>
      </c>
      <c r="L80" s="27"/>
      <c r="M80" s="27"/>
      <c r="N80" s="34" t="str">
        <f>IF(OR(ISBLANK($A80),$A80=""),"",SUM($E80:$H80)*INDEX('Employee Register'!G:G,MATCH($A80,'Employee Register'!A:A,0),1)+$K80*INDEX('Employee Register'!H:H,MATCH($A80,'Employee Register'!A:A,0),1)+L80)</f>
        <v/>
      </c>
      <c r="O80" s="19" t="str">
        <f>IF(OR(ISBLANK($A80),$A80=""),"",INDEX('Employee Register'!$O:$O,MATCH($A80,'Employee Register'!$A:$A,0),1)*INDEX('Federal Tax Tables'!$B$6:$B$12,MATCH(INDEX('Employee Register'!$I:$I,MATCH($A80,'Employee Register'!$A:$A,0),1),pay_frequency,0),1))</f>
        <v/>
      </c>
      <c r="P80" s="19" t="str">
        <f>IF(OR(ISBLANK($A80),$A80=""),"",(N80-L80)*INDEX('Employee Register'!P:P,MATCH($A80,'Employee Register'!A:A,0),1))</f>
        <v/>
      </c>
      <c r="Q80" s="19" t="str">
        <f>IF(OR(ISBLANK($A80),$A80=""),"",INDEX('Employee Register'!Q:Q,MATCH($A80,'Employee Register'!A:A,0),1)+M80)</f>
        <v/>
      </c>
      <c r="R80" s="34" t="str">
        <f t="shared" si="5"/>
        <v/>
      </c>
      <c r="S80" s="34" t="str">
        <f>IF(OR(ISBLANK($A80),$A80=""),"",INDEX('Employee Register'!$N:$N,MATCH($A80,'Employee Register'!$A:$A,0),1))</f>
        <v/>
      </c>
      <c r="T80" s="52" t="str">
        <f>IF(OR(ISBLANK($A80),$A80=""),"",IF(YTD!$S80="SINGLE",S_YTD_excess_over,M_YTD_excess_over))</f>
        <v/>
      </c>
      <c r="U80" s="52" t="str">
        <f>IF(OR(ISBLANK($A80),$A80=""),"",IF(YTD!$S80="SINGLE",S_YTD_withhold,M_YTD_withhold))</f>
        <v/>
      </c>
      <c r="V80" s="147" t="str">
        <f>IF(OR(ISBLANK($A80),$A80=""),"",IF(YTD!$S80="SINGLE",S_YTD_plus_excess,M_YTD_plus_excess))</f>
        <v/>
      </c>
      <c r="W80" s="34" t="str">
        <f>IF(OR(ISBLANK($A80),$A80=""),"",INDEX('Employee Register'!$I:$I,MATCH($A80,'Employee Register'!$A:$A,0),1))</f>
        <v/>
      </c>
      <c r="X80" s="19" t="str">
        <f t="shared" si="6"/>
        <v/>
      </c>
      <c r="Y80" s="19" t="str">
        <f>IF(OR(ISBLANK($A80),$A80=""),"",$R80*INDEX('Employee Register'!$R:$R,MATCH($A80,'Employee Register'!$A:$A,0),1))</f>
        <v/>
      </c>
      <c r="Z80" s="19" t="str">
        <f>IF(OR(ISBLANK($A80),$A80=""),"",$R80*INDEX('Employee Register'!$S:$S,MATCH($A80,'Employee Register'!$A:$A,0),1))</f>
        <v/>
      </c>
      <c r="AA80" s="19" t="str">
        <f>IF(OR(ISBLANK($A80),$A80=""),"",$N80*INDEX('Employee Register'!$T:$T,MATCH($A80,'Employee Register'!$A:$A,0),1))</f>
        <v/>
      </c>
      <c r="AB80" s="19" t="str">
        <f>IF(OR(ISBLANK($A80),$A80=""),"",$N80*INDEX('Employee Register'!$U:$U,MATCH($A80,'Employee Register'!$A:$A,0),1))</f>
        <v/>
      </c>
      <c r="AC80" s="19" t="str">
        <f>IF(OR(ISBLANK($A80),$A80=""),"",INDEX('Employee Register'!$V:$V,MATCH($A80,'Employee Register'!$A:$A,0),1))</f>
        <v/>
      </c>
      <c r="AD80" s="19" t="str">
        <f>IF(OR(ISBLANK($A80),$A80=""),"",INDEX('Employee Register'!$W:$W,MATCH($A80,'Employee Register'!$A:$A,0),1))</f>
        <v/>
      </c>
      <c r="AE80" s="35" t="str">
        <f t="shared" si="7"/>
        <v/>
      </c>
    </row>
    <row r="81" spans="1:31" x14ac:dyDescent="0.2">
      <c r="A81" s="153"/>
      <c r="B81" s="16" t="str">
        <f>IF(OR(ISBLANK($A81),$A81=""),"",INDEX('Employee Register'!B:B,MATCH($A81,'Employee Register'!A:A,0),1))</f>
        <v/>
      </c>
      <c r="C81" s="150"/>
      <c r="D81" s="150"/>
      <c r="E81" s="17"/>
      <c r="F81" s="17"/>
      <c r="G81" s="17"/>
      <c r="H81" s="17"/>
      <c r="I81" s="17" t="str">
        <f>IF(OR(ISBLANK($A81),$A81=""),"",IF(INDEX('Employee Register'!M:M,MATCH($A81,'Employee Register'!A:A,0),1)="Yes",TRUE,FALSE))</f>
        <v/>
      </c>
      <c r="J81" s="17"/>
      <c r="K81" s="17">
        <f t="shared" si="4"/>
        <v>0</v>
      </c>
      <c r="L81" s="27"/>
      <c r="M81" s="27"/>
      <c r="N81" s="34" t="str">
        <f>IF(OR(ISBLANK($A81),$A81=""),"",SUM($E81:$H81)*INDEX('Employee Register'!G:G,MATCH($A81,'Employee Register'!A:A,0),1)+$K81*INDEX('Employee Register'!H:H,MATCH($A81,'Employee Register'!A:A,0),1)+L81)</f>
        <v/>
      </c>
      <c r="O81" s="19" t="str">
        <f>IF(OR(ISBLANK($A81),$A81=""),"",INDEX('Employee Register'!$O:$O,MATCH($A81,'Employee Register'!$A:$A,0),1)*INDEX('Federal Tax Tables'!$B$6:$B$12,MATCH(INDEX('Employee Register'!$I:$I,MATCH($A81,'Employee Register'!$A:$A,0),1),pay_frequency,0),1))</f>
        <v/>
      </c>
      <c r="P81" s="19" t="str">
        <f>IF(OR(ISBLANK($A81),$A81=""),"",(N81-L81)*INDEX('Employee Register'!P:P,MATCH($A81,'Employee Register'!A:A,0),1))</f>
        <v/>
      </c>
      <c r="Q81" s="19" t="str">
        <f>IF(OR(ISBLANK($A81),$A81=""),"",INDEX('Employee Register'!Q:Q,MATCH($A81,'Employee Register'!A:A,0),1)+M81)</f>
        <v/>
      </c>
      <c r="R81" s="34" t="str">
        <f t="shared" si="5"/>
        <v/>
      </c>
      <c r="S81" s="34" t="str">
        <f>IF(OR(ISBLANK($A81),$A81=""),"",INDEX('Employee Register'!$N:$N,MATCH($A81,'Employee Register'!$A:$A,0),1))</f>
        <v/>
      </c>
      <c r="T81" s="52" t="str">
        <f>IF(OR(ISBLANK($A81),$A81=""),"",IF(YTD!$S81="SINGLE",S_YTD_excess_over,M_YTD_excess_over))</f>
        <v/>
      </c>
      <c r="U81" s="52" t="str">
        <f>IF(OR(ISBLANK($A81),$A81=""),"",IF(YTD!$S81="SINGLE",S_YTD_withhold,M_YTD_withhold))</f>
        <v/>
      </c>
      <c r="V81" s="147" t="str">
        <f>IF(OR(ISBLANK($A81),$A81=""),"",IF(YTD!$S81="SINGLE",S_YTD_plus_excess,M_YTD_plus_excess))</f>
        <v/>
      </c>
      <c r="W81" s="34" t="str">
        <f>IF(OR(ISBLANK($A81),$A81=""),"",INDEX('Employee Register'!$I:$I,MATCH($A81,'Employee Register'!$A:$A,0),1))</f>
        <v/>
      </c>
      <c r="X81" s="19" t="str">
        <f t="shared" si="6"/>
        <v/>
      </c>
      <c r="Y81" s="19" t="str">
        <f>IF(OR(ISBLANK($A81),$A81=""),"",$R81*INDEX('Employee Register'!$R:$R,MATCH($A81,'Employee Register'!$A:$A,0),1))</f>
        <v/>
      </c>
      <c r="Z81" s="19" t="str">
        <f>IF(OR(ISBLANK($A81),$A81=""),"",$R81*INDEX('Employee Register'!$S:$S,MATCH($A81,'Employee Register'!$A:$A,0),1))</f>
        <v/>
      </c>
      <c r="AA81" s="19" t="str">
        <f>IF(OR(ISBLANK($A81),$A81=""),"",$N81*INDEX('Employee Register'!$T:$T,MATCH($A81,'Employee Register'!$A:$A,0),1))</f>
        <v/>
      </c>
      <c r="AB81" s="19" t="str">
        <f>IF(OR(ISBLANK($A81),$A81=""),"",$N81*INDEX('Employee Register'!$U:$U,MATCH($A81,'Employee Register'!$A:$A,0),1))</f>
        <v/>
      </c>
      <c r="AC81" s="19" t="str">
        <f>IF(OR(ISBLANK($A81),$A81=""),"",INDEX('Employee Register'!$V:$V,MATCH($A81,'Employee Register'!$A:$A,0),1))</f>
        <v/>
      </c>
      <c r="AD81" s="19" t="str">
        <f>IF(OR(ISBLANK($A81),$A81=""),"",INDEX('Employee Register'!$W:$W,MATCH($A81,'Employee Register'!$A:$A,0),1))</f>
        <v/>
      </c>
      <c r="AE81" s="35" t="str">
        <f t="shared" si="7"/>
        <v/>
      </c>
    </row>
    <row r="82" spans="1:31" x14ac:dyDescent="0.2">
      <c r="A82" s="153"/>
      <c r="B82" s="16" t="str">
        <f>IF(OR(ISBLANK($A82),$A82=""),"",INDEX('Employee Register'!B:B,MATCH($A82,'Employee Register'!A:A,0),1))</f>
        <v/>
      </c>
      <c r="C82" s="150"/>
      <c r="D82" s="150"/>
      <c r="E82" s="17"/>
      <c r="F82" s="17"/>
      <c r="G82" s="17"/>
      <c r="H82" s="17"/>
      <c r="I82" s="17" t="str">
        <f>IF(OR(ISBLANK($A82),$A82=""),"",IF(INDEX('Employee Register'!M:M,MATCH($A82,'Employee Register'!A:A,0),1)="Yes",TRUE,FALSE))</f>
        <v/>
      </c>
      <c r="J82" s="17"/>
      <c r="K82" s="17">
        <f t="shared" si="4"/>
        <v>0</v>
      </c>
      <c r="L82" s="27"/>
      <c r="M82" s="27"/>
      <c r="N82" s="34" t="str">
        <f>IF(OR(ISBLANK($A82),$A82=""),"",SUM($E82:$H82)*INDEX('Employee Register'!G:G,MATCH($A82,'Employee Register'!A:A,0),1)+$K82*INDEX('Employee Register'!H:H,MATCH($A82,'Employee Register'!A:A,0),1)+L82)</f>
        <v/>
      </c>
      <c r="O82" s="19" t="str">
        <f>IF(OR(ISBLANK($A82),$A82=""),"",INDEX('Employee Register'!$O:$O,MATCH($A82,'Employee Register'!$A:$A,0),1)*INDEX('Federal Tax Tables'!$B$6:$B$12,MATCH(INDEX('Employee Register'!$I:$I,MATCH($A82,'Employee Register'!$A:$A,0),1),pay_frequency,0),1))</f>
        <v/>
      </c>
      <c r="P82" s="19" t="str">
        <f>IF(OR(ISBLANK($A82),$A82=""),"",(N82-L82)*INDEX('Employee Register'!P:P,MATCH($A82,'Employee Register'!A:A,0),1))</f>
        <v/>
      </c>
      <c r="Q82" s="19" t="str">
        <f>IF(OR(ISBLANK($A82),$A82=""),"",INDEX('Employee Register'!Q:Q,MATCH($A82,'Employee Register'!A:A,0),1)+M82)</f>
        <v/>
      </c>
      <c r="R82" s="34" t="str">
        <f t="shared" si="5"/>
        <v/>
      </c>
      <c r="S82" s="34" t="str">
        <f>IF(OR(ISBLANK($A82),$A82=""),"",INDEX('Employee Register'!$N:$N,MATCH($A82,'Employee Register'!$A:$A,0),1))</f>
        <v/>
      </c>
      <c r="T82" s="52" t="str">
        <f>IF(OR(ISBLANK($A82),$A82=""),"",IF(YTD!$S82="SINGLE",S_YTD_excess_over,M_YTD_excess_over))</f>
        <v/>
      </c>
      <c r="U82" s="52" t="str">
        <f>IF(OR(ISBLANK($A82),$A82=""),"",IF(YTD!$S82="SINGLE",S_YTD_withhold,M_YTD_withhold))</f>
        <v/>
      </c>
      <c r="V82" s="147" t="str">
        <f>IF(OR(ISBLANK($A82),$A82=""),"",IF(YTD!$S82="SINGLE",S_YTD_plus_excess,M_YTD_plus_excess))</f>
        <v/>
      </c>
      <c r="W82" s="34" t="str">
        <f>IF(OR(ISBLANK($A82),$A82=""),"",INDEX('Employee Register'!$I:$I,MATCH($A82,'Employee Register'!$A:$A,0),1))</f>
        <v/>
      </c>
      <c r="X82" s="19" t="str">
        <f t="shared" si="6"/>
        <v/>
      </c>
      <c r="Y82" s="19" t="str">
        <f>IF(OR(ISBLANK($A82),$A82=""),"",$R82*INDEX('Employee Register'!$R:$R,MATCH($A82,'Employee Register'!$A:$A,0),1))</f>
        <v/>
      </c>
      <c r="Z82" s="19" t="str">
        <f>IF(OR(ISBLANK($A82),$A82=""),"",$R82*INDEX('Employee Register'!$S:$S,MATCH($A82,'Employee Register'!$A:$A,0),1))</f>
        <v/>
      </c>
      <c r="AA82" s="19" t="str">
        <f>IF(OR(ISBLANK($A82),$A82=""),"",$N82*INDEX('Employee Register'!$T:$T,MATCH($A82,'Employee Register'!$A:$A,0),1))</f>
        <v/>
      </c>
      <c r="AB82" s="19" t="str">
        <f>IF(OR(ISBLANK($A82),$A82=""),"",$N82*INDEX('Employee Register'!$U:$U,MATCH($A82,'Employee Register'!$A:$A,0),1))</f>
        <v/>
      </c>
      <c r="AC82" s="19" t="str">
        <f>IF(OR(ISBLANK($A82),$A82=""),"",INDEX('Employee Register'!$V:$V,MATCH($A82,'Employee Register'!$A:$A,0),1))</f>
        <v/>
      </c>
      <c r="AD82" s="19" t="str">
        <f>IF(OR(ISBLANK($A82),$A82=""),"",INDEX('Employee Register'!$W:$W,MATCH($A82,'Employee Register'!$A:$A,0),1))</f>
        <v/>
      </c>
      <c r="AE82" s="35" t="str">
        <f t="shared" si="7"/>
        <v/>
      </c>
    </row>
    <row r="83" spans="1:31" x14ac:dyDescent="0.2">
      <c r="A83" s="153"/>
      <c r="B83" s="16" t="str">
        <f>IF(OR(ISBLANK($A83),$A83=""),"",INDEX('Employee Register'!B:B,MATCH($A83,'Employee Register'!A:A,0),1))</f>
        <v/>
      </c>
      <c r="C83" s="150"/>
      <c r="D83" s="150"/>
      <c r="E83" s="17"/>
      <c r="F83" s="17"/>
      <c r="G83" s="17"/>
      <c r="H83" s="17"/>
      <c r="I83" s="17" t="str">
        <f>IF(OR(ISBLANK($A83),$A83=""),"",IF(INDEX('Employee Register'!M:M,MATCH($A83,'Employee Register'!A:A,0),1)="Yes",TRUE,FALSE))</f>
        <v/>
      </c>
      <c r="J83" s="17"/>
      <c r="K83" s="17">
        <f t="shared" si="4"/>
        <v>0</v>
      </c>
      <c r="L83" s="27"/>
      <c r="M83" s="27"/>
      <c r="N83" s="34" t="str">
        <f>IF(OR(ISBLANK($A83),$A83=""),"",SUM($E83:$H83)*INDEX('Employee Register'!G:G,MATCH($A83,'Employee Register'!A:A,0),1)+$K83*INDEX('Employee Register'!H:H,MATCH($A83,'Employee Register'!A:A,0),1)+L83)</f>
        <v/>
      </c>
      <c r="O83" s="19" t="str">
        <f>IF(OR(ISBLANK($A83),$A83=""),"",INDEX('Employee Register'!$O:$O,MATCH($A83,'Employee Register'!$A:$A,0),1)*INDEX('Federal Tax Tables'!$B$6:$B$12,MATCH(INDEX('Employee Register'!$I:$I,MATCH($A83,'Employee Register'!$A:$A,0),1),pay_frequency,0),1))</f>
        <v/>
      </c>
      <c r="P83" s="19" t="str">
        <f>IF(OR(ISBLANK($A83),$A83=""),"",(N83-L83)*INDEX('Employee Register'!P:P,MATCH($A83,'Employee Register'!A:A,0),1))</f>
        <v/>
      </c>
      <c r="Q83" s="19" t="str">
        <f>IF(OR(ISBLANK($A83),$A83=""),"",INDEX('Employee Register'!Q:Q,MATCH($A83,'Employee Register'!A:A,0),1)+M83)</f>
        <v/>
      </c>
      <c r="R83" s="34" t="str">
        <f t="shared" si="5"/>
        <v/>
      </c>
      <c r="S83" s="34" t="str">
        <f>IF(OR(ISBLANK($A83),$A83=""),"",INDEX('Employee Register'!$N:$N,MATCH($A83,'Employee Register'!$A:$A,0),1))</f>
        <v/>
      </c>
      <c r="T83" s="52" t="str">
        <f>IF(OR(ISBLANK($A83),$A83=""),"",IF(YTD!$S83="SINGLE",S_YTD_excess_over,M_YTD_excess_over))</f>
        <v/>
      </c>
      <c r="U83" s="52" t="str">
        <f>IF(OR(ISBLANK($A83),$A83=""),"",IF(YTD!$S83="SINGLE",S_YTD_withhold,M_YTD_withhold))</f>
        <v/>
      </c>
      <c r="V83" s="147" t="str">
        <f>IF(OR(ISBLANK($A83),$A83=""),"",IF(YTD!$S83="SINGLE",S_YTD_plus_excess,M_YTD_plus_excess))</f>
        <v/>
      </c>
      <c r="W83" s="34" t="str">
        <f>IF(OR(ISBLANK($A83),$A83=""),"",INDEX('Employee Register'!$I:$I,MATCH($A83,'Employee Register'!$A:$A,0),1))</f>
        <v/>
      </c>
      <c r="X83" s="19" t="str">
        <f t="shared" si="6"/>
        <v/>
      </c>
      <c r="Y83" s="19" t="str">
        <f>IF(OR(ISBLANK($A83),$A83=""),"",$R83*INDEX('Employee Register'!$R:$R,MATCH($A83,'Employee Register'!$A:$A,0),1))</f>
        <v/>
      </c>
      <c r="Z83" s="19" t="str">
        <f>IF(OR(ISBLANK($A83),$A83=""),"",$R83*INDEX('Employee Register'!$S:$S,MATCH($A83,'Employee Register'!$A:$A,0),1))</f>
        <v/>
      </c>
      <c r="AA83" s="19" t="str">
        <f>IF(OR(ISBLANK($A83),$A83=""),"",$N83*INDEX('Employee Register'!$T:$T,MATCH($A83,'Employee Register'!$A:$A,0),1))</f>
        <v/>
      </c>
      <c r="AB83" s="19" t="str">
        <f>IF(OR(ISBLANK($A83),$A83=""),"",$N83*INDEX('Employee Register'!$U:$U,MATCH($A83,'Employee Register'!$A:$A,0),1))</f>
        <v/>
      </c>
      <c r="AC83" s="19" t="str">
        <f>IF(OR(ISBLANK($A83),$A83=""),"",INDEX('Employee Register'!$V:$V,MATCH($A83,'Employee Register'!$A:$A,0),1))</f>
        <v/>
      </c>
      <c r="AD83" s="19" t="str">
        <f>IF(OR(ISBLANK($A83),$A83=""),"",INDEX('Employee Register'!$W:$W,MATCH($A83,'Employee Register'!$A:$A,0),1))</f>
        <v/>
      </c>
      <c r="AE83" s="35" t="str">
        <f t="shared" si="7"/>
        <v/>
      </c>
    </row>
    <row r="84" spans="1:31" x14ac:dyDescent="0.2">
      <c r="A84" s="153"/>
      <c r="B84" s="16" t="str">
        <f>IF(OR(ISBLANK($A84),$A84=""),"",INDEX('Employee Register'!B:B,MATCH($A84,'Employee Register'!A:A,0),1))</f>
        <v/>
      </c>
      <c r="C84" s="150"/>
      <c r="D84" s="150"/>
      <c r="E84" s="17"/>
      <c r="F84" s="17"/>
      <c r="G84" s="17"/>
      <c r="H84" s="17"/>
      <c r="I84" s="17" t="str">
        <f>IF(OR(ISBLANK($A84),$A84=""),"",IF(INDEX('Employee Register'!M:M,MATCH($A84,'Employee Register'!A:A,0),1)="Yes",TRUE,FALSE))</f>
        <v/>
      </c>
      <c r="J84" s="17"/>
      <c r="K84" s="17">
        <f t="shared" si="4"/>
        <v>0</v>
      </c>
      <c r="L84" s="27"/>
      <c r="M84" s="27"/>
      <c r="N84" s="34" t="str">
        <f>IF(OR(ISBLANK($A84),$A84=""),"",SUM($E84:$H84)*INDEX('Employee Register'!G:G,MATCH($A84,'Employee Register'!A:A,0),1)+$K84*INDEX('Employee Register'!H:H,MATCH($A84,'Employee Register'!A:A,0),1)+L84)</f>
        <v/>
      </c>
      <c r="O84" s="19" t="str">
        <f>IF(OR(ISBLANK($A84),$A84=""),"",INDEX('Employee Register'!$O:$O,MATCH($A84,'Employee Register'!$A:$A,0),1)*INDEX('Federal Tax Tables'!$B$6:$B$12,MATCH(INDEX('Employee Register'!$I:$I,MATCH($A84,'Employee Register'!$A:$A,0),1),pay_frequency,0),1))</f>
        <v/>
      </c>
      <c r="P84" s="19" t="str">
        <f>IF(OR(ISBLANK($A84),$A84=""),"",(N84-L84)*INDEX('Employee Register'!P:P,MATCH($A84,'Employee Register'!A:A,0),1))</f>
        <v/>
      </c>
      <c r="Q84" s="19" t="str">
        <f>IF(OR(ISBLANK($A84),$A84=""),"",INDEX('Employee Register'!Q:Q,MATCH($A84,'Employee Register'!A:A,0),1)+M84)</f>
        <v/>
      </c>
      <c r="R84" s="34" t="str">
        <f t="shared" si="5"/>
        <v/>
      </c>
      <c r="S84" s="34" t="str">
        <f>IF(OR(ISBLANK($A84),$A84=""),"",INDEX('Employee Register'!$N:$N,MATCH($A84,'Employee Register'!$A:$A,0),1))</f>
        <v/>
      </c>
      <c r="T84" s="52" t="str">
        <f>IF(OR(ISBLANK($A84),$A84=""),"",IF(YTD!$S84="SINGLE",S_YTD_excess_over,M_YTD_excess_over))</f>
        <v/>
      </c>
      <c r="U84" s="52" t="str">
        <f>IF(OR(ISBLANK($A84),$A84=""),"",IF(YTD!$S84="SINGLE",S_YTD_withhold,M_YTD_withhold))</f>
        <v/>
      </c>
      <c r="V84" s="147" t="str">
        <f>IF(OR(ISBLANK($A84),$A84=""),"",IF(YTD!$S84="SINGLE",S_YTD_plus_excess,M_YTD_plus_excess))</f>
        <v/>
      </c>
      <c r="W84" s="34" t="str">
        <f>IF(OR(ISBLANK($A84),$A84=""),"",INDEX('Employee Register'!$I:$I,MATCH($A84,'Employee Register'!$A:$A,0),1))</f>
        <v/>
      </c>
      <c r="X84" s="19" t="str">
        <f t="shared" si="6"/>
        <v/>
      </c>
      <c r="Y84" s="19" t="str">
        <f>IF(OR(ISBLANK($A84),$A84=""),"",$R84*INDEX('Employee Register'!$R:$R,MATCH($A84,'Employee Register'!$A:$A,0),1))</f>
        <v/>
      </c>
      <c r="Z84" s="19" t="str">
        <f>IF(OR(ISBLANK($A84),$A84=""),"",$R84*INDEX('Employee Register'!$S:$S,MATCH($A84,'Employee Register'!$A:$A,0),1))</f>
        <v/>
      </c>
      <c r="AA84" s="19" t="str">
        <f>IF(OR(ISBLANK($A84),$A84=""),"",$N84*INDEX('Employee Register'!$T:$T,MATCH($A84,'Employee Register'!$A:$A,0),1))</f>
        <v/>
      </c>
      <c r="AB84" s="19" t="str">
        <f>IF(OR(ISBLANK($A84),$A84=""),"",$N84*INDEX('Employee Register'!$U:$U,MATCH($A84,'Employee Register'!$A:$A,0),1))</f>
        <v/>
      </c>
      <c r="AC84" s="19" t="str">
        <f>IF(OR(ISBLANK($A84),$A84=""),"",INDEX('Employee Register'!$V:$V,MATCH($A84,'Employee Register'!$A:$A,0),1))</f>
        <v/>
      </c>
      <c r="AD84" s="19" t="str">
        <f>IF(OR(ISBLANK($A84),$A84=""),"",INDEX('Employee Register'!$W:$W,MATCH($A84,'Employee Register'!$A:$A,0),1))</f>
        <v/>
      </c>
      <c r="AE84" s="35" t="str">
        <f t="shared" si="7"/>
        <v/>
      </c>
    </row>
    <row r="85" spans="1:31" x14ac:dyDescent="0.2">
      <c r="A85" s="153"/>
      <c r="B85" s="16" t="str">
        <f>IF(OR(ISBLANK($A85),$A85=""),"",INDEX('Employee Register'!B:B,MATCH($A85,'Employee Register'!A:A,0),1))</f>
        <v/>
      </c>
      <c r="C85" s="150"/>
      <c r="D85" s="150"/>
      <c r="E85" s="17"/>
      <c r="F85" s="17"/>
      <c r="G85" s="17"/>
      <c r="H85" s="17"/>
      <c r="I85" s="17" t="str">
        <f>IF(OR(ISBLANK($A85),$A85=""),"",IF(INDEX('Employee Register'!M:M,MATCH($A85,'Employee Register'!A:A,0),1)="Yes",TRUE,FALSE))</f>
        <v/>
      </c>
      <c r="J85" s="17"/>
      <c r="K85" s="17">
        <f t="shared" si="4"/>
        <v>0</v>
      </c>
      <c r="L85" s="27"/>
      <c r="M85" s="27"/>
      <c r="N85" s="34" t="str">
        <f>IF(OR(ISBLANK($A85),$A85=""),"",SUM($E85:$H85)*INDEX('Employee Register'!G:G,MATCH($A85,'Employee Register'!A:A,0),1)+$K85*INDEX('Employee Register'!H:H,MATCH($A85,'Employee Register'!A:A,0),1)+L85)</f>
        <v/>
      </c>
      <c r="O85" s="19" t="str">
        <f>IF(OR(ISBLANK($A85),$A85=""),"",INDEX('Employee Register'!$O:$O,MATCH($A85,'Employee Register'!$A:$A,0),1)*INDEX('Federal Tax Tables'!$B$6:$B$12,MATCH(INDEX('Employee Register'!$I:$I,MATCH($A85,'Employee Register'!$A:$A,0),1),pay_frequency,0),1))</f>
        <v/>
      </c>
      <c r="P85" s="19" t="str">
        <f>IF(OR(ISBLANK($A85),$A85=""),"",(N85-L85)*INDEX('Employee Register'!P:P,MATCH($A85,'Employee Register'!A:A,0),1))</f>
        <v/>
      </c>
      <c r="Q85" s="19" t="str">
        <f>IF(OR(ISBLANK($A85),$A85=""),"",INDEX('Employee Register'!Q:Q,MATCH($A85,'Employee Register'!A:A,0),1)+M85)</f>
        <v/>
      </c>
      <c r="R85" s="34" t="str">
        <f t="shared" si="5"/>
        <v/>
      </c>
      <c r="S85" s="34" t="str">
        <f>IF(OR(ISBLANK($A85),$A85=""),"",INDEX('Employee Register'!$N:$N,MATCH($A85,'Employee Register'!$A:$A,0),1))</f>
        <v/>
      </c>
      <c r="T85" s="52" t="str">
        <f>IF(OR(ISBLANK($A85),$A85=""),"",IF(YTD!$S85="SINGLE",S_YTD_excess_over,M_YTD_excess_over))</f>
        <v/>
      </c>
      <c r="U85" s="52" t="str">
        <f>IF(OR(ISBLANK($A85),$A85=""),"",IF(YTD!$S85="SINGLE",S_YTD_withhold,M_YTD_withhold))</f>
        <v/>
      </c>
      <c r="V85" s="147" t="str">
        <f>IF(OR(ISBLANK($A85),$A85=""),"",IF(YTD!$S85="SINGLE",S_YTD_plus_excess,M_YTD_plus_excess))</f>
        <v/>
      </c>
      <c r="W85" s="34" t="str">
        <f>IF(OR(ISBLANK($A85),$A85=""),"",INDEX('Employee Register'!$I:$I,MATCH($A85,'Employee Register'!$A:$A,0),1))</f>
        <v/>
      </c>
      <c r="X85" s="19" t="str">
        <f t="shared" si="6"/>
        <v/>
      </c>
      <c r="Y85" s="19" t="str">
        <f>IF(OR(ISBLANK($A85),$A85=""),"",$R85*INDEX('Employee Register'!$R:$R,MATCH($A85,'Employee Register'!$A:$A,0),1))</f>
        <v/>
      </c>
      <c r="Z85" s="19" t="str">
        <f>IF(OR(ISBLANK($A85),$A85=""),"",$R85*INDEX('Employee Register'!$S:$S,MATCH($A85,'Employee Register'!$A:$A,0),1))</f>
        <v/>
      </c>
      <c r="AA85" s="19" t="str">
        <f>IF(OR(ISBLANK($A85),$A85=""),"",$N85*INDEX('Employee Register'!$T:$T,MATCH($A85,'Employee Register'!$A:$A,0),1))</f>
        <v/>
      </c>
      <c r="AB85" s="19" t="str">
        <f>IF(OR(ISBLANK($A85),$A85=""),"",$N85*INDEX('Employee Register'!$U:$U,MATCH($A85,'Employee Register'!$A:$A,0),1))</f>
        <v/>
      </c>
      <c r="AC85" s="19" t="str">
        <f>IF(OR(ISBLANK($A85),$A85=""),"",INDEX('Employee Register'!$V:$V,MATCH($A85,'Employee Register'!$A:$A,0),1))</f>
        <v/>
      </c>
      <c r="AD85" s="19" t="str">
        <f>IF(OR(ISBLANK($A85),$A85=""),"",INDEX('Employee Register'!$W:$W,MATCH($A85,'Employee Register'!$A:$A,0),1))</f>
        <v/>
      </c>
      <c r="AE85" s="35" t="str">
        <f t="shared" si="7"/>
        <v/>
      </c>
    </row>
    <row r="86" spans="1:31" x14ac:dyDescent="0.2">
      <c r="A86" s="153"/>
      <c r="B86" s="16" t="str">
        <f>IF(OR(ISBLANK($A86),$A86=""),"",INDEX('Employee Register'!B:B,MATCH($A86,'Employee Register'!A:A,0),1))</f>
        <v/>
      </c>
      <c r="C86" s="150"/>
      <c r="D86" s="150"/>
      <c r="E86" s="17"/>
      <c r="F86" s="17"/>
      <c r="G86" s="17"/>
      <c r="H86" s="17"/>
      <c r="I86" s="17" t="str">
        <f>IF(OR(ISBLANK($A86),$A86=""),"",IF(INDEX('Employee Register'!M:M,MATCH($A86,'Employee Register'!A:A,0),1)="Yes",TRUE,FALSE))</f>
        <v/>
      </c>
      <c r="J86" s="17"/>
      <c r="K86" s="17">
        <f t="shared" si="4"/>
        <v>0</v>
      </c>
      <c r="L86" s="27"/>
      <c r="M86" s="27"/>
      <c r="N86" s="34" t="str">
        <f>IF(OR(ISBLANK($A86),$A86=""),"",SUM($E86:$H86)*INDEX('Employee Register'!G:G,MATCH($A86,'Employee Register'!A:A,0),1)+$K86*INDEX('Employee Register'!H:H,MATCH($A86,'Employee Register'!A:A,0),1)+L86)</f>
        <v/>
      </c>
      <c r="O86" s="19" t="str">
        <f>IF(OR(ISBLANK($A86),$A86=""),"",INDEX('Employee Register'!$O:$O,MATCH($A86,'Employee Register'!$A:$A,0),1)*INDEX('Federal Tax Tables'!$B$6:$B$12,MATCH(INDEX('Employee Register'!$I:$I,MATCH($A86,'Employee Register'!$A:$A,0),1),pay_frequency,0),1))</f>
        <v/>
      </c>
      <c r="P86" s="19" t="str">
        <f>IF(OR(ISBLANK($A86),$A86=""),"",(N86-L86)*INDEX('Employee Register'!P:P,MATCH($A86,'Employee Register'!A:A,0),1))</f>
        <v/>
      </c>
      <c r="Q86" s="19" t="str">
        <f>IF(OR(ISBLANK($A86),$A86=""),"",INDEX('Employee Register'!Q:Q,MATCH($A86,'Employee Register'!A:A,0),1)+M86)</f>
        <v/>
      </c>
      <c r="R86" s="34" t="str">
        <f t="shared" si="5"/>
        <v/>
      </c>
      <c r="S86" s="34" t="str">
        <f>IF(OR(ISBLANK($A86),$A86=""),"",INDEX('Employee Register'!$N:$N,MATCH($A86,'Employee Register'!$A:$A,0),1))</f>
        <v/>
      </c>
      <c r="T86" s="52" t="str">
        <f>IF(OR(ISBLANK($A86),$A86=""),"",IF(YTD!$S86="SINGLE",S_YTD_excess_over,M_YTD_excess_over))</f>
        <v/>
      </c>
      <c r="U86" s="52" t="str">
        <f>IF(OR(ISBLANK($A86),$A86=""),"",IF(YTD!$S86="SINGLE",S_YTD_withhold,M_YTD_withhold))</f>
        <v/>
      </c>
      <c r="V86" s="147" t="str">
        <f>IF(OR(ISBLANK($A86),$A86=""),"",IF(YTD!$S86="SINGLE",S_YTD_plus_excess,M_YTD_plus_excess))</f>
        <v/>
      </c>
      <c r="W86" s="34" t="str">
        <f>IF(OR(ISBLANK($A86),$A86=""),"",INDEX('Employee Register'!$I:$I,MATCH($A86,'Employee Register'!$A:$A,0),1))</f>
        <v/>
      </c>
      <c r="X86" s="19" t="str">
        <f t="shared" si="6"/>
        <v/>
      </c>
      <c r="Y86" s="19" t="str">
        <f>IF(OR(ISBLANK($A86),$A86=""),"",$R86*INDEX('Employee Register'!$R:$R,MATCH($A86,'Employee Register'!$A:$A,0),1))</f>
        <v/>
      </c>
      <c r="Z86" s="19" t="str">
        <f>IF(OR(ISBLANK($A86),$A86=""),"",$R86*INDEX('Employee Register'!$S:$S,MATCH($A86,'Employee Register'!$A:$A,0),1))</f>
        <v/>
      </c>
      <c r="AA86" s="19" t="str">
        <f>IF(OR(ISBLANK($A86),$A86=""),"",$N86*INDEX('Employee Register'!$T:$T,MATCH($A86,'Employee Register'!$A:$A,0),1))</f>
        <v/>
      </c>
      <c r="AB86" s="19" t="str">
        <f>IF(OR(ISBLANK($A86),$A86=""),"",$N86*INDEX('Employee Register'!$U:$U,MATCH($A86,'Employee Register'!$A:$A,0),1))</f>
        <v/>
      </c>
      <c r="AC86" s="19" t="str">
        <f>IF(OR(ISBLANK($A86),$A86=""),"",INDEX('Employee Register'!$V:$V,MATCH($A86,'Employee Register'!$A:$A,0),1))</f>
        <v/>
      </c>
      <c r="AD86" s="19" t="str">
        <f>IF(OR(ISBLANK($A86),$A86=""),"",INDEX('Employee Register'!$W:$W,MATCH($A86,'Employee Register'!$A:$A,0),1))</f>
        <v/>
      </c>
      <c r="AE86" s="35" t="str">
        <f t="shared" si="7"/>
        <v/>
      </c>
    </row>
    <row r="87" spans="1:31" x14ac:dyDescent="0.2">
      <c r="A87" s="153"/>
      <c r="B87" s="16" t="str">
        <f>IF(OR(ISBLANK($A87),$A87=""),"",INDEX('Employee Register'!B:B,MATCH($A87,'Employee Register'!A:A,0),1))</f>
        <v/>
      </c>
      <c r="C87" s="150"/>
      <c r="D87" s="150"/>
      <c r="E87" s="17"/>
      <c r="F87" s="17"/>
      <c r="G87" s="17"/>
      <c r="H87" s="17"/>
      <c r="I87" s="17" t="str">
        <f>IF(OR(ISBLANK($A87),$A87=""),"",IF(INDEX('Employee Register'!M:M,MATCH($A87,'Employee Register'!A:A,0),1)="Yes",TRUE,FALSE))</f>
        <v/>
      </c>
      <c r="J87" s="17"/>
      <c r="K87" s="17">
        <f t="shared" si="4"/>
        <v>0</v>
      </c>
      <c r="L87" s="27"/>
      <c r="M87" s="27"/>
      <c r="N87" s="34" t="str">
        <f>IF(OR(ISBLANK($A87),$A87=""),"",SUM($E87:$H87)*INDEX('Employee Register'!G:G,MATCH($A87,'Employee Register'!A:A,0),1)+$K87*INDEX('Employee Register'!H:H,MATCH($A87,'Employee Register'!A:A,0),1)+L87)</f>
        <v/>
      </c>
      <c r="O87" s="19" t="str">
        <f>IF(OR(ISBLANK($A87),$A87=""),"",INDEX('Employee Register'!$O:$O,MATCH($A87,'Employee Register'!$A:$A,0),1)*INDEX('Federal Tax Tables'!$B$6:$B$12,MATCH(INDEX('Employee Register'!$I:$I,MATCH($A87,'Employee Register'!$A:$A,0),1),pay_frequency,0),1))</f>
        <v/>
      </c>
      <c r="P87" s="19" t="str">
        <f>IF(OR(ISBLANK($A87),$A87=""),"",(N87-L87)*INDEX('Employee Register'!P:P,MATCH($A87,'Employee Register'!A:A,0),1))</f>
        <v/>
      </c>
      <c r="Q87" s="19" t="str">
        <f>IF(OR(ISBLANK($A87),$A87=""),"",INDEX('Employee Register'!Q:Q,MATCH($A87,'Employee Register'!A:A,0),1)+M87)</f>
        <v/>
      </c>
      <c r="R87" s="34" t="str">
        <f t="shared" si="5"/>
        <v/>
      </c>
      <c r="S87" s="34" t="str">
        <f>IF(OR(ISBLANK($A87),$A87=""),"",INDEX('Employee Register'!$N:$N,MATCH($A87,'Employee Register'!$A:$A,0),1))</f>
        <v/>
      </c>
      <c r="T87" s="52" t="str">
        <f>IF(OR(ISBLANK($A87),$A87=""),"",IF(YTD!$S87="SINGLE",S_YTD_excess_over,M_YTD_excess_over))</f>
        <v/>
      </c>
      <c r="U87" s="52" t="str">
        <f>IF(OR(ISBLANK($A87),$A87=""),"",IF(YTD!$S87="SINGLE",S_YTD_withhold,M_YTD_withhold))</f>
        <v/>
      </c>
      <c r="V87" s="147" t="str">
        <f>IF(OR(ISBLANK($A87),$A87=""),"",IF(YTD!$S87="SINGLE",S_YTD_plus_excess,M_YTD_plus_excess))</f>
        <v/>
      </c>
      <c r="W87" s="34" t="str">
        <f>IF(OR(ISBLANK($A87),$A87=""),"",INDEX('Employee Register'!$I:$I,MATCH($A87,'Employee Register'!$A:$A,0),1))</f>
        <v/>
      </c>
      <c r="X87" s="19" t="str">
        <f t="shared" si="6"/>
        <v/>
      </c>
      <c r="Y87" s="19" t="str">
        <f>IF(OR(ISBLANK($A87),$A87=""),"",$R87*INDEX('Employee Register'!$R:$R,MATCH($A87,'Employee Register'!$A:$A,0),1))</f>
        <v/>
      </c>
      <c r="Z87" s="19" t="str">
        <f>IF(OR(ISBLANK($A87),$A87=""),"",$R87*INDEX('Employee Register'!$S:$S,MATCH($A87,'Employee Register'!$A:$A,0),1))</f>
        <v/>
      </c>
      <c r="AA87" s="19" t="str">
        <f>IF(OR(ISBLANK($A87),$A87=""),"",$N87*INDEX('Employee Register'!$T:$T,MATCH($A87,'Employee Register'!$A:$A,0),1))</f>
        <v/>
      </c>
      <c r="AB87" s="19" t="str">
        <f>IF(OR(ISBLANK($A87),$A87=""),"",$N87*INDEX('Employee Register'!$U:$U,MATCH($A87,'Employee Register'!$A:$A,0),1))</f>
        <v/>
      </c>
      <c r="AC87" s="19" t="str">
        <f>IF(OR(ISBLANK($A87),$A87=""),"",INDEX('Employee Register'!$V:$V,MATCH($A87,'Employee Register'!$A:$A,0),1))</f>
        <v/>
      </c>
      <c r="AD87" s="19" t="str">
        <f>IF(OR(ISBLANK($A87),$A87=""),"",INDEX('Employee Register'!$W:$W,MATCH($A87,'Employee Register'!$A:$A,0),1))</f>
        <v/>
      </c>
      <c r="AE87" s="35" t="str">
        <f t="shared" si="7"/>
        <v/>
      </c>
    </row>
    <row r="88" spans="1:31" x14ac:dyDescent="0.2">
      <c r="A88" s="153"/>
      <c r="B88" s="16" t="str">
        <f>IF(OR(ISBLANK($A88),$A88=""),"",INDEX('Employee Register'!B:B,MATCH($A88,'Employee Register'!A:A,0),1))</f>
        <v/>
      </c>
      <c r="C88" s="150"/>
      <c r="D88" s="150"/>
      <c r="E88" s="17"/>
      <c r="F88" s="17"/>
      <c r="G88" s="17"/>
      <c r="H88" s="17"/>
      <c r="I88" s="17" t="str">
        <f>IF(OR(ISBLANK($A88),$A88=""),"",IF(INDEX('Employee Register'!M:M,MATCH($A88,'Employee Register'!A:A,0),1)="Yes",TRUE,FALSE))</f>
        <v/>
      </c>
      <c r="J88" s="17"/>
      <c r="K88" s="17">
        <f t="shared" si="4"/>
        <v>0</v>
      </c>
      <c r="L88" s="27"/>
      <c r="M88" s="27"/>
      <c r="N88" s="34" t="str">
        <f>IF(OR(ISBLANK($A88),$A88=""),"",SUM($E88:$H88)*INDEX('Employee Register'!G:G,MATCH($A88,'Employee Register'!A:A,0),1)+$K88*INDEX('Employee Register'!H:H,MATCH($A88,'Employee Register'!A:A,0),1)+L88)</f>
        <v/>
      </c>
      <c r="O88" s="19" t="str">
        <f>IF(OR(ISBLANK($A88),$A88=""),"",INDEX('Employee Register'!$O:$O,MATCH($A88,'Employee Register'!$A:$A,0),1)*INDEX('Federal Tax Tables'!$B$6:$B$12,MATCH(INDEX('Employee Register'!$I:$I,MATCH($A88,'Employee Register'!$A:$A,0),1),pay_frequency,0),1))</f>
        <v/>
      </c>
      <c r="P88" s="19" t="str">
        <f>IF(OR(ISBLANK($A88),$A88=""),"",(N88-L88)*INDEX('Employee Register'!P:P,MATCH($A88,'Employee Register'!A:A,0),1))</f>
        <v/>
      </c>
      <c r="Q88" s="19" t="str">
        <f>IF(OR(ISBLANK($A88),$A88=""),"",INDEX('Employee Register'!Q:Q,MATCH($A88,'Employee Register'!A:A,0),1)+M88)</f>
        <v/>
      </c>
      <c r="R88" s="34" t="str">
        <f t="shared" si="5"/>
        <v/>
      </c>
      <c r="S88" s="34" t="str">
        <f>IF(OR(ISBLANK($A88),$A88=""),"",INDEX('Employee Register'!$N:$N,MATCH($A88,'Employee Register'!$A:$A,0),1))</f>
        <v/>
      </c>
      <c r="T88" s="52" t="str">
        <f>IF(OR(ISBLANK($A88),$A88=""),"",IF(YTD!$S88="SINGLE",S_YTD_excess_over,M_YTD_excess_over))</f>
        <v/>
      </c>
      <c r="U88" s="52" t="str">
        <f>IF(OR(ISBLANK($A88),$A88=""),"",IF(YTD!$S88="SINGLE",S_YTD_withhold,M_YTD_withhold))</f>
        <v/>
      </c>
      <c r="V88" s="147" t="str">
        <f>IF(OR(ISBLANK($A88),$A88=""),"",IF(YTD!$S88="SINGLE",S_YTD_plus_excess,M_YTD_plus_excess))</f>
        <v/>
      </c>
      <c r="W88" s="34" t="str">
        <f>IF(OR(ISBLANK($A88),$A88=""),"",INDEX('Employee Register'!$I:$I,MATCH($A88,'Employee Register'!$A:$A,0),1))</f>
        <v/>
      </c>
      <c r="X88" s="19" t="str">
        <f t="shared" si="6"/>
        <v/>
      </c>
      <c r="Y88" s="19" t="str">
        <f>IF(OR(ISBLANK($A88),$A88=""),"",$R88*INDEX('Employee Register'!$R:$R,MATCH($A88,'Employee Register'!$A:$A,0),1))</f>
        <v/>
      </c>
      <c r="Z88" s="19" t="str">
        <f>IF(OR(ISBLANK($A88),$A88=""),"",$R88*INDEX('Employee Register'!$S:$S,MATCH($A88,'Employee Register'!$A:$A,0),1))</f>
        <v/>
      </c>
      <c r="AA88" s="19" t="str">
        <f>IF(OR(ISBLANK($A88),$A88=""),"",$N88*INDEX('Employee Register'!$T:$T,MATCH($A88,'Employee Register'!$A:$A,0),1))</f>
        <v/>
      </c>
      <c r="AB88" s="19" t="str">
        <f>IF(OR(ISBLANK($A88),$A88=""),"",$N88*INDEX('Employee Register'!$U:$U,MATCH($A88,'Employee Register'!$A:$A,0),1))</f>
        <v/>
      </c>
      <c r="AC88" s="19" t="str">
        <f>IF(OR(ISBLANK($A88),$A88=""),"",INDEX('Employee Register'!$V:$V,MATCH($A88,'Employee Register'!$A:$A,0),1))</f>
        <v/>
      </c>
      <c r="AD88" s="19" t="str">
        <f>IF(OR(ISBLANK($A88),$A88=""),"",INDEX('Employee Register'!$W:$W,MATCH($A88,'Employee Register'!$A:$A,0),1))</f>
        <v/>
      </c>
      <c r="AE88" s="35" t="str">
        <f t="shared" si="7"/>
        <v/>
      </c>
    </row>
    <row r="89" spans="1:31" x14ac:dyDescent="0.2">
      <c r="A89" s="153"/>
      <c r="B89" s="16" t="str">
        <f>IF(OR(ISBLANK($A89),$A89=""),"",INDEX('Employee Register'!B:B,MATCH($A89,'Employee Register'!A:A,0),1))</f>
        <v/>
      </c>
      <c r="C89" s="150"/>
      <c r="D89" s="150"/>
      <c r="E89" s="17"/>
      <c r="F89" s="17"/>
      <c r="G89" s="17"/>
      <c r="H89" s="17"/>
      <c r="I89" s="17" t="str">
        <f>IF(OR(ISBLANK($A89),$A89=""),"",IF(INDEX('Employee Register'!M:M,MATCH($A89,'Employee Register'!A:A,0),1)="Yes",TRUE,FALSE))</f>
        <v/>
      </c>
      <c r="J89" s="17"/>
      <c r="K89" s="17">
        <f t="shared" si="4"/>
        <v>0</v>
      </c>
      <c r="L89" s="27"/>
      <c r="M89" s="27"/>
      <c r="N89" s="34" t="str">
        <f>IF(OR(ISBLANK($A89),$A89=""),"",SUM($E89:$H89)*INDEX('Employee Register'!G:G,MATCH($A89,'Employee Register'!A:A,0),1)+$K89*INDEX('Employee Register'!H:H,MATCH($A89,'Employee Register'!A:A,0),1)+L89)</f>
        <v/>
      </c>
      <c r="O89" s="19" t="str">
        <f>IF(OR(ISBLANK($A89),$A89=""),"",INDEX('Employee Register'!$O:$O,MATCH($A89,'Employee Register'!$A:$A,0),1)*INDEX('Federal Tax Tables'!$B$6:$B$12,MATCH(INDEX('Employee Register'!$I:$I,MATCH($A89,'Employee Register'!$A:$A,0),1),pay_frequency,0),1))</f>
        <v/>
      </c>
      <c r="P89" s="19" t="str">
        <f>IF(OR(ISBLANK($A89),$A89=""),"",(N89-L89)*INDEX('Employee Register'!P:P,MATCH($A89,'Employee Register'!A:A,0),1))</f>
        <v/>
      </c>
      <c r="Q89" s="19" t="str">
        <f>IF(OR(ISBLANK($A89),$A89=""),"",INDEX('Employee Register'!Q:Q,MATCH($A89,'Employee Register'!A:A,0),1)+M89)</f>
        <v/>
      </c>
      <c r="R89" s="34" t="str">
        <f t="shared" si="5"/>
        <v/>
      </c>
      <c r="S89" s="34" t="str">
        <f>IF(OR(ISBLANK($A89),$A89=""),"",INDEX('Employee Register'!$N:$N,MATCH($A89,'Employee Register'!$A:$A,0),1))</f>
        <v/>
      </c>
      <c r="T89" s="52" t="str">
        <f>IF(OR(ISBLANK($A89),$A89=""),"",IF(YTD!$S89="SINGLE",S_YTD_excess_over,M_YTD_excess_over))</f>
        <v/>
      </c>
      <c r="U89" s="52" t="str">
        <f>IF(OR(ISBLANK($A89),$A89=""),"",IF(YTD!$S89="SINGLE",S_YTD_withhold,M_YTD_withhold))</f>
        <v/>
      </c>
      <c r="V89" s="147" t="str">
        <f>IF(OR(ISBLANK($A89),$A89=""),"",IF(YTD!$S89="SINGLE",S_YTD_plus_excess,M_YTD_plus_excess))</f>
        <v/>
      </c>
      <c r="W89" s="34" t="str">
        <f>IF(OR(ISBLANK($A89),$A89=""),"",INDEX('Employee Register'!$I:$I,MATCH($A89,'Employee Register'!$A:$A,0),1))</f>
        <v/>
      </c>
      <c r="X89" s="19" t="str">
        <f t="shared" si="6"/>
        <v/>
      </c>
      <c r="Y89" s="19" t="str">
        <f>IF(OR(ISBLANK($A89),$A89=""),"",$R89*INDEX('Employee Register'!$R:$R,MATCH($A89,'Employee Register'!$A:$A,0),1))</f>
        <v/>
      </c>
      <c r="Z89" s="19" t="str">
        <f>IF(OR(ISBLANK($A89),$A89=""),"",$R89*INDEX('Employee Register'!$S:$S,MATCH($A89,'Employee Register'!$A:$A,0),1))</f>
        <v/>
      </c>
      <c r="AA89" s="19" t="str">
        <f>IF(OR(ISBLANK($A89),$A89=""),"",$N89*INDEX('Employee Register'!$T:$T,MATCH($A89,'Employee Register'!$A:$A,0),1))</f>
        <v/>
      </c>
      <c r="AB89" s="19" t="str">
        <f>IF(OR(ISBLANK($A89),$A89=""),"",$N89*INDEX('Employee Register'!$U:$U,MATCH($A89,'Employee Register'!$A:$A,0),1))</f>
        <v/>
      </c>
      <c r="AC89" s="19" t="str">
        <f>IF(OR(ISBLANK($A89),$A89=""),"",INDEX('Employee Register'!$V:$V,MATCH($A89,'Employee Register'!$A:$A,0),1))</f>
        <v/>
      </c>
      <c r="AD89" s="19" t="str">
        <f>IF(OR(ISBLANK($A89),$A89=""),"",INDEX('Employee Register'!$W:$W,MATCH($A89,'Employee Register'!$A:$A,0),1))</f>
        <v/>
      </c>
      <c r="AE89" s="35" t="str">
        <f t="shared" si="7"/>
        <v/>
      </c>
    </row>
    <row r="90" spans="1:31" x14ac:dyDescent="0.2">
      <c r="A90" s="153"/>
      <c r="B90" s="16" t="str">
        <f>IF(OR(ISBLANK($A90),$A90=""),"",INDEX('Employee Register'!B:B,MATCH($A90,'Employee Register'!A:A,0),1))</f>
        <v/>
      </c>
      <c r="C90" s="150"/>
      <c r="D90" s="150"/>
      <c r="E90" s="17"/>
      <c r="F90" s="17"/>
      <c r="G90" s="17"/>
      <c r="H90" s="17"/>
      <c r="I90" s="17" t="str">
        <f>IF(OR(ISBLANK($A90),$A90=""),"",IF(INDEX('Employee Register'!M:M,MATCH($A90,'Employee Register'!A:A,0),1)="Yes",TRUE,FALSE))</f>
        <v/>
      </c>
      <c r="J90" s="17"/>
      <c r="K90" s="17">
        <f t="shared" si="4"/>
        <v>0</v>
      </c>
      <c r="L90" s="27"/>
      <c r="M90" s="27"/>
      <c r="N90" s="34" t="str">
        <f>IF(OR(ISBLANK($A90),$A90=""),"",SUM($E90:$H90)*INDEX('Employee Register'!G:G,MATCH($A90,'Employee Register'!A:A,0),1)+$K90*INDEX('Employee Register'!H:H,MATCH($A90,'Employee Register'!A:A,0),1)+L90)</f>
        <v/>
      </c>
      <c r="O90" s="19" t="str">
        <f>IF(OR(ISBLANK($A90),$A90=""),"",INDEX('Employee Register'!$O:$O,MATCH($A90,'Employee Register'!$A:$A,0),1)*INDEX('Federal Tax Tables'!$B$6:$B$12,MATCH(INDEX('Employee Register'!$I:$I,MATCH($A90,'Employee Register'!$A:$A,0),1),pay_frequency,0),1))</f>
        <v/>
      </c>
      <c r="P90" s="19" t="str">
        <f>IF(OR(ISBLANK($A90),$A90=""),"",(N90-L90)*INDEX('Employee Register'!P:P,MATCH($A90,'Employee Register'!A:A,0),1))</f>
        <v/>
      </c>
      <c r="Q90" s="19" t="str">
        <f>IF(OR(ISBLANK($A90),$A90=""),"",INDEX('Employee Register'!Q:Q,MATCH($A90,'Employee Register'!A:A,0),1)+M90)</f>
        <v/>
      </c>
      <c r="R90" s="34" t="str">
        <f t="shared" si="5"/>
        <v/>
      </c>
      <c r="S90" s="34" t="str">
        <f>IF(OR(ISBLANK($A90),$A90=""),"",INDEX('Employee Register'!$N:$N,MATCH($A90,'Employee Register'!$A:$A,0),1))</f>
        <v/>
      </c>
      <c r="T90" s="52" t="str">
        <f>IF(OR(ISBLANK($A90),$A90=""),"",IF(YTD!$S90="SINGLE",S_YTD_excess_over,M_YTD_excess_over))</f>
        <v/>
      </c>
      <c r="U90" s="52" t="str">
        <f>IF(OR(ISBLANK($A90),$A90=""),"",IF(YTD!$S90="SINGLE",S_YTD_withhold,M_YTD_withhold))</f>
        <v/>
      </c>
      <c r="V90" s="147" t="str">
        <f>IF(OR(ISBLANK($A90),$A90=""),"",IF(YTD!$S90="SINGLE",S_YTD_plus_excess,M_YTD_plus_excess))</f>
        <v/>
      </c>
      <c r="W90" s="34" t="str">
        <f>IF(OR(ISBLANK($A90),$A90=""),"",INDEX('Employee Register'!$I:$I,MATCH($A90,'Employee Register'!$A:$A,0),1))</f>
        <v/>
      </c>
      <c r="X90" s="19" t="str">
        <f t="shared" si="6"/>
        <v/>
      </c>
      <c r="Y90" s="19" t="str">
        <f>IF(OR(ISBLANK($A90),$A90=""),"",$R90*INDEX('Employee Register'!$R:$R,MATCH($A90,'Employee Register'!$A:$A,0),1))</f>
        <v/>
      </c>
      <c r="Z90" s="19" t="str">
        <f>IF(OR(ISBLANK($A90),$A90=""),"",$R90*INDEX('Employee Register'!$S:$S,MATCH($A90,'Employee Register'!$A:$A,0),1))</f>
        <v/>
      </c>
      <c r="AA90" s="19" t="str">
        <f>IF(OR(ISBLANK($A90),$A90=""),"",$N90*INDEX('Employee Register'!$T:$T,MATCH($A90,'Employee Register'!$A:$A,0),1))</f>
        <v/>
      </c>
      <c r="AB90" s="19" t="str">
        <f>IF(OR(ISBLANK($A90),$A90=""),"",$N90*INDEX('Employee Register'!$U:$U,MATCH($A90,'Employee Register'!$A:$A,0),1))</f>
        <v/>
      </c>
      <c r="AC90" s="19" t="str">
        <f>IF(OR(ISBLANK($A90),$A90=""),"",INDEX('Employee Register'!$V:$V,MATCH($A90,'Employee Register'!$A:$A,0),1))</f>
        <v/>
      </c>
      <c r="AD90" s="19" t="str">
        <f>IF(OR(ISBLANK($A90),$A90=""),"",INDEX('Employee Register'!$W:$W,MATCH($A90,'Employee Register'!$A:$A,0),1))</f>
        <v/>
      </c>
      <c r="AE90" s="35" t="str">
        <f t="shared" si="7"/>
        <v/>
      </c>
    </row>
    <row r="91" spans="1:31" x14ac:dyDescent="0.2">
      <c r="A91" s="153"/>
      <c r="B91" s="16" t="str">
        <f>IF(OR(ISBLANK($A91),$A91=""),"",INDEX('Employee Register'!B:B,MATCH($A91,'Employee Register'!A:A,0),1))</f>
        <v/>
      </c>
      <c r="C91" s="150"/>
      <c r="D91" s="150"/>
      <c r="E91" s="17"/>
      <c r="F91" s="17"/>
      <c r="G91" s="17"/>
      <c r="H91" s="17"/>
      <c r="I91" s="17" t="str">
        <f>IF(OR(ISBLANK($A91),$A91=""),"",IF(INDEX('Employee Register'!M:M,MATCH($A91,'Employee Register'!A:A,0),1)="Yes",TRUE,FALSE))</f>
        <v/>
      </c>
      <c r="J91" s="17"/>
      <c r="K91" s="17">
        <f t="shared" si="4"/>
        <v>0</v>
      </c>
      <c r="L91" s="27"/>
      <c r="M91" s="27"/>
      <c r="N91" s="34" t="str">
        <f>IF(OR(ISBLANK($A91),$A91=""),"",SUM($E91:$H91)*INDEX('Employee Register'!G:G,MATCH($A91,'Employee Register'!A:A,0),1)+$K91*INDEX('Employee Register'!H:H,MATCH($A91,'Employee Register'!A:A,0),1)+L91)</f>
        <v/>
      </c>
      <c r="O91" s="19" t="str">
        <f>IF(OR(ISBLANK($A91),$A91=""),"",INDEX('Employee Register'!$O:$O,MATCH($A91,'Employee Register'!$A:$A,0),1)*INDEX('Federal Tax Tables'!$B$6:$B$12,MATCH(INDEX('Employee Register'!$I:$I,MATCH($A91,'Employee Register'!$A:$A,0),1),pay_frequency,0),1))</f>
        <v/>
      </c>
      <c r="P91" s="19" t="str">
        <f>IF(OR(ISBLANK($A91),$A91=""),"",(N91-L91)*INDEX('Employee Register'!P:P,MATCH($A91,'Employee Register'!A:A,0),1))</f>
        <v/>
      </c>
      <c r="Q91" s="19" t="str">
        <f>IF(OR(ISBLANK($A91),$A91=""),"",INDEX('Employee Register'!Q:Q,MATCH($A91,'Employee Register'!A:A,0),1)+M91)</f>
        <v/>
      </c>
      <c r="R91" s="34" t="str">
        <f t="shared" si="5"/>
        <v/>
      </c>
      <c r="S91" s="34" t="str">
        <f>IF(OR(ISBLANK($A91),$A91=""),"",INDEX('Employee Register'!$N:$N,MATCH($A91,'Employee Register'!$A:$A,0),1))</f>
        <v/>
      </c>
      <c r="T91" s="52" t="str">
        <f>IF(OR(ISBLANK($A91),$A91=""),"",IF(YTD!$S91="SINGLE",S_YTD_excess_over,M_YTD_excess_over))</f>
        <v/>
      </c>
      <c r="U91" s="52" t="str">
        <f>IF(OR(ISBLANK($A91),$A91=""),"",IF(YTD!$S91="SINGLE",S_YTD_withhold,M_YTD_withhold))</f>
        <v/>
      </c>
      <c r="V91" s="147" t="str">
        <f>IF(OR(ISBLANK($A91),$A91=""),"",IF(YTD!$S91="SINGLE",S_YTD_plus_excess,M_YTD_plus_excess))</f>
        <v/>
      </c>
      <c r="W91" s="34" t="str">
        <f>IF(OR(ISBLANK($A91),$A91=""),"",INDEX('Employee Register'!$I:$I,MATCH($A91,'Employee Register'!$A:$A,0),1))</f>
        <v/>
      </c>
      <c r="X91" s="19" t="str">
        <f t="shared" si="6"/>
        <v/>
      </c>
      <c r="Y91" s="19" t="str">
        <f>IF(OR(ISBLANK($A91),$A91=""),"",$R91*INDEX('Employee Register'!$R:$R,MATCH($A91,'Employee Register'!$A:$A,0),1))</f>
        <v/>
      </c>
      <c r="Z91" s="19" t="str">
        <f>IF(OR(ISBLANK($A91),$A91=""),"",$R91*INDEX('Employee Register'!$S:$S,MATCH($A91,'Employee Register'!$A:$A,0),1))</f>
        <v/>
      </c>
      <c r="AA91" s="19" t="str">
        <f>IF(OR(ISBLANK($A91),$A91=""),"",$N91*INDEX('Employee Register'!$T:$T,MATCH($A91,'Employee Register'!$A:$A,0),1))</f>
        <v/>
      </c>
      <c r="AB91" s="19" t="str">
        <f>IF(OR(ISBLANK($A91),$A91=""),"",$N91*INDEX('Employee Register'!$U:$U,MATCH($A91,'Employee Register'!$A:$A,0),1))</f>
        <v/>
      </c>
      <c r="AC91" s="19" t="str">
        <f>IF(OR(ISBLANK($A91),$A91=""),"",INDEX('Employee Register'!$V:$V,MATCH($A91,'Employee Register'!$A:$A,0),1))</f>
        <v/>
      </c>
      <c r="AD91" s="19" t="str">
        <f>IF(OR(ISBLANK($A91),$A91=""),"",INDEX('Employee Register'!$W:$W,MATCH($A91,'Employee Register'!$A:$A,0),1))</f>
        <v/>
      </c>
      <c r="AE91" s="35" t="str">
        <f t="shared" si="7"/>
        <v/>
      </c>
    </row>
    <row r="92" spans="1:31" x14ac:dyDescent="0.2">
      <c r="A92" s="153"/>
      <c r="B92" s="16" t="str">
        <f>IF(OR(ISBLANK($A92),$A92=""),"",INDEX('Employee Register'!B:B,MATCH($A92,'Employee Register'!A:A,0),1))</f>
        <v/>
      </c>
      <c r="C92" s="150"/>
      <c r="D92" s="150"/>
      <c r="E92" s="17"/>
      <c r="F92" s="17"/>
      <c r="G92" s="17"/>
      <c r="H92" s="17"/>
      <c r="I92" s="17" t="str">
        <f>IF(OR(ISBLANK($A92),$A92=""),"",IF(INDEX('Employee Register'!M:M,MATCH($A92,'Employee Register'!A:A,0),1)="Yes",TRUE,FALSE))</f>
        <v/>
      </c>
      <c r="J92" s="17"/>
      <c r="K92" s="17">
        <f t="shared" si="4"/>
        <v>0</v>
      </c>
      <c r="L92" s="27"/>
      <c r="M92" s="27"/>
      <c r="N92" s="34" t="str">
        <f>IF(OR(ISBLANK($A92),$A92=""),"",SUM($E92:$H92)*INDEX('Employee Register'!G:G,MATCH($A92,'Employee Register'!A:A,0),1)+$K92*INDEX('Employee Register'!H:H,MATCH($A92,'Employee Register'!A:A,0),1)+L92)</f>
        <v/>
      </c>
      <c r="O92" s="19" t="str">
        <f>IF(OR(ISBLANK($A92),$A92=""),"",INDEX('Employee Register'!$O:$O,MATCH($A92,'Employee Register'!$A:$A,0),1)*INDEX('Federal Tax Tables'!$B$6:$B$12,MATCH(INDEX('Employee Register'!$I:$I,MATCH($A92,'Employee Register'!$A:$A,0),1),pay_frequency,0),1))</f>
        <v/>
      </c>
      <c r="P92" s="19" t="str">
        <f>IF(OR(ISBLANK($A92),$A92=""),"",(N92-L92)*INDEX('Employee Register'!P:P,MATCH($A92,'Employee Register'!A:A,0),1))</f>
        <v/>
      </c>
      <c r="Q92" s="19" t="str">
        <f>IF(OR(ISBLANK($A92),$A92=""),"",INDEX('Employee Register'!Q:Q,MATCH($A92,'Employee Register'!A:A,0),1)+M92)</f>
        <v/>
      </c>
      <c r="R92" s="34" t="str">
        <f t="shared" si="5"/>
        <v/>
      </c>
      <c r="S92" s="34" t="str">
        <f>IF(OR(ISBLANK($A92),$A92=""),"",INDEX('Employee Register'!$N:$N,MATCH($A92,'Employee Register'!$A:$A,0),1))</f>
        <v/>
      </c>
      <c r="T92" s="52" t="str">
        <f>IF(OR(ISBLANK($A92),$A92=""),"",IF(YTD!$S92="SINGLE",S_YTD_excess_over,M_YTD_excess_over))</f>
        <v/>
      </c>
      <c r="U92" s="52" t="str">
        <f>IF(OR(ISBLANK($A92),$A92=""),"",IF(YTD!$S92="SINGLE",S_YTD_withhold,M_YTD_withhold))</f>
        <v/>
      </c>
      <c r="V92" s="147" t="str">
        <f>IF(OR(ISBLANK($A92),$A92=""),"",IF(YTD!$S92="SINGLE",S_YTD_plus_excess,M_YTD_plus_excess))</f>
        <v/>
      </c>
      <c r="W92" s="34" t="str">
        <f>IF(OR(ISBLANK($A92),$A92=""),"",INDEX('Employee Register'!$I:$I,MATCH($A92,'Employee Register'!$A:$A,0),1))</f>
        <v/>
      </c>
      <c r="X92" s="19" t="str">
        <f t="shared" si="6"/>
        <v/>
      </c>
      <c r="Y92" s="19" t="str">
        <f>IF(OR(ISBLANK($A92),$A92=""),"",$R92*INDEX('Employee Register'!$R:$R,MATCH($A92,'Employee Register'!$A:$A,0),1))</f>
        <v/>
      </c>
      <c r="Z92" s="19" t="str">
        <f>IF(OR(ISBLANK($A92),$A92=""),"",$R92*INDEX('Employee Register'!$S:$S,MATCH($A92,'Employee Register'!$A:$A,0),1))</f>
        <v/>
      </c>
      <c r="AA92" s="19" t="str">
        <f>IF(OR(ISBLANK($A92),$A92=""),"",$N92*INDEX('Employee Register'!$T:$T,MATCH($A92,'Employee Register'!$A:$A,0),1))</f>
        <v/>
      </c>
      <c r="AB92" s="19" t="str">
        <f>IF(OR(ISBLANK($A92),$A92=""),"",$N92*INDEX('Employee Register'!$U:$U,MATCH($A92,'Employee Register'!$A:$A,0),1))</f>
        <v/>
      </c>
      <c r="AC92" s="19" t="str">
        <f>IF(OR(ISBLANK($A92),$A92=""),"",INDEX('Employee Register'!$V:$V,MATCH($A92,'Employee Register'!$A:$A,0),1))</f>
        <v/>
      </c>
      <c r="AD92" s="19" t="str">
        <f>IF(OR(ISBLANK($A92),$A92=""),"",INDEX('Employee Register'!$W:$W,MATCH($A92,'Employee Register'!$A:$A,0),1))</f>
        <v/>
      </c>
      <c r="AE92" s="35" t="str">
        <f t="shared" si="7"/>
        <v/>
      </c>
    </row>
    <row r="93" spans="1:31" x14ac:dyDescent="0.2">
      <c r="A93" s="153"/>
      <c r="B93" s="16" t="str">
        <f>IF(OR(ISBLANK($A93),$A93=""),"",INDEX('Employee Register'!B:B,MATCH($A93,'Employee Register'!A:A,0),1))</f>
        <v/>
      </c>
      <c r="C93" s="150"/>
      <c r="D93" s="150"/>
      <c r="E93" s="17"/>
      <c r="F93" s="17"/>
      <c r="G93" s="17"/>
      <c r="H93" s="17"/>
      <c r="I93" s="17" t="str">
        <f>IF(OR(ISBLANK($A93),$A93=""),"",IF(INDEX('Employee Register'!M:M,MATCH($A93,'Employee Register'!A:A,0),1)="Yes",TRUE,FALSE))</f>
        <v/>
      </c>
      <c r="J93" s="17"/>
      <c r="K93" s="17">
        <f t="shared" si="4"/>
        <v>0</v>
      </c>
      <c r="L93" s="27"/>
      <c r="M93" s="27"/>
      <c r="N93" s="34" t="str">
        <f>IF(OR(ISBLANK($A93),$A93=""),"",SUM($E93:$H93)*INDEX('Employee Register'!G:G,MATCH($A93,'Employee Register'!A:A,0),1)+$K93*INDEX('Employee Register'!H:H,MATCH($A93,'Employee Register'!A:A,0),1)+L93)</f>
        <v/>
      </c>
      <c r="O93" s="19" t="str">
        <f>IF(OR(ISBLANK($A93),$A93=""),"",INDEX('Employee Register'!$O:$O,MATCH($A93,'Employee Register'!$A:$A,0),1)*INDEX('Federal Tax Tables'!$B$6:$B$12,MATCH(INDEX('Employee Register'!$I:$I,MATCH($A93,'Employee Register'!$A:$A,0),1),pay_frequency,0),1))</f>
        <v/>
      </c>
      <c r="P93" s="19" t="str">
        <f>IF(OR(ISBLANK($A93),$A93=""),"",(N93-L93)*INDEX('Employee Register'!P:P,MATCH($A93,'Employee Register'!A:A,0),1))</f>
        <v/>
      </c>
      <c r="Q93" s="19" t="str">
        <f>IF(OR(ISBLANK($A93),$A93=""),"",INDEX('Employee Register'!Q:Q,MATCH($A93,'Employee Register'!A:A,0),1)+M93)</f>
        <v/>
      </c>
      <c r="R93" s="34" t="str">
        <f t="shared" si="5"/>
        <v/>
      </c>
      <c r="S93" s="34" t="str">
        <f>IF(OR(ISBLANK($A93),$A93=""),"",INDEX('Employee Register'!$N:$N,MATCH($A93,'Employee Register'!$A:$A,0),1))</f>
        <v/>
      </c>
      <c r="T93" s="52" t="str">
        <f>IF(OR(ISBLANK($A93),$A93=""),"",IF(YTD!$S93="SINGLE",S_YTD_excess_over,M_YTD_excess_over))</f>
        <v/>
      </c>
      <c r="U93" s="52" t="str">
        <f>IF(OR(ISBLANK($A93),$A93=""),"",IF(YTD!$S93="SINGLE",S_YTD_withhold,M_YTD_withhold))</f>
        <v/>
      </c>
      <c r="V93" s="147" t="str">
        <f>IF(OR(ISBLANK($A93),$A93=""),"",IF(YTD!$S93="SINGLE",S_YTD_plus_excess,M_YTD_plus_excess))</f>
        <v/>
      </c>
      <c r="W93" s="34" t="str">
        <f>IF(OR(ISBLANK($A93),$A93=""),"",INDEX('Employee Register'!$I:$I,MATCH($A93,'Employee Register'!$A:$A,0),1))</f>
        <v/>
      </c>
      <c r="X93" s="19" t="str">
        <f t="shared" si="6"/>
        <v/>
      </c>
      <c r="Y93" s="19" t="str">
        <f>IF(OR(ISBLANK($A93),$A93=""),"",$R93*INDEX('Employee Register'!$R:$R,MATCH($A93,'Employee Register'!$A:$A,0),1))</f>
        <v/>
      </c>
      <c r="Z93" s="19" t="str">
        <f>IF(OR(ISBLANK($A93),$A93=""),"",$R93*INDEX('Employee Register'!$S:$S,MATCH($A93,'Employee Register'!$A:$A,0),1))</f>
        <v/>
      </c>
      <c r="AA93" s="19" t="str">
        <f>IF(OR(ISBLANK($A93),$A93=""),"",$N93*INDEX('Employee Register'!$T:$T,MATCH($A93,'Employee Register'!$A:$A,0),1))</f>
        <v/>
      </c>
      <c r="AB93" s="19" t="str">
        <f>IF(OR(ISBLANK($A93),$A93=""),"",$N93*INDEX('Employee Register'!$U:$U,MATCH($A93,'Employee Register'!$A:$A,0),1))</f>
        <v/>
      </c>
      <c r="AC93" s="19" t="str">
        <f>IF(OR(ISBLANK($A93),$A93=""),"",INDEX('Employee Register'!$V:$V,MATCH($A93,'Employee Register'!$A:$A,0),1))</f>
        <v/>
      </c>
      <c r="AD93" s="19" t="str">
        <f>IF(OR(ISBLANK($A93),$A93=""),"",INDEX('Employee Register'!$W:$W,MATCH($A93,'Employee Register'!$A:$A,0),1))</f>
        <v/>
      </c>
      <c r="AE93" s="35" t="str">
        <f t="shared" si="7"/>
        <v/>
      </c>
    </row>
    <row r="94" spans="1:31" x14ac:dyDescent="0.2">
      <c r="A94" s="153"/>
      <c r="B94" s="16" t="str">
        <f>IF(OR(ISBLANK($A94),$A94=""),"",INDEX('Employee Register'!B:B,MATCH($A94,'Employee Register'!A:A,0),1))</f>
        <v/>
      </c>
      <c r="C94" s="150"/>
      <c r="D94" s="150"/>
      <c r="E94" s="17"/>
      <c r="F94" s="17"/>
      <c r="G94" s="17"/>
      <c r="H94" s="17"/>
      <c r="I94" s="17" t="str">
        <f>IF(OR(ISBLANK($A94),$A94=""),"",IF(INDEX('Employee Register'!M:M,MATCH($A94,'Employee Register'!A:A,0),1)="Yes",TRUE,FALSE))</f>
        <v/>
      </c>
      <c r="J94" s="17"/>
      <c r="K94" s="17">
        <f t="shared" si="4"/>
        <v>0</v>
      </c>
      <c r="L94" s="27"/>
      <c r="M94" s="27"/>
      <c r="N94" s="34" t="str">
        <f>IF(OR(ISBLANK($A94),$A94=""),"",SUM($E94:$H94)*INDEX('Employee Register'!G:G,MATCH($A94,'Employee Register'!A:A,0),1)+$K94*INDEX('Employee Register'!H:H,MATCH($A94,'Employee Register'!A:A,0),1)+L94)</f>
        <v/>
      </c>
      <c r="O94" s="19" t="str">
        <f>IF(OR(ISBLANK($A94),$A94=""),"",INDEX('Employee Register'!$O:$O,MATCH($A94,'Employee Register'!$A:$A,0),1)*INDEX('Federal Tax Tables'!$B$6:$B$12,MATCH(INDEX('Employee Register'!$I:$I,MATCH($A94,'Employee Register'!$A:$A,0),1),pay_frequency,0),1))</f>
        <v/>
      </c>
      <c r="P94" s="19" t="str">
        <f>IF(OR(ISBLANK($A94),$A94=""),"",(N94-L94)*INDEX('Employee Register'!P:P,MATCH($A94,'Employee Register'!A:A,0),1))</f>
        <v/>
      </c>
      <c r="Q94" s="19" t="str">
        <f>IF(OR(ISBLANK($A94),$A94=""),"",INDEX('Employee Register'!Q:Q,MATCH($A94,'Employee Register'!A:A,0),1)+M94)</f>
        <v/>
      </c>
      <c r="R94" s="34" t="str">
        <f t="shared" si="5"/>
        <v/>
      </c>
      <c r="S94" s="34" t="str">
        <f>IF(OR(ISBLANK($A94),$A94=""),"",INDEX('Employee Register'!$N:$N,MATCH($A94,'Employee Register'!$A:$A,0),1))</f>
        <v/>
      </c>
      <c r="T94" s="52" t="str">
        <f>IF(OR(ISBLANK($A94),$A94=""),"",IF(YTD!$S94="SINGLE",S_YTD_excess_over,M_YTD_excess_over))</f>
        <v/>
      </c>
      <c r="U94" s="52" t="str">
        <f>IF(OR(ISBLANK($A94),$A94=""),"",IF(YTD!$S94="SINGLE",S_YTD_withhold,M_YTD_withhold))</f>
        <v/>
      </c>
      <c r="V94" s="147" t="str">
        <f>IF(OR(ISBLANK($A94),$A94=""),"",IF(YTD!$S94="SINGLE",S_YTD_plus_excess,M_YTD_plus_excess))</f>
        <v/>
      </c>
      <c r="W94" s="34" t="str">
        <f>IF(OR(ISBLANK($A94),$A94=""),"",INDEX('Employee Register'!$I:$I,MATCH($A94,'Employee Register'!$A:$A,0),1))</f>
        <v/>
      </c>
      <c r="X94" s="19" t="str">
        <f t="shared" si="6"/>
        <v/>
      </c>
      <c r="Y94" s="19" t="str">
        <f>IF(OR(ISBLANK($A94),$A94=""),"",$R94*INDEX('Employee Register'!$R:$R,MATCH($A94,'Employee Register'!$A:$A,0),1))</f>
        <v/>
      </c>
      <c r="Z94" s="19" t="str">
        <f>IF(OR(ISBLANK($A94),$A94=""),"",$R94*INDEX('Employee Register'!$S:$S,MATCH($A94,'Employee Register'!$A:$A,0),1))</f>
        <v/>
      </c>
      <c r="AA94" s="19" t="str">
        <f>IF(OR(ISBLANK($A94),$A94=""),"",$N94*INDEX('Employee Register'!$T:$T,MATCH($A94,'Employee Register'!$A:$A,0),1))</f>
        <v/>
      </c>
      <c r="AB94" s="19" t="str">
        <f>IF(OR(ISBLANK($A94),$A94=""),"",$N94*INDEX('Employee Register'!$U:$U,MATCH($A94,'Employee Register'!$A:$A,0),1))</f>
        <v/>
      </c>
      <c r="AC94" s="19" t="str">
        <f>IF(OR(ISBLANK($A94),$A94=""),"",INDEX('Employee Register'!$V:$V,MATCH($A94,'Employee Register'!$A:$A,0),1))</f>
        <v/>
      </c>
      <c r="AD94" s="19" t="str">
        <f>IF(OR(ISBLANK($A94),$A94=""),"",INDEX('Employee Register'!$W:$W,MATCH($A94,'Employee Register'!$A:$A,0),1))</f>
        <v/>
      </c>
      <c r="AE94" s="35" t="str">
        <f t="shared" si="7"/>
        <v/>
      </c>
    </row>
    <row r="95" spans="1:31" x14ac:dyDescent="0.2">
      <c r="A95" s="153"/>
      <c r="B95" s="16" t="str">
        <f>IF(OR(ISBLANK($A95),$A95=""),"",INDEX('Employee Register'!B:B,MATCH($A95,'Employee Register'!A:A,0),1))</f>
        <v/>
      </c>
      <c r="C95" s="150"/>
      <c r="D95" s="150"/>
      <c r="E95" s="17"/>
      <c r="F95" s="17"/>
      <c r="G95" s="17"/>
      <c r="H95" s="17"/>
      <c r="I95" s="17" t="str">
        <f>IF(OR(ISBLANK($A95),$A95=""),"",IF(INDEX('Employee Register'!M:M,MATCH($A95,'Employee Register'!A:A,0),1)="Yes",TRUE,FALSE))</f>
        <v/>
      </c>
      <c r="J95" s="17"/>
      <c r="K95" s="17">
        <f t="shared" si="4"/>
        <v>0</v>
      </c>
      <c r="L95" s="27"/>
      <c r="M95" s="27"/>
      <c r="N95" s="34" t="str">
        <f>IF(OR(ISBLANK($A95),$A95=""),"",SUM($E95:$H95)*INDEX('Employee Register'!G:G,MATCH($A95,'Employee Register'!A:A,0),1)+$K95*INDEX('Employee Register'!H:H,MATCH($A95,'Employee Register'!A:A,0),1)+L95)</f>
        <v/>
      </c>
      <c r="O95" s="19" t="str">
        <f>IF(OR(ISBLANK($A95),$A95=""),"",INDEX('Employee Register'!$O:$O,MATCH($A95,'Employee Register'!$A:$A,0),1)*INDEX('Federal Tax Tables'!$B$6:$B$12,MATCH(INDEX('Employee Register'!$I:$I,MATCH($A95,'Employee Register'!$A:$A,0),1),pay_frequency,0),1))</f>
        <v/>
      </c>
      <c r="P95" s="19" t="str">
        <f>IF(OR(ISBLANK($A95),$A95=""),"",(N95-L95)*INDEX('Employee Register'!P:P,MATCH($A95,'Employee Register'!A:A,0),1))</f>
        <v/>
      </c>
      <c r="Q95" s="19" t="str">
        <f>IF(OR(ISBLANK($A95),$A95=""),"",INDEX('Employee Register'!Q:Q,MATCH($A95,'Employee Register'!A:A,0),1)+M95)</f>
        <v/>
      </c>
      <c r="R95" s="34" t="str">
        <f t="shared" si="5"/>
        <v/>
      </c>
      <c r="S95" s="34" t="str">
        <f>IF(OR(ISBLANK($A95),$A95=""),"",INDEX('Employee Register'!$N:$N,MATCH($A95,'Employee Register'!$A:$A,0),1))</f>
        <v/>
      </c>
      <c r="T95" s="52" t="str">
        <f>IF(OR(ISBLANK($A95),$A95=""),"",IF(YTD!$S95="SINGLE",S_YTD_excess_over,M_YTD_excess_over))</f>
        <v/>
      </c>
      <c r="U95" s="52" t="str">
        <f>IF(OR(ISBLANK($A95),$A95=""),"",IF(YTD!$S95="SINGLE",S_YTD_withhold,M_YTD_withhold))</f>
        <v/>
      </c>
      <c r="V95" s="147" t="str">
        <f>IF(OR(ISBLANK($A95),$A95=""),"",IF(YTD!$S95="SINGLE",S_YTD_plus_excess,M_YTD_plus_excess))</f>
        <v/>
      </c>
      <c r="W95" s="34" t="str">
        <f>IF(OR(ISBLANK($A95),$A95=""),"",INDEX('Employee Register'!$I:$I,MATCH($A95,'Employee Register'!$A:$A,0),1))</f>
        <v/>
      </c>
      <c r="X95" s="19" t="str">
        <f t="shared" si="6"/>
        <v/>
      </c>
      <c r="Y95" s="19" t="str">
        <f>IF(OR(ISBLANK($A95),$A95=""),"",$R95*INDEX('Employee Register'!$R:$R,MATCH($A95,'Employee Register'!$A:$A,0),1))</f>
        <v/>
      </c>
      <c r="Z95" s="19" t="str">
        <f>IF(OR(ISBLANK($A95),$A95=""),"",$R95*INDEX('Employee Register'!$S:$S,MATCH($A95,'Employee Register'!$A:$A,0),1))</f>
        <v/>
      </c>
      <c r="AA95" s="19" t="str">
        <f>IF(OR(ISBLANK($A95),$A95=""),"",$N95*INDEX('Employee Register'!$T:$T,MATCH($A95,'Employee Register'!$A:$A,0),1))</f>
        <v/>
      </c>
      <c r="AB95" s="19" t="str">
        <f>IF(OR(ISBLANK($A95),$A95=""),"",$N95*INDEX('Employee Register'!$U:$U,MATCH($A95,'Employee Register'!$A:$A,0),1))</f>
        <v/>
      </c>
      <c r="AC95" s="19" t="str">
        <f>IF(OR(ISBLANK($A95),$A95=""),"",INDEX('Employee Register'!$V:$V,MATCH($A95,'Employee Register'!$A:$A,0),1))</f>
        <v/>
      </c>
      <c r="AD95" s="19" t="str">
        <f>IF(OR(ISBLANK($A95),$A95=""),"",INDEX('Employee Register'!$W:$W,MATCH($A95,'Employee Register'!$A:$A,0),1))</f>
        <v/>
      </c>
      <c r="AE95" s="35" t="str">
        <f t="shared" si="7"/>
        <v/>
      </c>
    </row>
    <row r="96" spans="1:31" x14ac:dyDescent="0.2">
      <c r="A96" s="153"/>
      <c r="B96" s="16" t="str">
        <f>IF(OR(ISBLANK($A96),$A96=""),"",INDEX('Employee Register'!B:B,MATCH($A96,'Employee Register'!A:A,0),1))</f>
        <v/>
      </c>
      <c r="C96" s="150"/>
      <c r="D96" s="150"/>
      <c r="E96" s="17"/>
      <c r="F96" s="17"/>
      <c r="G96" s="17"/>
      <c r="H96" s="17"/>
      <c r="I96" s="17" t="str">
        <f>IF(OR(ISBLANK($A96),$A96=""),"",IF(INDEX('Employee Register'!M:M,MATCH($A96,'Employee Register'!A:A,0),1)="Yes",TRUE,FALSE))</f>
        <v/>
      </c>
      <c r="J96" s="17"/>
      <c r="K96" s="17">
        <f t="shared" si="4"/>
        <v>0</v>
      </c>
      <c r="L96" s="27"/>
      <c r="M96" s="27"/>
      <c r="N96" s="34" t="str">
        <f>IF(OR(ISBLANK($A96),$A96=""),"",SUM($E96:$H96)*INDEX('Employee Register'!G:G,MATCH($A96,'Employee Register'!A:A,0),1)+$K96*INDEX('Employee Register'!H:H,MATCH($A96,'Employee Register'!A:A,0),1)+L96)</f>
        <v/>
      </c>
      <c r="O96" s="19" t="str">
        <f>IF(OR(ISBLANK($A96),$A96=""),"",INDEX('Employee Register'!$O:$O,MATCH($A96,'Employee Register'!$A:$A,0),1)*INDEX('Federal Tax Tables'!$B$6:$B$12,MATCH(INDEX('Employee Register'!$I:$I,MATCH($A96,'Employee Register'!$A:$A,0),1),pay_frequency,0),1))</f>
        <v/>
      </c>
      <c r="P96" s="19" t="str">
        <f>IF(OR(ISBLANK($A96),$A96=""),"",(N96-L96)*INDEX('Employee Register'!P:P,MATCH($A96,'Employee Register'!A:A,0),1))</f>
        <v/>
      </c>
      <c r="Q96" s="19" t="str">
        <f>IF(OR(ISBLANK($A96),$A96=""),"",INDEX('Employee Register'!Q:Q,MATCH($A96,'Employee Register'!A:A,0),1)+M96)</f>
        <v/>
      </c>
      <c r="R96" s="34" t="str">
        <f t="shared" si="5"/>
        <v/>
      </c>
      <c r="S96" s="34" t="str">
        <f>IF(OR(ISBLANK($A96),$A96=""),"",INDEX('Employee Register'!$N:$N,MATCH($A96,'Employee Register'!$A:$A,0),1))</f>
        <v/>
      </c>
      <c r="T96" s="52" t="str">
        <f>IF(OR(ISBLANK($A96),$A96=""),"",IF(YTD!$S96="SINGLE",S_YTD_excess_over,M_YTD_excess_over))</f>
        <v/>
      </c>
      <c r="U96" s="52" t="str">
        <f>IF(OR(ISBLANK($A96),$A96=""),"",IF(YTD!$S96="SINGLE",S_YTD_withhold,M_YTD_withhold))</f>
        <v/>
      </c>
      <c r="V96" s="147" t="str">
        <f>IF(OR(ISBLANK($A96),$A96=""),"",IF(YTD!$S96="SINGLE",S_YTD_plus_excess,M_YTD_plus_excess))</f>
        <v/>
      </c>
      <c r="W96" s="34" t="str">
        <f>IF(OR(ISBLANK($A96),$A96=""),"",INDEX('Employee Register'!$I:$I,MATCH($A96,'Employee Register'!$A:$A,0),1))</f>
        <v/>
      </c>
      <c r="X96" s="19" t="str">
        <f t="shared" si="6"/>
        <v/>
      </c>
      <c r="Y96" s="19" t="str">
        <f>IF(OR(ISBLANK($A96),$A96=""),"",$R96*INDEX('Employee Register'!$R:$R,MATCH($A96,'Employee Register'!$A:$A,0),1))</f>
        <v/>
      </c>
      <c r="Z96" s="19" t="str">
        <f>IF(OR(ISBLANK($A96),$A96=""),"",$R96*INDEX('Employee Register'!$S:$S,MATCH($A96,'Employee Register'!$A:$A,0),1))</f>
        <v/>
      </c>
      <c r="AA96" s="19" t="str">
        <f>IF(OR(ISBLANK($A96),$A96=""),"",$N96*INDEX('Employee Register'!$T:$T,MATCH($A96,'Employee Register'!$A:$A,0),1))</f>
        <v/>
      </c>
      <c r="AB96" s="19" t="str">
        <f>IF(OR(ISBLANK($A96),$A96=""),"",$N96*INDEX('Employee Register'!$U:$U,MATCH($A96,'Employee Register'!$A:$A,0),1))</f>
        <v/>
      </c>
      <c r="AC96" s="19" t="str">
        <f>IF(OR(ISBLANK($A96),$A96=""),"",INDEX('Employee Register'!$V:$V,MATCH($A96,'Employee Register'!$A:$A,0),1))</f>
        <v/>
      </c>
      <c r="AD96" s="19" t="str">
        <f>IF(OR(ISBLANK($A96),$A96=""),"",INDEX('Employee Register'!$W:$W,MATCH($A96,'Employee Register'!$A:$A,0),1))</f>
        <v/>
      </c>
      <c r="AE96" s="35" t="str">
        <f t="shared" si="7"/>
        <v/>
      </c>
    </row>
    <row r="97" spans="1:31" x14ac:dyDescent="0.2">
      <c r="A97" s="153"/>
      <c r="B97" s="16" t="str">
        <f>IF(OR(ISBLANK($A97),$A97=""),"",INDEX('Employee Register'!B:B,MATCH($A97,'Employee Register'!A:A,0),1))</f>
        <v/>
      </c>
      <c r="C97" s="150"/>
      <c r="D97" s="150"/>
      <c r="E97" s="17"/>
      <c r="F97" s="17"/>
      <c r="G97" s="17"/>
      <c r="H97" s="17"/>
      <c r="I97" s="17" t="str">
        <f>IF(OR(ISBLANK($A97),$A97=""),"",IF(INDEX('Employee Register'!M:M,MATCH($A97,'Employee Register'!A:A,0),1)="Yes",TRUE,FALSE))</f>
        <v/>
      </c>
      <c r="J97" s="17"/>
      <c r="K97" s="17">
        <f t="shared" si="4"/>
        <v>0</v>
      </c>
      <c r="L97" s="27"/>
      <c r="M97" s="27"/>
      <c r="N97" s="34" t="str">
        <f>IF(OR(ISBLANK($A97),$A97=""),"",SUM($E97:$H97)*INDEX('Employee Register'!G:G,MATCH($A97,'Employee Register'!A:A,0),1)+$K97*INDEX('Employee Register'!H:H,MATCH($A97,'Employee Register'!A:A,0),1)+L97)</f>
        <v/>
      </c>
      <c r="O97" s="19" t="str">
        <f>IF(OR(ISBLANK($A97),$A97=""),"",INDEX('Employee Register'!$O:$O,MATCH($A97,'Employee Register'!$A:$A,0),1)*INDEX('Federal Tax Tables'!$B$6:$B$12,MATCH(INDEX('Employee Register'!$I:$I,MATCH($A97,'Employee Register'!$A:$A,0),1),pay_frequency,0),1))</f>
        <v/>
      </c>
      <c r="P97" s="19" t="str">
        <f>IF(OR(ISBLANK($A97),$A97=""),"",(N97-L97)*INDEX('Employee Register'!P:P,MATCH($A97,'Employee Register'!A:A,0),1))</f>
        <v/>
      </c>
      <c r="Q97" s="19" t="str">
        <f>IF(OR(ISBLANK($A97),$A97=""),"",INDEX('Employee Register'!Q:Q,MATCH($A97,'Employee Register'!A:A,0),1)+M97)</f>
        <v/>
      </c>
      <c r="R97" s="34" t="str">
        <f t="shared" si="5"/>
        <v/>
      </c>
      <c r="S97" s="34" t="str">
        <f>IF(OR(ISBLANK($A97),$A97=""),"",INDEX('Employee Register'!$N:$N,MATCH($A97,'Employee Register'!$A:$A,0),1))</f>
        <v/>
      </c>
      <c r="T97" s="52" t="str">
        <f>IF(OR(ISBLANK($A97),$A97=""),"",IF(YTD!$S97="SINGLE",S_YTD_excess_over,M_YTD_excess_over))</f>
        <v/>
      </c>
      <c r="U97" s="52" t="str">
        <f>IF(OR(ISBLANK($A97),$A97=""),"",IF(YTD!$S97="SINGLE",S_YTD_withhold,M_YTD_withhold))</f>
        <v/>
      </c>
      <c r="V97" s="147" t="str">
        <f>IF(OR(ISBLANK($A97),$A97=""),"",IF(YTD!$S97="SINGLE",S_YTD_plus_excess,M_YTD_plus_excess))</f>
        <v/>
      </c>
      <c r="W97" s="34" t="str">
        <f>IF(OR(ISBLANK($A97),$A97=""),"",INDEX('Employee Register'!$I:$I,MATCH($A97,'Employee Register'!$A:$A,0),1))</f>
        <v/>
      </c>
      <c r="X97" s="19" t="str">
        <f t="shared" si="6"/>
        <v/>
      </c>
      <c r="Y97" s="19" t="str">
        <f>IF(OR(ISBLANK($A97),$A97=""),"",$R97*INDEX('Employee Register'!$R:$R,MATCH($A97,'Employee Register'!$A:$A,0),1))</f>
        <v/>
      </c>
      <c r="Z97" s="19" t="str">
        <f>IF(OR(ISBLANK($A97),$A97=""),"",$R97*INDEX('Employee Register'!$S:$S,MATCH($A97,'Employee Register'!$A:$A,0),1))</f>
        <v/>
      </c>
      <c r="AA97" s="19" t="str">
        <f>IF(OR(ISBLANK($A97),$A97=""),"",$N97*INDEX('Employee Register'!$T:$T,MATCH($A97,'Employee Register'!$A:$A,0),1))</f>
        <v/>
      </c>
      <c r="AB97" s="19" t="str">
        <f>IF(OR(ISBLANK($A97),$A97=""),"",$N97*INDEX('Employee Register'!$U:$U,MATCH($A97,'Employee Register'!$A:$A,0),1))</f>
        <v/>
      </c>
      <c r="AC97" s="19" t="str">
        <f>IF(OR(ISBLANK($A97),$A97=""),"",INDEX('Employee Register'!$V:$V,MATCH($A97,'Employee Register'!$A:$A,0),1))</f>
        <v/>
      </c>
      <c r="AD97" s="19" t="str">
        <f>IF(OR(ISBLANK($A97),$A97=""),"",INDEX('Employee Register'!$W:$W,MATCH($A97,'Employee Register'!$A:$A,0),1))</f>
        <v/>
      </c>
      <c r="AE97" s="35" t="str">
        <f t="shared" si="7"/>
        <v/>
      </c>
    </row>
    <row r="98" spans="1:31" x14ac:dyDescent="0.2">
      <c r="A98" s="153"/>
      <c r="B98" s="16" t="str">
        <f>IF(OR(ISBLANK($A98),$A98=""),"",INDEX('Employee Register'!B:B,MATCH($A98,'Employee Register'!A:A,0),1))</f>
        <v/>
      </c>
      <c r="C98" s="150"/>
      <c r="D98" s="150"/>
      <c r="E98" s="17"/>
      <c r="F98" s="17"/>
      <c r="G98" s="17"/>
      <c r="H98" s="17"/>
      <c r="I98" s="17" t="str">
        <f>IF(OR(ISBLANK($A98),$A98=""),"",IF(INDEX('Employee Register'!M:M,MATCH($A98,'Employee Register'!A:A,0),1)="Yes",TRUE,FALSE))</f>
        <v/>
      </c>
      <c r="J98" s="17"/>
      <c r="K98" s="17">
        <f t="shared" si="4"/>
        <v>0</v>
      </c>
      <c r="L98" s="27"/>
      <c r="M98" s="27"/>
      <c r="N98" s="34" t="str">
        <f>IF(OR(ISBLANK($A98),$A98=""),"",SUM($E98:$H98)*INDEX('Employee Register'!G:G,MATCH($A98,'Employee Register'!A:A,0),1)+$K98*INDEX('Employee Register'!H:H,MATCH($A98,'Employee Register'!A:A,0),1)+L98)</f>
        <v/>
      </c>
      <c r="O98" s="19" t="str">
        <f>IF(OR(ISBLANK($A98),$A98=""),"",INDEX('Employee Register'!$O:$O,MATCH($A98,'Employee Register'!$A:$A,0),1)*INDEX('Federal Tax Tables'!$B$6:$B$12,MATCH(INDEX('Employee Register'!$I:$I,MATCH($A98,'Employee Register'!$A:$A,0),1),pay_frequency,0),1))</f>
        <v/>
      </c>
      <c r="P98" s="19" t="str">
        <f>IF(OR(ISBLANK($A98),$A98=""),"",(N98-L98)*INDEX('Employee Register'!P:P,MATCH($A98,'Employee Register'!A:A,0),1))</f>
        <v/>
      </c>
      <c r="Q98" s="19" t="str">
        <f>IF(OR(ISBLANK($A98),$A98=""),"",INDEX('Employee Register'!Q:Q,MATCH($A98,'Employee Register'!A:A,0),1)+M98)</f>
        <v/>
      </c>
      <c r="R98" s="34" t="str">
        <f t="shared" si="5"/>
        <v/>
      </c>
      <c r="S98" s="34" t="str">
        <f>IF(OR(ISBLANK($A98),$A98=""),"",INDEX('Employee Register'!$N:$N,MATCH($A98,'Employee Register'!$A:$A,0),1))</f>
        <v/>
      </c>
      <c r="T98" s="52" t="str">
        <f>IF(OR(ISBLANK($A98),$A98=""),"",IF(YTD!$S98="SINGLE",S_YTD_excess_over,M_YTD_excess_over))</f>
        <v/>
      </c>
      <c r="U98" s="52" t="str">
        <f>IF(OR(ISBLANK($A98),$A98=""),"",IF(YTD!$S98="SINGLE",S_YTD_withhold,M_YTD_withhold))</f>
        <v/>
      </c>
      <c r="V98" s="147" t="str">
        <f>IF(OR(ISBLANK($A98),$A98=""),"",IF(YTD!$S98="SINGLE",S_YTD_plus_excess,M_YTD_plus_excess))</f>
        <v/>
      </c>
      <c r="W98" s="34" t="str">
        <f>IF(OR(ISBLANK($A98),$A98=""),"",INDEX('Employee Register'!$I:$I,MATCH($A98,'Employee Register'!$A:$A,0),1))</f>
        <v/>
      </c>
      <c r="X98" s="19" t="str">
        <f t="shared" si="6"/>
        <v/>
      </c>
      <c r="Y98" s="19" t="str">
        <f>IF(OR(ISBLANK($A98),$A98=""),"",$R98*INDEX('Employee Register'!$R:$R,MATCH($A98,'Employee Register'!$A:$A,0),1))</f>
        <v/>
      </c>
      <c r="Z98" s="19" t="str">
        <f>IF(OR(ISBLANK($A98),$A98=""),"",$R98*INDEX('Employee Register'!$S:$S,MATCH($A98,'Employee Register'!$A:$A,0),1))</f>
        <v/>
      </c>
      <c r="AA98" s="19" t="str">
        <f>IF(OR(ISBLANK($A98),$A98=""),"",$N98*INDEX('Employee Register'!$T:$T,MATCH($A98,'Employee Register'!$A:$A,0),1))</f>
        <v/>
      </c>
      <c r="AB98" s="19" t="str">
        <f>IF(OR(ISBLANK($A98),$A98=""),"",$N98*INDEX('Employee Register'!$U:$U,MATCH($A98,'Employee Register'!$A:$A,0),1))</f>
        <v/>
      </c>
      <c r="AC98" s="19" t="str">
        <f>IF(OR(ISBLANK($A98),$A98=""),"",INDEX('Employee Register'!$V:$V,MATCH($A98,'Employee Register'!$A:$A,0),1))</f>
        <v/>
      </c>
      <c r="AD98" s="19" t="str">
        <f>IF(OR(ISBLANK($A98),$A98=""),"",INDEX('Employee Register'!$W:$W,MATCH($A98,'Employee Register'!$A:$A,0),1))</f>
        <v/>
      </c>
      <c r="AE98" s="35" t="str">
        <f t="shared" si="7"/>
        <v/>
      </c>
    </row>
    <row r="99" spans="1:31" x14ac:dyDescent="0.2">
      <c r="A99" s="153"/>
      <c r="B99" s="16" t="str">
        <f>IF(OR(ISBLANK($A99),$A99=""),"",INDEX('Employee Register'!B:B,MATCH($A99,'Employee Register'!A:A,0),1))</f>
        <v/>
      </c>
      <c r="C99" s="150"/>
      <c r="D99" s="150"/>
      <c r="E99" s="17"/>
      <c r="F99" s="17"/>
      <c r="G99" s="17"/>
      <c r="H99" s="17"/>
      <c r="I99" s="17" t="str">
        <f>IF(OR(ISBLANK($A99),$A99=""),"",IF(INDEX('Employee Register'!M:M,MATCH($A99,'Employee Register'!A:A,0),1)="Yes",TRUE,FALSE))</f>
        <v/>
      </c>
      <c r="J99" s="17"/>
      <c r="K99" s="17">
        <f t="shared" si="4"/>
        <v>0</v>
      </c>
      <c r="L99" s="27"/>
      <c r="M99" s="27"/>
      <c r="N99" s="34" t="str">
        <f>IF(OR(ISBLANK($A99),$A99=""),"",SUM($E99:$H99)*INDEX('Employee Register'!G:G,MATCH($A99,'Employee Register'!A:A,0),1)+$K99*INDEX('Employee Register'!H:H,MATCH($A99,'Employee Register'!A:A,0),1)+L99)</f>
        <v/>
      </c>
      <c r="O99" s="19" t="str">
        <f>IF(OR(ISBLANK($A99),$A99=""),"",INDEX('Employee Register'!$O:$O,MATCH($A99,'Employee Register'!$A:$A,0),1)*INDEX('Federal Tax Tables'!$B$6:$B$12,MATCH(INDEX('Employee Register'!$I:$I,MATCH($A99,'Employee Register'!$A:$A,0),1),pay_frequency,0),1))</f>
        <v/>
      </c>
      <c r="P99" s="19" t="str">
        <f>IF(OR(ISBLANK($A99),$A99=""),"",(N99-L99)*INDEX('Employee Register'!P:P,MATCH($A99,'Employee Register'!A:A,0),1))</f>
        <v/>
      </c>
      <c r="Q99" s="19" t="str">
        <f>IF(OR(ISBLANK($A99),$A99=""),"",INDEX('Employee Register'!Q:Q,MATCH($A99,'Employee Register'!A:A,0),1)+M99)</f>
        <v/>
      </c>
      <c r="R99" s="34" t="str">
        <f t="shared" si="5"/>
        <v/>
      </c>
      <c r="S99" s="34" t="str">
        <f>IF(OR(ISBLANK($A99),$A99=""),"",INDEX('Employee Register'!$N:$N,MATCH($A99,'Employee Register'!$A:$A,0),1))</f>
        <v/>
      </c>
      <c r="T99" s="52" t="str">
        <f>IF(OR(ISBLANK($A99),$A99=""),"",IF(YTD!$S99="SINGLE",S_YTD_excess_over,M_YTD_excess_over))</f>
        <v/>
      </c>
      <c r="U99" s="52" t="str">
        <f>IF(OR(ISBLANK($A99),$A99=""),"",IF(YTD!$S99="SINGLE",S_YTD_withhold,M_YTD_withhold))</f>
        <v/>
      </c>
      <c r="V99" s="147" t="str">
        <f>IF(OR(ISBLANK($A99),$A99=""),"",IF(YTD!$S99="SINGLE",S_YTD_plus_excess,M_YTD_plus_excess))</f>
        <v/>
      </c>
      <c r="W99" s="34" t="str">
        <f>IF(OR(ISBLANK($A99),$A99=""),"",INDEX('Employee Register'!$I:$I,MATCH($A99,'Employee Register'!$A:$A,0),1))</f>
        <v/>
      </c>
      <c r="X99" s="19" t="str">
        <f t="shared" si="6"/>
        <v/>
      </c>
      <c r="Y99" s="19" t="str">
        <f>IF(OR(ISBLANK($A99),$A99=""),"",$R99*INDEX('Employee Register'!$R:$R,MATCH($A99,'Employee Register'!$A:$A,0),1))</f>
        <v/>
      </c>
      <c r="Z99" s="19" t="str">
        <f>IF(OR(ISBLANK($A99),$A99=""),"",$R99*INDEX('Employee Register'!$S:$S,MATCH($A99,'Employee Register'!$A:$A,0),1))</f>
        <v/>
      </c>
      <c r="AA99" s="19" t="str">
        <f>IF(OR(ISBLANK($A99),$A99=""),"",$N99*INDEX('Employee Register'!$T:$T,MATCH($A99,'Employee Register'!$A:$A,0),1))</f>
        <v/>
      </c>
      <c r="AB99" s="19" t="str">
        <f>IF(OR(ISBLANK($A99),$A99=""),"",$N99*INDEX('Employee Register'!$U:$U,MATCH($A99,'Employee Register'!$A:$A,0),1))</f>
        <v/>
      </c>
      <c r="AC99" s="19" t="str">
        <f>IF(OR(ISBLANK($A99),$A99=""),"",INDEX('Employee Register'!$V:$V,MATCH($A99,'Employee Register'!$A:$A,0),1))</f>
        <v/>
      </c>
      <c r="AD99" s="19" t="str">
        <f>IF(OR(ISBLANK($A99),$A99=""),"",INDEX('Employee Register'!$W:$W,MATCH($A99,'Employee Register'!$A:$A,0),1))</f>
        <v/>
      </c>
      <c r="AE99" s="35" t="str">
        <f t="shared" si="7"/>
        <v/>
      </c>
    </row>
    <row r="100" spans="1:31" x14ac:dyDescent="0.2">
      <c r="A100" s="153"/>
      <c r="B100" s="16" t="str">
        <f>IF(OR(ISBLANK($A100),$A100=""),"",INDEX('Employee Register'!B:B,MATCH($A100,'Employee Register'!A:A,0),1))</f>
        <v/>
      </c>
      <c r="C100" s="150"/>
      <c r="D100" s="150"/>
      <c r="E100" s="17"/>
      <c r="F100" s="17"/>
      <c r="G100" s="17"/>
      <c r="H100" s="17"/>
      <c r="I100" s="17" t="str">
        <f>IF(OR(ISBLANK($A100),$A100=""),"",IF(INDEX('Employee Register'!M:M,MATCH($A100,'Employee Register'!A:A,0),1)="Yes",TRUE,FALSE))</f>
        <v/>
      </c>
      <c r="J100" s="17"/>
      <c r="K100" s="17">
        <f t="shared" si="4"/>
        <v>0</v>
      </c>
      <c r="L100" s="27"/>
      <c r="M100" s="27"/>
      <c r="N100" s="34" t="str">
        <f>IF(OR(ISBLANK($A100),$A100=""),"",SUM($E100:$H100)*INDEX('Employee Register'!G:G,MATCH($A100,'Employee Register'!A:A,0),1)+$K100*INDEX('Employee Register'!H:H,MATCH($A100,'Employee Register'!A:A,0),1)+L100)</f>
        <v/>
      </c>
      <c r="O100" s="19" t="str">
        <f>IF(OR(ISBLANK($A100),$A100=""),"",INDEX('Employee Register'!$O:$O,MATCH($A100,'Employee Register'!$A:$A,0),1)*INDEX('Federal Tax Tables'!$B$6:$B$12,MATCH(INDEX('Employee Register'!$I:$I,MATCH($A100,'Employee Register'!$A:$A,0),1),pay_frequency,0),1))</f>
        <v/>
      </c>
      <c r="P100" s="19" t="str">
        <f>IF(OR(ISBLANK($A100),$A100=""),"",(N100-L100)*INDEX('Employee Register'!P:P,MATCH($A100,'Employee Register'!A:A,0),1))</f>
        <v/>
      </c>
      <c r="Q100" s="19" t="str">
        <f>IF(OR(ISBLANK($A100),$A100=""),"",INDEX('Employee Register'!Q:Q,MATCH($A100,'Employee Register'!A:A,0),1)+M100)</f>
        <v/>
      </c>
      <c r="R100" s="34" t="str">
        <f t="shared" si="5"/>
        <v/>
      </c>
      <c r="S100" s="34" t="str">
        <f>IF(OR(ISBLANK($A100),$A100=""),"",INDEX('Employee Register'!$N:$N,MATCH($A100,'Employee Register'!$A:$A,0),1))</f>
        <v/>
      </c>
      <c r="T100" s="52" t="str">
        <f>IF(OR(ISBLANK($A100),$A100=""),"",IF(YTD!$S100="SINGLE",S_YTD_excess_over,M_YTD_excess_over))</f>
        <v/>
      </c>
      <c r="U100" s="52" t="str">
        <f>IF(OR(ISBLANK($A100),$A100=""),"",IF(YTD!$S100="SINGLE",S_YTD_withhold,M_YTD_withhold))</f>
        <v/>
      </c>
      <c r="V100" s="147" t="str">
        <f>IF(OR(ISBLANK($A100),$A100=""),"",IF(YTD!$S100="SINGLE",S_YTD_plus_excess,M_YTD_plus_excess))</f>
        <v/>
      </c>
      <c r="W100" s="34" t="str">
        <f>IF(OR(ISBLANK($A100),$A100=""),"",INDEX('Employee Register'!$I:$I,MATCH($A100,'Employee Register'!$A:$A,0),1))</f>
        <v/>
      </c>
      <c r="X100" s="19" t="str">
        <f t="shared" si="6"/>
        <v/>
      </c>
      <c r="Y100" s="19" t="str">
        <f>IF(OR(ISBLANK($A100),$A100=""),"",$R100*INDEX('Employee Register'!$R:$R,MATCH($A100,'Employee Register'!$A:$A,0),1))</f>
        <v/>
      </c>
      <c r="Z100" s="19" t="str">
        <f>IF(OR(ISBLANK($A100),$A100=""),"",$R100*INDEX('Employee Register'!$S:$S,MATCH($A100,'Employee Register'!$A:$A,0),1))</f>
        <v/>
      </c>
      <c r="AA100" s="19" t="str">
        <f>IF(OR(ISBLANK($A100),$A100=""),"",$N100*INDEX('Employee Register'!$T:$T,MATCH($A100,'Employee Register'!$A:$A,0),1))</f>
        <v/>
      </c>
      <c r="AB100" s="19" t="str">
        <f>IF(OR(ISBLANK($A100),$A100=""),"",$N100*INDEX('Employee Register'!$U:$U,MATCH($A100,'Employee Register'!$A:$A,0),1))</f>
        <v/>
      </c>
      <c r="AC100" s="19" t="str">
        <f>IF(OR(ISBLANK($A100),$A100=""),"",INDEX('Employee Register'!$V:$V,MATCH($A100,'Employee Register'!$A:$A,0),1))</f>
        <v/>
      </c>
      <c r="AD100" s="19" t="str">
        <f>IF(OR(ISBLANK($A100),$A100=""),"",INDEX('Employee Register'!$W:$W,MATCH($A100,'Employee Register'!$A:$A,0),1))</f>
        <v/>
      </c>
      <c r="AE100" s="35" t="str">
        <f t="shared" si="7"/>
        <v/>
      </c>
    </row>
    <row r="101" spans="1:31" x14ac:dyDescent="0.2">
      <c r="A101" s="153"/>
      <c r="B101" s="16" t="str">
        <f>IF(OR(ISBLANK($A101),$A101=""),"",INDEX('Employee Register'!B:B,MATCH($A101,'Employee Register'!A:A,0),1))</f>
        <v/>
      </c>
      <c r="C101" s="150"/>
      <c r="D101" s="150"/>
      <c r="E101" s="17"/>
      <c r="F101" s="17"/>
      <c r="G101" s="17"/>
      <c r="H101" s="17"/>
      <c r="I101" s="17" t="str">
        <f>IF(OR(ISBLANK($A101),$A101=""),"",IF(INDEX('Employee Register'!M:M,MATCH($A101,'Employee Register'!A:A,0),1)="Yes",TRUE,FALSE))</f>
        <v/>
      </c>
      <c r="J101" s="17"/>
      <c r="K101" s="17">
        <f t="shared" si="4"/>
        <v>0</v>
      </c>
      <c r="L101" s="27"/>
      <c r="M101" s="27"/>
      <c r="N101" s="34" t="str">
        <f>IF(OR(ISBLANK($A101),$A101=""),"",SUM($E101:$H101)*INDEX('Employee Register'!G:G,MATCH($A101,'Employee Register'!A:A,0),1)+$K101*INDEX('Employee Register'!H:H,MATCH($A101,'Employee Register'!A:A,0),1)+L101)</f>
        <v/>
      </c>
      <c r="O101" s="19" t="str">
        <f>IF(OR(ISBLANK($A101),$A101=""),"",INDEX('Employee Register'!$O:$O,MATCH($A101,'Employee Register'!$A:$A,0),1)*INDEX('Federal Tax Tables'!$B$6:$B$12,MATCH(INDEX('Employee Register'!$I:$I,MATCH($A101,'Employee Register'!$A:$A,0),1),pay_frequency,0),1))</f>
        <v/>
      </c>
      <c r="P101" s="19" t="str">
        <f>IF(OR(ISBLANK($A101),$A101=""),"",(N101-L101)*INDEX('Employee Register'!P:P,MATCH($A101,'Employee Register'!A:A,0),1))</f>
        <v/>
      </c>
      <c r="Q101" s="19" t="str">
        <f>IF(OR(ISBLANK($A101),$A101=""),"",INDEX('Employee Register'!Q:Q,MATCH($A101,'Employee Register'!A:A,0),1)+M101)</f>
        <v/>
      </c>
      <c r="R101" s="34" t="str">
        <f t="shared" si="5"/>
        <v/>
      </c>
      <c r="S101" s="34" t="str">
        <f>IF(OR(ISBLANK($A101),$A101=""),"",INDEX('Employee Register'!$N:$N,MATCH($A101,'Employee Register'!$A:$A,0),1))</f>
        <v/>
      </c>
      <c r="T101" s="52" t="str">
        <f>IF(OR(ISBLANK($A101),$A101=""),"",IF(YTD!$S101="SINGLE",S_YTD_excess_over,M_YTD_excess_over))</f>
        <v/>
      </c>
      <c r="U101" s="52" t="str">
        <f>IF(OR(ISBLANK($A101),$A101=""),"",IF(YTD!$S101="SINGLE",S_YTD_withhold,M_YTD_withhold))</f>
        <v/>
      </c>
      <c r="V101" s="147" t="str">
        <f>IF(OR(ISBLANK($A101),$A101=""),"",IF(YTD!$S101="SINGLE",S_YTD_plus_excess,M_YTD_plus_excess))</f>
        <v/>
      </c>
      <c r="W101" s="34" t="str">
        <f>IF(OR(ISBLANK($A101),$A101=""),"",INDEX('Employee Register'!$I:$I,MATCH($A101,'Employee Register'!$A:$A,0),1))</f>
        <v/>
      </c>
      <c r="X101" s="19" t="str">
        <f t="shared" si="6"/>
        <v/>
      </c>
      <c r="Y101" s="19" t="str">
        <f>IF(OR(ISBLANK($A101),$A101=""),"",$R101*INDEX('Employee Register'!$R:$R,MATCH($A101,'Employee Register'!$A:$A,0),1))</f>
        <v/>
      </c>
      <c r="Z101" s="19" t="str">
        <f>IF(OR(ISBLANK($A101),$A101=""),"",$R101*INDEX('Employee Register'!$S:$S,MATCH($A101,'Employee Register'!$A:$A,0),1))</f>
        <v/>
      </c>
      <c r="AA101" s="19" t="str">
        <f>IF(OR(ISBLANK($A101),$A101=""),"",$N101*INDEX('Employee Register'!$T:$T,MATCH($A101,'Employee Register'!$A:$A,0),1))</f>
        <v/>
      </c>
      <c r="AB101" s="19" t="str">
        <f>IF(OR(ISBLANK($A101),$A101=""),"",$N101*INDEX('Employee Register'!$U:$U,MATCH($A101,'Employee Register'!$A:$A,0),1))</f>
        <v/>
      </c>
      <c r="AC101" s="19" t="str">
        <f>IF(OR(ISBLANK($A101),$A101=""),"",INDEX('Employee Register'!$V:$V,MATCH($A101,'Employee Register'!$A:$A,0),1))</f>
        <v/>
      </c>
      <c r="AD101" s="19" t="str">
        <f>IF(OR(ISBLANK($A101),$A101=""),"",INDEX('Employee Register'!$W:$W,MATCH($A101,'Employee Register'!$A:$A,0),1))</f>
        <v/>
      </c>
      <c r="AE101" s="35" t="str">
        <f t="shared" si="7"/>
        <v/>
      </c>
    </row>
    <row r="102" spans="1:31" x14ac:dyDescent="0.2">
      <c r="A102" s="153"/>
      <c r="B102" s="16" t="str">
        <f>IF(OR(ISBLANK($A102),$A102=""),"",INDEX('Employee Register'!B:B,MATCH($A102,'Employee Register'!A:A,0),1))</f>
        <v/>
      </c>
      <c r="C102" s="150"/>
      <c r="D102" s="150"/>
      <c r="E102" s="17"/>
      <c r="F102" s="17"/>
      <c r="G102" s="17"/>
      <c r="H102" s="17"/>
      <c r="I102" s="17" t="str">
        <f>IF(OR(ISBLANK($A102),$A102=""),"",IF(INDEX('Employee Register'!M:M,MATCH($A102,'Employee Register'!A:A,0),1)="Yes",TRUE,FALSE))</f>
        <v/>
      </c>
      <c r="J102" s="17"/>
      <c r="K102" s="17">
        <f t="shared" si="4"/>
        <v>0</v>
      </c>
      <c r="L102" s="27"/>
      <c r="M102" s="27"/>
      <c r="N102" s="34" t="str">
        <f>IF(OR(ISBLANK($A102),$A102=""),"",SUM($E102:$H102)*INDEX('Employee Register'!G:G,MATCH($A102,'Employee Register'!A:A,0),1)+$K102*INDEX('Employee Register'!H:H,MATCH($A102,'Employee Register'!A:A,0),1)+L102)</f>
        <v/>
      </c>
      <c r="O102" s="19" t="str">
        <f>IF(OR(ISBLANK($A102),$A102=""),"",INDEX('Employee Register'!$O:$O,MATCH($A102,'Employee Register'!$A:$A,0),1)*INDEX('Federal Tax Tables'!$B$6:$B$12,MATCH(INDEX('Employee Register'!$I:$I,MATCH($A102,'Employee Register'!$A:$A,0),1),pay_frequency,0),1))</f>
        <v/>
      </c>
      <c r="P102" s="19" t="str">
        <f>IF(OR(ISBLANK($A102),$A102=""),"",(N102-L102)*INDEX('Employee Register'!P:P,MATCH($A102,'Employee Register'!A:A,0),1))</f>
        <v/>
      </c>
      <c r="Q102" s="19" t="str">
        <f>IF(OR(ISBLANK($A102),$A102=""),"",INDEX('Employee Register'!Q:Q,MATCH($A102,'Employee Register'!A:A,0),1)+M102)</f>
        <v/>
      </c>
      <c r="R102" s="34" t="str">
        <f t="shared" si="5"/>
        <v/>
      </c>
      <c r="S102" s="34" t="str">
        <f>IF(OR(ISBLANK($A102),$A102=""),"",INDEX('Employee Register'!$N:$N,MATCH($A102,'Employee Register'!$A:$A,0),1))</f>
        <v/>
      </c>
      <c r="T102" s="52" t="str">
        <f>IF(OR(ISBLANK($A102),$A102=""),"",IF(YTD!$S102="SINGLE",S_YTD_excess_over,M_YTD_excess_over))</f>
        <v/>
      </c>
      <c r="U102" s="52" t="str">
        <f>IF(OR(ISBLANK($A102),$A102=""),"",IF(YTD!$S102="SINGLE",S_YTD_withhold,M_YTD_withhold))</f>
        <v/>
      </c>
      <c r="V102" s="147" t="str">
        <f>IF(OR(ISBLANK($A102),$A102=""),"",IF(YTD!$S102="SINGLE",S_YTD_plus_excess,M_YTD_plus_excess))</f>
        <v/>
      </c>
      <c r="W102" s="34" t="str">
        <f>IF(OR(ISBLANK($A102),$A102=""),"",INDEX('Employee Register'!$I:$I,MATCH($A102,'Employee Register'!$A:$A,0),1))</f>
        <v/>
      </c>
      <c r="X102" s="19" t="str">
        <f t="shared" si="6"/>
        <v/>
      </c>
      <c r="Y102" s="19" t="str">
        <f>IF(OR(ISBLANK($A102),$A102=""),"",$R102*INDEX('Employee Register'!$R:$R,MATCH($A102,'Employee Register'!$A:$A,0),1))</f>
        <v/>
      </c>
      <c r="Z102" s="19" t="str">
        <f>IF(OR(ISBLANK($A102),$A102=""),"",$R102*INDEX('Employee Register'!$S:$S,MATCH($A102,'Employee Register'!$A:$A,0),1))</f>
        <v/>
      </c>
      <c r="AA102" s="19" t="str">
        <f>IF(OR(ISBLANK($A102),$A102=""),"",$N102*INDEX('Employee Register'!$T:$T,MATCH($A102,'Employee Register'!$A:$A,0),1))</f>
        <v/>
      </c>
      <c r="AB102" s="19" t="str">
        <f>IF(OR(ISBLANK($A102),$A102=""),"",$N102*INDEX('Employee Register'!$U:$U,MATCH($A102,'Employee Register'!$A:$A,0),1))</f>
        <v/>
      </c>
      <c r="AC102" s="19" t="str">
        <f>IF(OR(ISBLANK($A102),$A102=""),"",INDEX('Employee Register'!$V:$V,MATCH($A102,'Employee Register'!$A:$A,0),1))</f>
        <v/>
      </c>
      <c r="AD102" s="19" t="str">
        <f>IF(OR(ISBLANK($A102),$A102=""),"",INDEX('Employee Register'!$W:$W,MATCH($A102,'Employee Register'!$A:$A,0),1))</f>
        <v/>
      </c>
      <c r="AE102" s="35" t="str">
        <f t="shared" si="7"/>
        <v/>
      </c>
    </row>
    <row r="103" spans="1:31" x14ac:dyDescent="0.2">
      <c r="A103" s="153"/>
      <c r="B103" s="16" t="str">
        <f>IF(OR(ISBLANK($A103),$A103=""),"",INDEX('Employee Register'!B:B,MATCH($A103,'Employee Register'!A:A,0),1))</f>
        <v/>
      </c>
      <c r="C103" s="150"/>
      <c r="D103" s="150"/>
      <c r="E103" s="17"/>
      <c r="F103" s="17"/>
      <c r="G103" s="17"/>
      <c r="H103" s="17"/>
      <c r="I103" s="17" t="str">
        <f>IF(OR(ISBLANK($A103),$A103=""),"",IF(INDEX('Employee Register'!M:M,MATCH($A103,'Employee Register'!A:A,0),1)="Yes",TRUE,FALSE))</f>
        <v/>
      </c>
      <c r="J103" s="17"/>
      <c r="K103" s="17">
        <f t="shared" si="4"/>
        <v>0</v>
      </c>
      <c r="L103" s="27"/>
      <c r="M103" s="27"/>
      <c r="N103" s="34" t="str">
        <f>IF(OR(ISBLANK($A103),$A103=""),"",SUM($E103:$H103)*INDEX('Employee Register'!G:G,MATCH($A103,'Employee Register'!A:A,0),1)+$K103*INDEX('Employee Register'!H:H,MATCH($A103,'Employee Register'!A:A,0),1)+L103)</f>
        <v/>
      </c>
      <c r="O103" s="19" t="str">
        <f>IF(OR(ISBLANK($A103),$A103=""),"",INDEX('Employee Register'!$O:$O,MATCH($A103,'Employee Register'!$A:$A,0),1)*INDEX('Federal Tax Tables'!$B$6:$B$12,MATCH(INDEX('Employee Register'!$I:$I,MATCH($A103,'Employee Register'!$A:$A,0),1),pay_frequency,0),1))</f>
        <v/>
      </c>
      <c r="P103" s="19" t="str">
        <f>IF(OR(ISBLANK($A103),$A103=""),"",(N103-L103)*INDEX('Employee Register'!P:P,MATCH($A103,'Employee Register'!A:A,0),1))</f>
        <v/>
      </c>
      <c r="Q103" s="19" t="str">
        <f>IF(OR(ISBLANK($A103),$A103=""),"",INDEX('Employee Register'!Q:Q,MATCH($A103,'Employee Register'!A:A,0),1)+M103)</f>
        <v/>
      </c>
      <c r="R103" s="34" t="str">
        <f t="shared" si="5"/>
        <v/>
      </c>
      <c r="S103" s="34" t="str">
        <f>IF(OR(ISBLANK($A103),$A103=""),"",INDEX('Employee Register'!$N:$N,MATCH($A103,'Employee Register'!$A:$A,0),1))</f>
        <v/>
      </c>
      <c r="T103" s="52" t="str">
        <f>IF(OR(ISBLANK($A103),$A103=""),"",IF(YTD!$S103="SINGLE",S_YTD_excess_over,M_YTD_excess_over))</f>
        <v/>
      </c>
      <c r="U103" s="52" t="str">
        <f>IF(OR(ISBLANK($A103),$A103=""),"",IF(YTD!$S103="SINGLE",S_YTD_withhold,M_YTD_withhold))</f>
        <v/>
      </c>
      <c r="V103" s="147" t="str">
        <f>IF(OR(ISBLANK($A103),$A103=""),"",IF(YTD!$S103="SINGLE",S_YTD_plus_excess,M_YTD_plus_excess))</f>
        <v/>
      </c>
      <c r="W103" s="34" t="str">
        <f>IF(OR(ISBLANK($A103),$A103=""),"",INDEX('Employee Register'!$I:$I,MATCH($A103,'Employee Register'!$A:$A,0),1))</f>
        <v/>
      </c>
      <c r="X103" s="19" t="str">
        <f t="shared" si="6"/>
        <v/>
      </c>
      <c r="Y103" s="19" t="str">
        <f>IF(OR(ISBLANK($A103),$A103=""),"",$R103*INDEX('Employee Register'!$R:$R,MATCH($A103,'Employee Register'!$A:$A,0),1))</f>
        <v/>
      </c>
      <c r="Z103" s="19" t="str">
        <f>IF(OR(ISBLANK($A103),$A103=""),"",$R103*INDEX('Employee Register'!$S:$S,MATCH($A103,'Employee Register'!$A:$A,0),1))</f>
        <v/>
      </c>
      <c r="AA103" s="19" t="str">
        <f>IF(OR(ISBLANK($A103),$A103=""),"",$N103*INDEX('Employee Register'!$T:$T,MATCH($A103,'Employee Register'!$A:$A,0),1))</f>
        <v/>
      </c>
      <c r="AB103" s="19" t="str">
        <f>IF(OR(ISBLANK($A103),$A103=""),"",$N103*INDEX('Employee Register'!$U:$U,MATCH($A103,'Employee Register'!$A:$A,0),1))</f>
        <v/>
      </c>
      <c r="AC103" s="19" t="str">
        <f>IF(OR(ISBLANK($A103),$A103=""),"",INDEX('Employee Register'!$V:$V,MATCH($A103,'Employee Register'!$A:$A,0),1))</f>
        <v/>
      </c>
      <c r="AD103" s="19" t="str">
        <f>IF(OR(ISBLANK($A103),$A103=""),"",INDEX('Employee Register'!$W:$W,MATCH($A103,'Employee Register'!$A:$A,0),1))</f>
        <v/>
      </c>
      <c r="AE103" s="35" t="str">
        <f t="shared" si="7"/>
        <v/>
      </c>
    </row>
    <row r="104" spans="1:31" x14ac:dyDescent="0.2">
      <c r="A104" s="153"/>
      <c r="B104" s="16" t="str">
        <f>IF(OR(ISBLANK($A104),$A104=""),"",INDEX('Employee Register'!B:B,MATCH($A104,'Employee Register'!A:A,0),1))</f>
        <v/>
      </c>
      <c r="C104" s="150"/>
      <c r="D104" s="150"/>
      <c r="E104" s="17"/>
      <c r="F104" s="17"/>
      <c r="G104" s="17"/>
      <c r="H104" s="17"/>
      <c r="I104" s="17" t="str">
        <f>IF(OR(ISBLANK($A104),$A104=""),"",IF(INDEX('Employee Register'!M:M,MATCH($A104,'Employee Register'!A:A,0),1)="Yes",TRUE,FALSE))</f>
        <v/>
      </c>
      <c r="J104" s="17"/>
      <c r="K104" s="17">
        <f t="shared" si="4"/>
        <v>0</v>
      </c>
      <c r="L104" s="27"/>
      <c r="M104" s="27"/>
      <c r="N104" s="34" t="str">
        <f>IF(OR(ISBLANK($A104),$A104=""),"",SUM($E104:$H104)*INDEX('Employee Register'!G:G,MATCH($A104,'Employee Register'!A:A,0),1)+$K104*INDEX('Employee Register'!H:H,MATCH($A104,'Employee Register'!A:A,0),1)+L104)</f>
        <v/>
      </c>
      <c r="O104" s="19" t="str">
        <f>IF(OR(ISBLANK($A104),$A104=""),"",INDEX('Employee Register'!$O:$O,MATCH($A104,'Employee Register'!$A:$A,0),1)*INDEX('Federal Tax Tables'!$B$6:$B$12,MATCH(INDEX('Employee Register'!$I:$I,MATCH($A104,'Employee Register'!$A:$A,0),1),pay_frequency,0),1))</f>
        <v/>
      </c>
      <c r="P104" s="19" t="str">
        <f>IF(OR(ISBLANK($A104),$A104=""),"",(N104-L104)*INDEX('Employee Register'!P:P,MATCH($A104,'Employee Register'!A:A,0),1))</f>
        <v/>
      </c>
      <c r="Q104" s="19" t="str">
        <f>IF(OR(ISBLANK($A104),$A104=""),"",INDEX('Employee Register'!Q:Q,MATCH($A104,'Employee Register'!A:A,0),1)+M104)</f>
        <v/>
      </c>
      <c r="R104" s="34" t="str">
        <f t="shared" si="5"/>
        <v/>
      </c>
      <c r="S104" s="34" t="str">
        <f>IF(OR(ISBLANK($A104),$A104=""),"",INDEX('Employee Register'!$N:$N,MATCH($A104,'Employee Register'!$A:$A,0),1))</f>
        <v/>
      </c>
      <c r="T104" s="52" t="str">
        <f>IF(OR(ISBLANK($A104),$A104=""),"",IF(YTD!$S104="SINGLE",S_YTD_excess_over,M_YTD_excess_over))</f>
        <v/>
      </c>
      <c r="U104" s="52" t="str">
        <f>IF(OR(ISBLANK($A104),$A104=""),"",IF(YTD!$S104="SINGLE",S_YTD_withhold,M_YTD_withhold))</f>
        <v/>
      </c>
      <c r="V104" s="147" t="str">
        <f>IF(OR(ISBLANK($A104),$A104=""),"",IF(YTD!$S104="SINGLE",S_YTD_plus_excess,M_YTD_plus_excess))</f>
        <v/>
      </c>
      <c r="W104" s="34" t="str">
        <f>IF(OR(ISBLANK($A104),$A104=""),"",INDEX('Employee Register'!$I:$I,MATCH($A104,'Employee Register'!$A:$A,0),1))</f>
        <v/>
      </c>
      <c r="X104" s="19" t="str">
        <f t="shared" si="6"/>
        <v/>
      </c>
      <c r="Y104" s="19" t="str">
        <f>IF(OR(ISBLANK($A104),$A104=""),"",$R104*INDEX('Employee Register'!$R:$R,MATCH($A104,'Employee Register'!$A:$A,0),1))</f>
        <v/>
      </c>
      <c r="Z104" s="19" t="str">
        <f>IF(OR(ISBLANK($A104),$A104=""),"",$R104*INDEX('Employee Register'!$S:$S,MATCH($A104,'Employee Register'!$A:$A,0),1))</f>
        <v/>
      </c>
      <c r="AA104" s="19" t="str">
        <f>IF(OR(ISBLANK($A104),$A104=""),"",$N104*INDEX('Employee Register'!$T:$T,MATCH($A104,'Employee Register'!$A:$A,0),1))</f>
        <v/>
      </c>
      <c r="AB104" s="19" t="str">
        <f>IF(OR(ISBLANK($A104),$A104=""),"",$N104*INDEX('Employee Register'!$U:$U,MATCH($A104,'Employee Register'!$A:$A,0),1))</f>
        <v/>
      </c>
      <c r="AC104" s="19" t="str">
        <f>IF(OR(ISBLANK($A104),$A104=""),"",INDEX('Employee Register'!$V:$V,MATCH($A104,'Employee Register'!$A:$A,0),1))</f>
        <v/>
      </c>
      <c r="AD104" s="19" t="str">
        <f>IF(OR(ISBLANK($A104),$A104=""),"",INDEX('Employee Register'!$W:$W,MATCH($A104,'Employee Register'!$A:$A,0),1))</f>
        <v/>
      </c>
      <c r="AE104" s="35" t="str">
        <f t="shared" si="7"/>
        <v/>
      </c>
    </row>
    <row r="105" spans="1:31" x14ac:dyDescent="0.2">
      <c r="A105" s="153"/>
      <c r="B105" s="16" t="str">
        <f>IF(OR(ISBLANK($A105),$A105=""),"",INDEX('Employee Register'!B:B,MATCH($A105,'Employee Register'!A:A,0),1))</f>
        <v/>
      </c>
      <c r="C105" s="150"/>
      <c r="D105" s="150"/>
      <c r="E105" s="17"/>
      <c r="F105" s="17"/>
      <c r="G105" s="17"/>
      <c r="H105" s="17"/>
      <c r="I105" s="17" t="str">
        <f>IF(OR(ISBLANK($A105),$A105=""),"",IF(INDEX('Employee Register'!M:M,MATCH($A105,'Employee Register'!A:A,0),1)="Yes",TRUE,FALSE))</f>
        <v/>
      </c>
      <c r="J105" s="17"/>
      <c r="K105" s="17">
        <f t="shared" si="4"/>
        <v>0</v>
      </c>
      <c r="L105" s="27"/>
      <c r="M105" s="27"/>
      <c r="N105" s="34" t="str">
        <f>IF(OR(ISBLANK($A105),$A105=""),"",SUM($E105:$H105)*INDEX('Employee Register'!G:G,MATCH($A105,'Employee Register'!A:A,0),1)+$K105*INDEX('Employee Register'!H:H,MATCH($A105,'Employee Register'!A:A,0),1)+L105)</f>
        <v/>
      </c>
      <c r="O105" s="19" t="str">
        <f>IF(OR(ISBLANK($A105),$A105=""),"",INDEX('Employee Register'!$O:$O,MATCH($A105,'Employee Register'!$A:$A,0),1)*INDEX('Federal Tax Tables'!$B$6:$B$12,MATCH(INDEX('Employee Register'!$I:$I,MATCH($A105,'Employee Register'!$A:$A,0),1),pay_frequency,0),1))</f>
        <v/>
      </c>
      <c r="P105" s="19" t="str">
        <f>IF(OR(ISBLANK($A105),$A105=""),"",(N105-L105)*INDEX('Employee Register'!P:P,MATCH($A105,'Employee Register'!A:A,0),1))</f>
        <v/>
      </c>
      <c r="Q105" s="19" t="str">
        <f>IF(OR(ISBLANK($A105),$A105=""),"",INDEX('Employee Register'!Q:Q,MATCH($A105,'Employee Register'!A:A,0),1)+M105)</f>
        <v/>
      </c>
      <c r="R105" s="34" t="str">
        <f t="shared" si="5"/>
        <v/>
      </c>
      <c r="S105" s="34" t="str">
        <f>IF(OR(ISBLANK($A105),$A105=""),"",INDEX('Employee Register'!$N:$N,MATCH($A105,'Employee Register'!$A:$A,0),1))</f>
        <v/>
      </c>
      <c r="T105" s="52" t="str">
        <f>IF(OR(ISBLANK($A105),$A105=""),"",IF(YTD!$S105="SINGLE",S_YTD_excess_over,M_YTD_excess_over))</f>
        <v/>
      </c>
      <c r="U105" s="52" t="str">
        <f>IF(OR(ISBLANK($A105),$A105=""),"",IF(YTD!$S105="SINGLE",S_YTD_withhold,M_YTD_withhold))</f>
        <v/>
      </c>
      <c r="V105" s="147" t="str">
        <f>IF(OR(ISBLANK($A105),$A105=""),"",IF(YTD!$S105="SINGLE",S_YTD_plus_excess,M_YTD_plus_excess))</f>
        <v/>
      </c>
      <c r="W105" s="34" t="str">
        <f>IF(OR(ISBLANK($A105),$A105=""),"",INDEX('Employee Register'!$I:$I,MATCH($A105,'Employee Register'!$A:$A,0),1))</f>
        <v/>
      </c>
      <c r="X105" s="19" t="str">
        <f t="shared" si="6"/>
        <v/>
      </c>
      <c r="Y105" s="19" t="str">
        <f>IF(OR(ISBLANK($A105),$A105=""),"",$R105*INDEX('Employee Register'!$R:$R,MATCH($A105,'Employee Register'!$A:$A,0),1))</f>
        <v/>
      </c>
      <c r="Z105" s="19" t="str">
        <f>IF(OR(ISBLANK($A105),$A105=""),"",$R105*INDEX('Employee Register'!$S:$S,MATCH($A105,'Employee Register'!$A:$A,0),1))</f>
        <v/>
      </c>
      <c r="AA105" s="19" t="str">
        <f>IF(OR(ISBLANK($A105),$A105=""),"",$N105*INDEX('Employee Register'!$T:$T,MATCH($A105,'Employee Register'!$A:$A,0),1))</f>
        <v/>
      </c>
      <c r="AB105" s="19" t="str">
        <f>IF(OR(ISBLANK($A105),$A105=""),"",$N105*INDEX('Employee Register'!$U:$U,MATCH($A105,'Employee Register'!$A:$A,0),1))</f>
        <v/>
      </c>
      <c r="AC105" s="19" t="str">
        <f>IF(OR(ISBLANK($A105),$A105=""),"",INDEX('Employee Register'!$V:$V,MATCH($A105,'Employee Register'!$A:$A,0),1))</f>
        <v/>
      </c>
      <c r="AD105" s="19" t="str">
        <f>IF(OR(ISBLANK($A105),$A105=""),"",INDEX('Employee Register'!$W:$W,MATCH($A105,'Employee Register'!$A:$A,0),1))</f>
        <v/>
      </c>
      <c r="AE105" s="35" t="str">
        <f t="shared" si="7"/>
        <v/>
      </c>
    </row>
    <row r="106" spans="1:31" x14ac:dyDescent="0.2">
      <c r="A106" s="153"/>
      <c r="B106" s="16" t="str">
        <f>IF(OR(ISBLANK($A106),$A106=""),"",INDEX('Employee Register'!B:B,MATCH($A106,'Employee Register'!A:A,0),1))</f>
        <v/>
      </c>
      <c r="C106" s="150"/>
      <c r="D106" s="150"/>
      <c r="E106" s="17"/>
      <c r="F106" s="17"/>
      <c r="G106" s="17"/>
      <c r="H106" s="17"/>
      <c r="I106" s="17" t="str">
        <f>IF(OR(ISBLANK($A106),$A106=""),"",IF(INDEX('Employee Register'!M:M,MATCH($A106,'Employee Register'!A:A,0),1)="Yes",TRUE,FALSE))</f>
        <v/>
      </c>
      <c r="J106" s="17"/>
      <c r="K106" s="17">
        <f t="shared" si="4"/>
        <v>0</v>
      </c>
      <c r="L106" s="27"/>
      <c r="M106" s="27"/>
      <c r="N106" s="34" t="str">
        <f>IF(OR(ISBLANK($A106),$A106=""),"",SUM($E106:$H106)*INDEX('Employee Register'!G:G,MATCH($A106,'Employee Register'!A:A,0),1)+$K106*INDEX('Employee Register'!H:H,MATCH($A106,'Employee Register'!A:A,0),1)+L106)</f>
        <v/>
      </c>
      <c r="O106" s="19" t="str">
        <f>IF(OR(ISBLANK($A106),$A106=""),"",INDEX('Employee Register'!$O:$O,MATCH($A106,'Employee Register'!$A:$A,0),1)*INDEX('Federal Tax Tables'!$B$6:$B$12,MATCH(INDEX('Employee Register'!$I:$I,MATCH($A106,'Employee Register'!$A:$A,0),1),pay_frequency,0),1))</f>
        <v/>
      </c>
      <c r="P106" s="19" t="str">
        <f>IF(OR(ISBLANK($A106),$A106=""),"",(N106-L106)*INDEX('Employee Register'!P:P,MATCH($A106,'Employee Register'!A:A,0),1))</f>
        <v/>
      </c>
      <c r="Q106" s="19" t="str">
        <f>IF(OR(ISBLANK($A106),$A106=""),"",INDEX('Employee Register'!Q:Q,MATCH($A106,'Employee Register'!A:A,0),1)+M106)</f>
        <v/>
      </c>
      <c r="R106" s="34" t="str">
        <f t="shared" si="5"/>
        <v/>
      </c>
      <c r="S106" s="34" t="str">
        <f>IF(OR(ISBLANK($A106),$A106=""),"",INDEX('Employee Register'!$N:$N,MATCH($A106,'Employee Register'!$A:$A,0),1))</f>
        <v/>
      </c>
      <c r="T106" s="52" t="str">
        <f>IF(OR(ISBLANK($A106),$A106=""),"",IF(YTD!$S106="SINGLE",S_YTD_excess_over,M_YTD_excess_over))</f>
        <v/>
      </c>
      <c r="U106" s="52" t="str">
        <f>IF(OR(ISBLANK($A106),$A106=""),"",IF(YTD!$S106="SINGLE",S_YTD_withhold,M_YTD_withhold))</f>
        <v/>
      </c>
      <c r="V106" s="147" t="str">
        <f>IF(OR(ISBLANK($A106),$A106=""),"",IF(YTD!$S106="SINGLE",S_YTD_plus_excess,M_YTD_plus_excess))</f>
        <v/>
      </c>
      <c r="W106" s="34" t="str">
        <f>IF(OR(ISBLANK($A106),$A106=""),"",INDEX('Employee Register'!$I:$I,MATCH($A106,'Employee Register'!$A:$A,0),1))</f>
        <v/>
      </c>
      <c r="X106" s="19" t="str">
        <f t="shared" si="6"/>
        <v/>
      </c>
      <c r="Y106" s="19" t="str">
        <f>IF(OR(ISBLANK($A106),$A106=""),"",$R106*INDEX('Employee Register'!$R:$R,MATCH($A106,'Employee Register'!$A:$A,0),1))</f>
        <v/>
      </c>
      <c r="Z106" s="19" t="str">
        <f>IF(OR(ISBLANK($A106),$A106=""),"",$R106*INDEX('Employee Register'!$S:$S,MATCH($A106,'Employee Register'!$A:$A,0),1))</f>
        <v/>
      </c>
      <c r="AA106" s="19" t="str">
        <f>IF(OR(ISBLANK($A106),$A106=""),"",$N106*INDEX('Employee Register'!$T:$T,MATCH($A106,'Employee Register'!$A:$A,0),1))</f>
        <v/>
      </c>
      <c r="AB106" s="19" t="str">
        <f>IF(OR(ISBLANK($A106),$A106=""),"",$N106*INDEX('Employee Register'!$U:$U,MATCH($A106,'Employee Register'!$A:$A,0),1))</f>
        <v/>
      </c>
      <c r="AC106" s="19" t="str">
        <f>IF(OR(ISBLANK($A106),$A106=""),"",INDEX('Employee Register'!$V:$V,MATCH($A106,'Employee Register'!$A:$A,0),1))</f>
        <v/>
      </c>
      <c r="AD106" s="19" t="str">
        <f>IF(OR(ISBLANK($A106),$A106=""),"",INDEX('Employee Register'!$W:$W,MATCH($A106,'Employee Register'!$A:$A,0),1))</f>
        <v/>
      </c>
      <c r="AE106" s="35" t="str">
        <f t="shared" si="7"/>
        <v/>
      </c>
    </row>
    <row r="107" spans="1:31" x14ac:dyDescent="0.2">
      <c r="A107" s="153"/>
      <c r="B107" s="16" t="str">
        <f>IF(OR(ISBLANK($A107),$A107=""),"",INDEX('Employee Register'!B:B,MATCH($A107,'Employee Register'!A:A,0),1))</f>
        <v/>
      </c>
      <c r="C107" s="150"/>
      <c r="D107" s="150"/>
      <c r="E107" s="17"/>
      <c r="F107" s="17"/>
      <c r="G107" s="17"/>
      <c r="H107" s="17"/>
      <c r="I107" s="17" t="str">
        <f>IF(OR(ISBLANK($A107),$A107=""),"",IF(INDEX('Employee Register'!M:M,MATCH($A107,'Employee Register'!A:A,0),1)="Yes",TRUE,FALSE))</f>
        <v/>
      </c>
      <c r="J107" s="17"/>
      <c r="K107" s="17">
        <f t="shared" si="4"/>
        <v>0</v>
      </c>
      <c r="L107" s="27"/>
      <c r="M107" s="27"/>
      <c r="N107" s="34" t="str">
        <f>IF(OR(ISBLANK($A107),$A107=""),"",SUM($E107:$H107)*INDEX('Employee Register'!G:G,MATCH($A107,'Employee Register'!A:A,0),1)+$K107*INDEX('Employee Register'!H:H,MATCH($A107,'Employee Register'!A:A,0),1)+L107)</f>
        <v/>
      </c>
      <c r="O107" s="19" t="str">
        <f>IF(OR(ISBLANK($A107),$A107=""),"",INDEX('Employee Register'!$O:$O,MATCH($A107,'Employee Register'!$A:$A,0),1)*INDEX('Federal Tax Tables'!$B$6:$B$12,MATCH(INDEX('Employee Register'!$I:$I,MATCH($A107,'Employee Register'!$A:$A,0),1),pay_frequency,0),1))</f>
        <v/>
      </c>
      <c r="P107" s="19" t="str">
        <f>IF(OR(ISBLANK($A107),$A107=""),"",(N107-L107)*INDEX('Employee Register'!P:P,MATCH($A107,'Employee Register'!A:A,0),1))</f>
        <v/>
      </c>
      <c r="Q107" s="19" t="str">
        <f>IF(OR(ISBLANK($A107),$A107=""),"",INDEX('Employee Register'!Q:Q,MATCH($A107,'Employee Register'!A:A,0),1)+M107)</f>
        <v/>
      </c>
      <c r="R107" s="34" t="str">
        <f t="shared" si="5"/>
        <v/>
      </c>
      <c r="S107" s="34" t="str">
        <f>IF(OR(ISBLANK($A107),$A107=""),"",INDEX('Employee Register'!$N:$N,MATCH($A107,'Employee Register'!$A:$A,0),1))</f>
        <v/>
      </c>
      <c r="T107" s="52" t="str">
        <f>IF(OR(ISBLANK($A107),$A107=""),"",IF(YTD!$S107="SINGLE",S_YTD_excess_over,M_YTD_excess_over))</f>
        <v/>
      </c>
      <c r="U107" s="52" t="str">
        <f>IF(OR(ISBLANK($A107),$A107=""),"",IF(YTD!$S107="SINGLE",S_YTD_withhold,M_YTD_withhold))</f>
        <v/>
      </c>
      <c r="V107" s="147" t="str">
        <f>IF(OR(ISBLANK($A107),$A107=""),"",IF(YTD!$S107="SINGLE",S_YTD_plus_excess,M_YTD_plus_excess))</f>
        <v/>
      </c>
      <c r="W107" s="34" t="str">
        <f>IF(OR(ISBLANK($A107),$A107=""),"",INDEX('Employee Register'!$I:$I,MATCH($A107,'Employee Register'!$A:$A,0),1))</f>
        <v/>
      </c>
      <c r="X107" s="19" t="str">
        <f t="shared" si="6"/>
        <v/>
      </c>
      <c r="Y107" s="19" t="str">
        <f>IF(OR(ISBLANK($A107),$A107=""),"",$R107*INDEX('Employee Register'!$R:$R,MATCH($A107,'Employee Register'!$A:$A,0),1))</f>
        <v/>
      </c>
      <c r="Z107" s="19" t="str">
        <f>IF(OR(ISBLANK($A107),$A107=""),"",$R107*INDEX('Employee Register'!$S:$S,MATCH($A107,'Employee Register'!$A:$A,0),1))</f>
        <v/>
      </c>
      <c r="AA107" s="19" t="str">
        <f>IF(OR(ISBLANK($A107),$A107=""),"",$N107*INDEX('Employee Register'!$T:$T,MATCH($A107,'Employee Register'!$A:$A,0),1))</f>
        <v/>
      </c>
      <c r="AB107" s="19" t="str">
        <f>IF(OR(ISBLANK($A107),$A107=""),"",$N107*INDEX('Employee Register'!$U:$U,MATCH($A107,'Employee Register'!$A:$A,0),1))</f>
        <v/>
      </c>
      <c r="AC107" s="19" t="str">
        <f>IF(OR(ISBLANK($A107),$A107=""),"",INDEX('Employee Register'!$V:$V,MATCH($A107,'Employee Register'!$A:$A,0),1))</f>
        <v/>
      </c>
      <c r="AD107" s="19" t="str">
        <f>IF(OR(ISBLANK($A107),$A107=""),"",INDEX('Employee Register'!$W:$W,MATCH($A107,'Employee Register'!$A:$A,0),1))</f>
        <v/>
      </c>
      <c r="AE107" s="35" t="str">
        <f t="shared" si="7"/>
        <v/>
      </c>
    </row>
    <row r="108" spans="1:31" x14ac:dyDescent="0.2">
      <c r="A108" s="153"/>
      <c r="B108" s="16" t="str">
        <f>IF(OR(ISBLANK($A108),$A108=""),"",INDEX('Employee Register'!B:B,MATCH($A108,'Employee Register'!A:A,0),1))</f>
        <v/>
      </c>
      <c r="C108" s="150"/>
      <c r="D108" s="150"/>
      <c r="E108" s="17"/>
      <c r="F108" s="17"/>
      <c r="G108" s="17"/>
      <c r="H108" s="17"/>
      <c r="I108" s="17" t="str">
        <f>IF(OR(ISBLANK($A108),$A108=""),"",IF(INDEX('Employee Register'!M:M,MATCH($A108,'Employee Register'!A:A,0),1)="Yes",TRUE,FALSE))</f>
        <v/>
      </c>
      <c r="J108" s="17"/>
      <c r="K108" s="17">
        <f t="shared" si="4"/>
        <v>0</v>
      </c>
      <c r="L108" s="27"/>
      <c r="M108" s="27"/>
      <c r="N108" s="34" t="str">
        <f>IF(OR(ISBLANK($A108),$A108=""),"",SUM($E108:$H108)*INDEX('Employee Register'!G:G,MATCH($A108,'Employee Register'!A:A,0),1)+$K108*INDEX('Employee Register'!H:H,MATCH($A108,'Employee Register'!A:A,0),1)+L108)</f>
        <v/>
      </c>
      <c r="O108" s="19" t="str">
        <f>IF(OR(ISBLANK($A108),$A108=""),"",INDEX('Employee Register'!$O:$O,MATCH($A108,'Employee Register'!$A:$A,0),1)*INDEX('Federal Tax Tables'!$B$6:$B$12,MATCH(INDEX('Employee Register'!$I:$I,MATCH($A108,'Employee Register'!$A:$A,0),1),pay_frequency,0),1))</f>
        <v/>
      </c>
      <c r="P108" s="19" t="str">
        <f>IF(OR(ISBLANK($A108),$A108=""),"",(N108-L108)*INDEX('Employee Register'!P:P,MATCH($A108,'Employee Register'!A:A,0),1))</f>
        <v/>
      </c>
      <c r="Q108" s="19" t="str">
        <f>IF(OR(ISBLANK($A108),$A108=""),"",INDEX('Employee Register'!Q:Q,MATCH($A108,'Employee Register'!A:A,0),1)+M108)</f>
        <v/>
      </c>
      <c r="R108" s="34" t="str">
        <f t="shared" si="5"/>
        <v/>
      </c>
      <c r="S108" s="34" t="str">
        <f>IF(OR(ISBLANK($A108),$A108=""),"",INDEX('Employee Register'!$N:$N,MATCH($A108,'Employee Register'!$A:$A,0),1))</f>
        <v/>
      </c>
      <c r="T108" s="52" t="str">
        <f>IF(OR(ISBLANK($A108),$A108=""),"",IF(YTD!$S108="SINGLE",S_YTD_excess_over,M_YTD_excess_over))</f>
        <v/>
      </c>
      <c r="U108" s="52" t="str">
        <f>IF(OR(ISBLANK($A108),$A108=""),"",IF(YTD!$S108="SINGLE",S_YTD_withhold,M_YTD_withhold))</f>
        <v/>
      </c>
      <c r="V108" s="147" t="str">
        <f>IF(OR(ISBLANK($A108),$A108=""),"",IF(YTD!$S108="SINGLE",S_YTD_plus_excess,M_YTD_plus_excess))</f>
        <v/>
      </c>
      <c r="W108" s="34" t="str">
        <f>IF(OR(ISBLANK($A108),$A108=""),"",INDEX('Employee Register'!$I:$I,MATCH($A108,'Employee Register'!$A:$A,0),1))</f>
        <v/>
      </c>
      <c r="X108" s="19" t="str">
        <f t="shared" si="6"/>
        <v/>
      </c>
      <c r="Y108" s="19" t="str">
        <f>IF(OR(ISBLANK($A108),$A108=""),"",$R108*INDEX('Employee Register'!$R:$R,MATCH($A108,'Employee Register'!$A:$A,0),1))</f>
        <v/>
      </c>
      <c r="Z108" s="19" t="str">
        <f>IF(OR(ISBLANK($A108),$A108=""),"",$R108*INDEX('Employee Register'!$S:$S,MATCH($A108,'Employee Register'!$A:$A,0),1))</f>
        <v/>
      </c>
      <c r="AA108" s="19" t="str">
        <f>IF(OR(ISBLANK($A108),$A108=""),"",$N108*INDEX('Employee Register'!$T:$T,MATCH($A108,'Employee Register'!$A:$A,0),1))</f>
        <v/>
      </c>
      <c r="AB108" s="19" t="str">
        <f>IF(OR(ISBLANK($A108),$A108=""),"",$N108*INDEX('Employee Register'!$U:$U,MATCH($A108,'Employee Register'!$A:$A,0),1))</f>
        <v/>
      </c>
      <c r="AC108" s="19" t="str">
        <f>IF(OR(ISBLANK($A108),$A108=""),"",INDEX('Employee Register'!$V:$V,MATCH($A108,'Employee Register'!$A:$A,0),1))</f>
        <v/>
      </c>
      <c r="AD108" s="19" t="str">
        <f>IF(OR(ISBLANK($A108),$A108=""),"",INDEX('Employee Register'!$W:$W,MATCH($A108,'Employee Register'!$A:$A,0),1))</f>
        <v/>
      </c>
      <c r="AE108" s="35" t="str">
        <f t="shared" si="7"/>
        <v/>
      </c>
    </row>
    <row r="109" spans="1:31" x14ac:dyDescent="0.2">
      <c r="A109" s="153"/>
      <c r="B109" s="16" t="str">
        <f>IF(OR(ISBLANK($A109),$A109=""),"",INDEX('Employee Register'!B:B,MATCH($A109,'Employee Register'!A:A,0),1))</f>
        <v/>
      </c>
      <c r="C109" s="150"/>
      <c r="D109" s="150"/>
      <c r="E109" s="17"/>
      <c r="F109" s="17"/>
      <c r="G109" s="17"/>
      <c r="H109" s="17"/>
      <c r="I109" s="17" t="str">
        <f>IF(OR(ISBLANK($A109),$A109=""),"",IF(INDEX('Employee Register'!M:M,MATCH($A109,'Employee Register'!A:A,0),1)="Yes",TRUE,FALSE))</f>
        <v/>
      </c>
      <c r="J109" s="17"/>
      <c r="K109" s="17">
        <f t="shared" si="4"/>
        <v>0</v>
      </c>
      <c r="L109" s="27"/>
      <c r="M109" s="27"/>
      <c r="N109" s="34" t="str">
        <f>IF(OR(ISBLANK($A109),$A109=""),"",SUM($E109:$H109)*INDEX('Employee Register'!G:G,MATCH($A109,'Employee Register'!A:A,0),1)+$K109*INDEX('Employee Register'!H:H,MATCH($A109,'Employee Register'!A:A,0),1)+L109)</f>
        <v/>
      </c>
      <c r="O109" s="19" t="str">
        <f>IF(OR(ISBLANK($A109),$A109=""),"",INDEX('Employee Register'!$O:$O,MATCH($A109,'Employee Register'!$A:$A,0),1)*INDEX('Federal Tax Tables'!$B$6:$B$12,MATCH(INDEX('Employee Register'!$I:$I,MATCH($A109,'Employee Register'!$A:$A,0),1),pay_frequency,0),1))</f>
        <v/>
      </c>
      <c r="P109" s="19" t="str">
        <f>IF(OR(ISBLANK($A109),$A109=""),"",(N109-L109)*INDEX('Employee Register'!P:P,MATCH($A109,'Employee Register'!A:A,0),1))</f>
        <v/>
      </c>
      <c r="Q109" s="19" t="str">
        <f>IF(OR(ISBLANK($A109),$A109=""),"",INDEX('Employee Register'!Q:Q,MATCH($A109,'Employee Register'!A:A,0),1)+M109)</f>
        <v/>
      </c>
      <c r="R109" s="34" t="str">
        <f t="shared" si="5"/>
        <v/>
      </c>
      <c r="S109" s="34" t="str">
        <f>IF(OR(ISBLANK($A109),$A109=""),"",INDEX('Employee Register'!$N:$N,MATCH($A109,'Employee Register'!$A:$A,0),1))</f>
        <v/>
      </c>
      <c r="T109" s="52" t="str">
        <f>IF(OR(ISBLANK($A109),$A109=""),"",IF(YTD!$S109="SINGLE",S_YTD_excess_over,M_YTD_excess_over))</f>
        <v/>
      </c>
      <c r="U109" s="52" t="str">
        <f>IF(OR(ISBLANK($A109),$A109=""),"",IF(YTD!$S109="SINGLE",S_YTD_withhold,M_YTD_withhold))</f>
        <v/>
      </c>
      <c r="V109" s="147" t="str">
        <f>IF(OR(ISBLANK($A109),$A109=""),"",IF(YTD!$S109="SINGLE",S_YTD_plus_excess,M_YTD_plus_excess))</f>
        <v/>
      </c>
      <c r="W109" s="34" t="str">
        <f>IF(OR(ISBLANK($A109),$A109=""),"",INDEX('Employee Register'!$I:$I,MATCH($A109,'Employee Register'!$A:$A,0),1))</f>
        <v/>
      </c>
      <c r="X109" s="19" t="str">
        <f t="shared" si="6"/>
        <v/>
      </c>
      <c r="Y109" s="19" t="str">
        <f>IF(OR(ISBLANK($A109),$A109=""),"",$R109*INDEX('Employee Register'!$R:$R,MATCH($A109,'Employee Register'!$A:$A,0),1))</f>
        <v/>
      </c>
      <c r="Z109" s="19" t="str">
        <f>IF(OR(ISBLANK($A109),$A109=""),"",$R109*INDEX('Employee Register'!$S:$S,MATCH($A109,'Employee Register'!$A:$A,0),1))</f>
        <v/>
      </c>
      <c r="AA109" s="19" t="str">
        <f>IF(OR(ISBLANK($A109),$A109=""),"",$N109*INDEX('Employee Register'!$T:$T,MATCH($A109,'Employee Register'!$A:$A,0),1))</f>
        <v/>
      </c>
      <c r="AB109" s="19" t="str">
        <f>IF(OR(ISBLANK($A109),$A109=""),"",$N109*INDEX('Employee Register'!$U:$U,MATCH($A109,'Employee Register'!$A:$A,0),1))</f>
        <v/>
      </c>
      <c r="AC109" s="19" t="str">
        <f>IF(OR(ISBLANK($A109),$A109=""),"",INDEX('Employee Register'!$V:$V,MATCH($A109,'Employee Register'!$A:$A,0),1))</f>
        <v/>
      </c>
      <c r="AD109" s="19" t="str">
        <f>IF(OR(ISBLANK($A109),$A109=""),"",INDEX('Employee Register'!$W:$W,MATCH($A109,'Employee Register'!$A:$A,0),1))</f>
        <v/>
      </c>
      <c r="AE109" s="35" t="str">
        <f t="shared" si="7"/>
        <v/>
      </c>
    </row>
    <row r="110" spans="1:31" x14ac:dyDescent="0.2">
      <c r="A110" s="153"/>
      <c r="B110" s="16" t="str">
        <f>IF(OR(ISBLANK($A110),$A110=""),"",INDEX('Employee Register'!B:B,MATCH($A110,'Employee Register'!A:A,0),1))</f>
        <v/>
      </c>
      <c r="C110" s="150"/>
      <c r="D110" s="150"/>
      <c r="E110" s="17"/>
      <c r="F110" s="17"/>
      <c r="G110" s="17"/>
      <c r="H110" s="17"/>
      <c r="I110" s="17" t="str">
        <f>IF(OR(ISBLANK($A110),$A110=""),"",IF(INDEX('Employee Register'!M:M,MATCH($A110,'Employee Register'!A:A,0),1)="Yes",TRUE,FALSE))</f>
        <v/>
      </c>
      <c r="J110" s="17"/>
      <c r="K110" s="17">
        <f t="shared" si="4"/>
        <v>0</v>
      </c>
      <c r="L110" s="27"/>
      <c r="M110" s="27"/>
      <c r="N110" s="34" t="str">
        <f>IF(OR(ISBLANK($A110),$A110=""),"",SUM($E110:$H110)*INDEX('Employee Register'!G:G,MATCH($A110,'Employee Register'!A:A,0),1)+$K110*INDEX('Employee Register'!H:H,MATCH($A110,'Employee Register'!A:A,0),1)+L110)</f>
        <v/>
      </c>
      <c r="O110" s="19" t="str">
        <f>IF(OR(ISBLANK($A110),$A110=""),"",INDEX('Employee Register'!$O:$O,MATCH($A110,'Employee Register'!$A:$A,0),1)*INDEX('Federal Tax Tables'!$B$6:$B$12,MATCH(INDEX('Employee Register'!$I:$I,MATCH($A110,'Employee Register'!$A:$A,0),1),pay_frequency,0),1))</f>
        <v/>
      </c>
      <c r="P110" s="19" t="str">
        <f>IF(OR(ISBLANK($A110),$A110=""),"",(N110-L110)*INDEX('Employee Register'!P:P,MATCH($A110,'Employee Register'!A:A,0),1))</f>
        <v/>
      </c>
      <c r="Q110" s="19" t="str">
        <f>IF(OR(ISBLANK($A110),$A110=""),"",INDEX('Employee Register'!Q:Q,MATCH($A110,'Employee Register'!A:A,0),1)+M110)</f>
        <v/>
      </c>
      <c r="R110" s="34" t="str">
        <f t="shared" si="5"/>
        <v/>
      </c>
      <c r="S110" s="34" t="str">
        <f>IF(OR(ISBLANK($A110),$A110=""),"",INDEX('Employee Register'!$N:$N,MATCH($A110,'Employee Register'!$A:$A,0),1))</f>
        <v/>
      </c>
      <c r="T110" s="52" t="str">
        <f>IF(OR(ISBLANK($A110),$A110=""),"",IF(YTD!$S110="SINGLE",S_YTD_excess_over,M_YTD_excess_over))</f>
        <v/>
      </c>
      <c r="U110" s="52" t="str">
        <f>IF(OR(ISBLANK($A110),$A110=""),"",IF(YTD!$S110="SINGLE",S_YTD_withhold,M_YTD_withhold))</f>
        <v/>
      </c>
      <c r="V110" s="147" t="str">
        <f>IF(OR(ISBLANK($A110),$A110=""),"",IF(YTD!$S110="SINGLE",S_YTD_plus_excess,M_YTD_plus_excess))</f>
        <v/>
      </c>
      <c r="W110" s="34" t="str">
        <f>IF(OR(ISBLANK($A110),$A110=""),"",INDEX('Employee Register'!$I:$I,MATCH($A110,'Employee Register'!$A:$A,0),1))</f>
        <v/>
      </c>
      <c r="X110" s="19" t="str">
        <f t="shared" si="6"/>
        <v/>
      </c>
      <c r="Y110" s="19" t="str">
        <f>IF(OR(ISBLANK($A110),$A110=""),"",$R110*INDEX('Employee Register'!$R:$R,MATCH($A110,'Employee Register'!$A:$A,0),1))</f>
        <v/>
      </c>
      <c r="Z110" s="19" t="str">
        <f>IF(OR(ISBLANK($A110),$A110=""),"",$R110*INDEX('Employee Register'!$S:$S,MATCH($A110,'Employee Register'!$A:$A,0),1))</f>
        <v/>
      </c>
      <c r="AA110" s="19" t="str">
        <f>IF(OR(ISBLANK($A110),$A110=""),"",$N110*INDEX('Employee Register'!$T:$T,MATCH($A110,'Employee Register'!$A:$A,0),1))</f>
        <v/>
      </c>
      <c r="AB110" s="19" t="str">
        <f>IF(OR(ISBLANK($A110),$A110=""),"",$N110*INDEX('Employee Register'!$U:$U,MATCH($A110,'Employee Register'!$A:$A,0),1))</f>
        <v/>
      </c>
      <c r="AC110" s="19" t="str">
        <f>IF(OR(ISBLANK($A110),$A110=""),"",INDEX('Employee Register'!$V:$V,MATCH($A110,'Employee Register'!$A:$A,0),1))</f>
        <v/>
      </c>
      <c r="AD110" s="19" t="str">
        <f>IF(OR(ISBLANK($A110),$A110=""),"",INDEX('Employee Register'!$W:$W,MATCH($A110,'Employee Register'!$A:$A,0),1))</f>
        <v/>
      </c>
      <c r="AE110" s="35" t="str">
        <f t="shared" si="7"/>
        <v/>
      </c>
    </row>
    <row r="111" spans="1:31" x14ac:dyDescent="0.2">
      <c r="A111" s="153"/>
      <c r="B111" s="16" t="str">
        <f>IF(OR(ISBLANK($A111),$A111=""),"",INDEX('Employee Register'!B:B,MATCH($A111,'Employee Register'!A:A,0),1))</f>
        <v/>
      </c>
      <c r="C111" s="150"/>
      <c r="D111" s="150"/>
      <c r="E111" s="17"/>
      <c r="F111" s="17"/>
      <c r="G111" s="17"/>
      <c r="H111" s="17"/>
      <c r="I111" s="17" t="str">
        <f>IF(OR(ISBLANK($A111),$A111=""),"",IF(INDEX('Employee Register'!M:M,MATCH($A111,'Employee Register'!A:A,0),1)="Yes",TRUE,FALSE))</f>
        <v/>
      </c>
      <c r="J111" s="17"/>
      <c r="K111" s="17">
        <f t="shared" si="4"/>
        <v>0</v>
      </c>
      <c r="L111" s="27"/>
      <c r="M111" s="27"/>
      <c r="N111" s="34" t="str">
        <f>IF(OR(ISBLANK($A111),$A111=""),"",SUM($E111:$H111)*INDEX('Employee Register'!G:G,MATCH($A111,'Employee Register'!A:A,0),1)+$K111*INDEX('Employee Register'!H:H,MATCH($A111,'Employee Register'!A:A,0),1)+L111)</f>
        <v/>
      </c>
      <c r="O111" s="19" t="str">
        <f>IF(OR(ISBLANK($A111),$A111=""),"",INDEX('Employee Register'!$O:$O,MATCH($A111,'Employee Register'!$A:$A,0),1)*INDEX('Federal Tax Tables'!$B$6:$B$12,MATCH(INDEX('Employee Register'!$I:$I,MATCH($A111,'Employee Register'!$A:$A,0),1),pay_frequency,0),1))</f>
        <v/>
      </c>
      <c r="P111" s="19" t="str">
        <f>IF(OR(ISBLANK($A111),$A111=""),"",(N111-L111)*INDEX('Employee Register'!P:P,MATCH($A111,'Employee Register'!A:A,0),1))</f>
        <v/>
      </c>
      <c r="Q111" s="19" t="str">
        <f>IF(OR(ISBLANK($A111),$A111=""),"",INDEX('Employee Register'!Q:Q,MATCH($A111,'Employee Register'!A:A,0),1)+M111)</f>
        <v/>
      </c>
      <c r="R111" s="34" t="str">
        <f t="shared" si="5"/>
        <v/>
      </c>
      <c r="S111" s="34" t="str">
        <f>IF(OR(ISBLANK($A111),$A111=""),"",INDEX('Employee Register'!$N:$N,MATCH($A111,'Employee Register'!$A:$A,0),1))</f>
        <v/>
      </c>
      <c r="T111" s="52" t="str">
        <f>IF(OR(ISBLANK($A111),$A111=""),"",IF(YTD!$S111="SINGLE",S_YTD_excess_over,M_YTD_excess_over))</f>
        <v/>
      </c>
      <c r="U111" s="52" t="str">
        <f>IF(OR(ISBLANK($A111),$A111=""),"",IF(YTD!$S111="SINGLE",S_YTD_withhold,M_YTD_withhold))</f>
        <v/>
      </c>
      <c r="V111" s="147" t="str">
        <f>IF(OR(ISBLANK($A111),$A111=""),"",IF(YTD!$S111="SINGLE",S_YTD_plus_excess,M_YTD_plus_excess))</f>
        <v/>
      </c>
      <c r="W111" s="34" t="str">
        <f>IF(OR(ISBLANK($A111),$A111=""),"",INDEX('Employee Register'!$I:$I,MATCH($A111,'Employee Register'!$A:$A,0),1))</f>
        <v/>
      </c>
      <c r="X111" s="19" t="str">
        <f t="shared" si="6"/>
        <v/>
      </c>
      <c r="Y111" s="19" t="str">
        <f>IF(OR(ISBLANK($A111),$A111=""),"",$R111*INDEX('Employee Register'!$R:$R,MATCH($A111,'Employee Register'!$A:$A,0),1))</f>
        <v/>
      </c>
      <c r="Z111" s="19" t="str">
        <f>IF(OR(ISBLANK($A111),$A111=""),"",$R111*INDEX('Employee Register'!$S:$S,MATCH($A111,'Employee Register'!$A:$A,0),1))</f>
        <v/>
      </c>
      <c r="AA111" s="19" t="str">
        <f>IF(OR(ISBLANK($A111),$A111=""),"",$N111*INDEX('Employee Register'!$T:$T,MATCH($A111,'Employee Register'!$A:$A,0),1))</f>
        <v/>
      </c>
      <c r="AB111" s="19" t="str">
        <f>IF(OR(ISBLANK($A111),$A111=""),"",$N111*INDEX('Employee Register'!$U:$U,MATCH($A111,'Employee Register'!$A:$A,0),1))</f>
        <v/>
      </c>
      <c r="AC111" s="19" t="str">
        <f>IF(OR(ISBLANK($A111),$A111=""),"",INDEX('Employee Register'!$V:$V,MATCH($A111,'Employee Register'!$A:$A,0),1))</f>
        <v/>
      </c>
      <c r="AD111" s="19" t="str">
        <f>IF(OR(ISBLANK($A111),$A111=""),"",INDEX('Employee Register'!$W:$W,MATCH($A111,'Employee Register'!$A:$A,0),1))</f>
        <v/>
      </c>
      <c r="AE111" s="35" t="str">
        <f t="shared" si="7"/>
        <v/>
      </c>
    </row>
    <row r="112" spans="1:31" x14ac:dyDescent="0.2">
      <c r="A112" s="153"/>
      <c r="B112" s="16" t="str">
        <f>IF(OR(ISBLANK($A112),$A112=""),"",INDEX('Employee Register'!B:B,MATCH($A112,'Employee Register'!A:A,0),1))</f>
        <v/>
      </c>
      <c r="C112" s="150"/>
      <c r="D112" s="150"/>
      <c r="E112" s="17"/>
      <c r="F112" s="17"/>
      <c r="G112" s="17"/>
      <c r="H112" s="17"/>
      <c r="I112" s="17" t="str">
        <f>IF(OR(ISBLANK($A112),$A112=""),"",IF(INDEX('Employee Register'!M:M,MATCH($A112,'Employee Register'!A:A,0),1)="Yes",TRUE,FALSE))</f>
        <v/>
      </c>
      <c r="J112" s="17"/>
      <c r="K112" s="17">
        <f t="shared" si="4"/>
        <v>0</v>
      </c>
      <c r="L112" s="27"/>
      <c r="M112" s="27"/>
      <c r="N112" s="34" t="str">
        <f>IF(OR(ISBLANK($A112),$A112=""),"",SUM($E112:$H112)*INDEX('Employee Register'!G:G,MATCH($A112,'Employee Register'!A:A,0),1)+$K112*INDEX('Employee Register'!H:H,MATCH($A112,'Employee Register'!A:A,0),1)+L112)</f>
        <v/>
      </c>
      <c r="O112" s="19" t="str">
        <f>IF(OR(ISBLANK($A112),$A112=""),"",INDEX('Employee Register'!$O:$O,MATCH($A112,'Employee Register'!$A:$A,0),1)*INDEX('Federal Tax Tables'!$B$6:$B$12,MATCH(INDEX('Employee Register'!$I:$I,MATCH($A112,'Employee Register'!$A:$A,0),1),pay_frequency,0),1))</f>
        <v/>
      </c>
      <c r="P112" s="19" t="str">
        <f>IF(OR(ISBLANK($A112),$A112=""),"",(N112-L112)*INDEX('Employee Register'!P:P,MATCH($A112,'Employee Register'!A:A,0),1))</f>
        <v/>
      </c>
      <c r="Q112" s="19" t="str">
        <f>IF(OR(ISBLANK($A112),$A112=""),"",INDEX('Employee Register'!Q:Q,MATCH($A112,'Employee Register'!A:A,0),1)+M112)</f>
        <v/>
      </c>
      <c r="R112" s="34" t="str">
        <f t="shared" si="5"/>
        <v/>
      </c>
      <c r="S112" s="34" t="str">
        <f>IF(OR(ISBLANK($A112),$A112=""),"",INDEX('Employee Register'!$N:$N,MATCH($A112,'Employee Register'!$A:$A,0),1))</f>
        <v/>
      </c>
      <c r="T112" s="52" t="str">
        <f>IF(OR(ISBLANK($A112),$A112=""),"",IF(YTD!$S112="SINGLE",S_YTD_excess_over,M_YTD_excess_over))</f>
        <v/>
      </c>
      <c r="U112" s="52" t="str">
        <f>IF(OR(ISBLANK($A112),$A112=""),"",IF(YTD!$S112="SINGLE",S_YTD_withhold,M_YTD_withhold))</f>
        <v/>
      </c>
      <c r="V112" s="147" t="str">
        <f>IF(OR(ISBLANK($A112),$A112=""),"",IF(YTD!$S112="SINGLE",S_YTD_plus_excess,M_YTD_plus_excess))</f>
        <v/>
      </c>
      <c r="W112" s="34" t="str">
        <f>IF(OR(ISBLANK($A112),$A112=""),"",INDEX('Employee Register'!$I:$I,MATCH($A112,'Employee Register'!$A:$A,0),1))</f>
        <v/>
      </c>
      <c r="X112" s="19" t="str">
        <f t="shared" si="6"/>
        <v/>
      </c>
      <c r="Y112" s="19" t="str">
        <f>IF(OR(ISBLANK($A112),$A112=""),"",$R112*INDEX('Employee Register'!$R:$R,MATCH($A112,'Employee Register'!$A:$A,0),1))</f>
        <v/>
      </c>
      <c r="Z112" s="19" t="str">
        <f>IF(OR(ISBLANK($A112),$A112=""),"",$R112*INDEX('Employee Register'!$S:$S,MATCH($A112,'Employee Register'!$A:$A,0),1))</f>
        <v/>
      </c>
      <c r="AA112" s="19" t="str">
        <f>IF(OR(ISBLANK($A112),$A112=""),"",$N112*INDEX('Employee Register'!$T:$T,MATCH($A112,'Employee Register'!$A:$A,0),1))</f>
        <v/>
      </c>
      <c r="AB112" s="19" t="str">
        <f>IF(OR(ISBLANK($A112),$A112=""),"",$N112*INDEX('Employee Register'!$U:$U,MATCH($A112,'Employee Register'!$A:$A,0),1))</f>
        <v/>
      </c>
      <c r="AC112" s="19" t="str">
        <f>IF(OR(ISBLANK($A112),$A112=""),"",INDEX('Employee Register'!$V:$V,MATCH($A112,'Employee Register'!$A:$A,0),1))</f>
        <v/>
      </c>
      <c r="AD112" s="19" t="str">
        <f>IF(OR(ISBLANK($A112),$A112=""),"",INDEX('Employee Register'!$W:$W,MATCH($A112,'Employee Register'!$A:$A,0),1))</f>
        <v/>
      </c>
      <c r="AE112" s="35" t="str">
        <f t="shared" si="7"/>
        <v/>
      </c>
    </row>
    <row r="113" spans="1:31" x14ac:dyDescent="0.2">
      <c r="A113" s="153"/>
      <c r="B113" s="16" t="str">
        <f>IF(OR(ISBLANK($A113),$A113=""),"",INDEX('Employee Register'!B:B,MATCH($A113,'Employee Register'!A:A,0),1))</f>
        <v/>
      </c>
      <c r="C113" s="150"/>
      <c r="D113" s="150"/>
      <c r="E113" s="17"/>
      <c r="F113" s="17"/>
      <c r="G113" s="17"/>
      <c r="H113" s="17"/>
      <c r="I113" s="17" t="str">
        <f>IF(OR(ISBLANK($A113),$A113=""),"",IF(INDEX('Employee Register'!M:M,MATCH($A113,'Employee Register'!A:A,0),1)="Yes",TRUE,FALSE))</f>
        <v/>
      </c>
      <c r="J113" s="17"/>
      <c r="K113" s="17">
        <f t="shared" si="4"/>
        <v>0</v>
      </c>
      <c r="L113" s="27"/>
      <c r="M113" s="27"/>
      <c r="N113" s="34" t="str">
        <f>IF(OR(ISBLANK($A113),$A113=""),"",SUM($E113:$H113)*INDEX('Employee Register'!G:G,MATCH($A113,'Employee Register'!A:A,0),1)+$K113*INDEX('Employee Register'!H:H,MATCH($A113,'Employee Register'!A:A,0),1)+L113)</f>
        <v/>
      </c>
      <c r="O113" s="19" t="str">
        <f>IF(OR(ISBLANK($A113),$A113=""),"",INDEX('Employee Register'!$O:$O,MATCH($A113,'Employee Register'!$A:$A,0),1)*INDEX('Federal Tax Tables'!$B$6:$B$12,MATCH(INDEX('Employee Register'!$I:$I,MATCH($A113,'Employee Register'!$A:$A,0),1),pay_frequency,0),1))</f>
        <v/>
      </c>
      <c r="P113" s="19" t="str">
        <f>IF(OR(ISBLANK($A113),$A113=""),"",(N113-L113)*INDEX('Employee Register'!P:P,MATCH($A113,'Employee Register'!A:A,0),1))</f>
        <v/>
      </c>
      <c r="Q113" s="19" t="str">
        <f>IF(OR(ISBLANK($A113),$A113=""),"",INDEX('Employee Register'!Q:Q,MATCH($A113,'Employee Register'!A:A,0),1)+M113)</f>
        <v/>
      </c>
      <c r="R113" s="34" t="str">
        <f t="shared" si="5"/>
        <v/>
      </c>
      <c r="S113" s="34" t="str">
        <f>IF(OR(ISBLANK($A113),$A113=""),"",INDEX('Employee Register'!$N:$N,MATCH($A113,'Employee Register'!$A:$A,0),1))</f>
        <v/>
      </c>
      <c r="T113" s="52" t="str">
        <f>IF(OR(ISBLANK($A113),$A113=""),"",IF(YTD!$S113="SINGLE",S_YTD_excess_over,M_YTD_excess_over))</f>
        <v/>
      </c>
      <c r="U113" s="52" t="str">
        <f>IF(OR(ISBLANK($A113),$A113=""),"",IF(YTD!$S113="SINGLE",S_YTD_withhold,M_YTD_withhold))</f>
        <v/>
      </c>
      <c r="V113" s="147" t="str">
        <f>IF(OR(ISBLANK($A113),$A113=""),"",IF(YTD!$S113="SINGLE",S_YTD_plus_excess,M_YTD_plus_excess))</f>
        <v/>
      </c>
      <c r="W113" s="34" t="str">
        <f>IF(OR(ISBLANK($A113),$A113=""),"",INDEX('Employee Register'!$I:$I,MATCH($A113,'Employee Register'!$A:$A,0),1))</f>
        <v/>
      </c>
      <c r="X113" s="19" t="str">
        <f t="shared" si="6"/>
        <v/>
      </c>
      <c r="Y113" s="19" t="str">
        <f>IF(OR(ISBLANK($A113),$A113=""),"",$R113*INDEX('Employee Register'!$R:$R,MATCH($A113,'Employee Register'!$A:$A,0),1))</f>
        <v/>
      </c>
      <c r="Z113" s="19" t="str">
        <f>IF(OR(ISBLANK($A113),$A113=""),"",$R113*INDEX('Employee Register'!$S:$S,MATCH($A113,'Employee Register'!$A:$A,0),1))</f>
        <v/>
      </c>
      <c r="AA113" s="19" t="str">
        <f>IF(OR(ISBLANK($A113),$A113=""),"",$N113*INDEX('Employee Register'!$T:$T,MATCH($A113,'Employee Register'!$A:$A,0),1))</f>
        <v/>
      </c>
      <c r="AB113" s="19" t="str">
        <f>IF(OR(ISBLANK($A113),$A113=""),"",$N113*INDEX('Employee Register'!$U:$U,MATCH($A113,'Employee Register'!$A:$A,0),1))</f>
        <v/>
      </c>
      <c r="AC113" s="19" t="str">
        <f>IF(OR(ISBLANK($A113),$A113=""),"",INDEX('Employee Register'!$V:$V,MATCH($A113,'Employee Register'!$A:$A,0),1))</f>
        <v/>
      </c>
      <c r="AD113" s="19" t="str">
        <f>IF(OR(ISBLANK($A113),$A113=""),"",INDEX('Employee Register'!$W:$W,MATCH($A113,'Employee Register'!$A:$A,0),1))</f>
        <v/>
      </c>
      <c r="AE113" s="35" t="str">
        <f t="shared" si="7"/>
        <v/>
      </c>
    </row>
    <row r="114" spans="1:31" x14ac:dyDescent="0.2">
      <c r="A114" s="153"/>
      <c r="B114" s="16" t="str">
        <f>IF(OR(ISBLANK($A114),$A114=""),"",INDEX('Employee Register'!B:B,MATCH($A114,'Employee Register'!A:A,0),1))</f>
        <v/>
      </c>
      <c r="C114" s="150"/>
      <c r="D114" s="150"/>
      <c r="E114" s="17"/>
      <c r="F114" s="17"/>
      <c r="G114" s="17"/>
      <c r="H114" s="17"/>
      <c r="I114" s="17" t="str">
        <f>IF(OR(ISBLANK($A114),$A114=""),"",IF(INDEX('Employee Register'!M:M,MATCH($A114,'Employee Register'!A:A,0),1)="Yes",TRUE,FALSE))</f>
        <v/>
      </c>
      <c r="J114" s="17"/>
      <c r="K114" s="17">
        <f t="shared" si="4"/>
        <v>0</v>
      </c>
      <c r="L114" s="27"/>
      <c r="M114" s="27"/>
      <c r="N114" s="34" t="str">
        <f>IF(OR(ISBLANK($A114),$A114=""),"",SUM($E114:$H114)*INDEX('Employee Register'!G:G,MATCH($A114,'Employee Register'!A:A,0),1)+$K114*INDEX('Employee Register'!H:H,MATCH($A114,'Employee Register'!A:A,0),1)+L114)</f>
        <v/>
      </c>
      <c r="O114" s="19" t="str">
        <f>IF(OR(ISBLANK($A114),$A114=""),"",INDEX('Employee Register'!$O:$O,MATCH($A114,'Employee Register'!$A:$A,0),1)*INDEX('Federal Tax Tables'!$B$6:$B$12,MATCH(INDEX('Employee Register'!$I:$I,MATCH($A114,'Employee Register'!$A:$A,0),1),pay_frequency,0),1))</f>
        <v/>
      </c>
      <c r="P114" s="19" t="str">
        <f>IF(OR(ISBLANK($A114),$A114=""),"",(N114-L114)*INDEX('Employee Register'!P:P,MATCH($A114,'Employee Register'!A:A,0),1))</f>
        <v/>
      </c>
      <c r="Q114" s="19" t="str">
        <f>IF(OR(ISBLANK($A114),$A114=""),"",INDEX('Employee Register'!Q:Q,MATCH($A114,'Employee Register'!A:A,0),1)+M114)</f>
        <v/>
      </c>
      <c r="R114" s="34" t="str">
        <f t="shared" si="5"/>
        <v/>
      </c>
      <c r="S114" s="34" t="str">
        <f>IF(OR(ISBLANK($A114),$A114=""),"",INDEX('Employee Register'!$N:$N,MATCH($A114,'Employee Register'!$A:$A,0),1))</f>
        <v/>
      </c>
      <c r="T114" s="52" t="str">
        <f>IF(OR(ISBLANK($A114),$A114=""),"",IF(YTD!$S114="SINGLE",S_YTD_excess_over,M_YTD_excess_over))</f>
        <v/>
      </c>
      <c r="U114" s="52" t="str">
        <f>IF(OR(ISBLANK($A114),$A114=""),"",IF(YTD!$S114="SINGLE",S_YTD_withhold,M_YTD_withhold))</f>
        <v/>
      </c>
      <c r="V114" s="147" t="str">
        <f>IF(OR(ISBLANK($A114),$A114=""),"",IF(YTD!$S114="SINGLE",S_YTD_plus_excess,M_YTD_plus_excess))</f>
        <v/>
      </c>
      <c r="W114" s="34" t="str">
        <f>IF(OR(ISBLANK($A114),$A114=""),"",INDEX('Employee Register'!$I:$I,MATCH($A114,'Employee Register'!$A:$A,0),1))</f>
        <v/>
      </c>
      <c r="X114" s="19" t="str">
        <f t="shared" si="6"/>
        <v/>
      </c>
      <c r="Y114" s="19" t="str">
        <f>IF(OR(ISBLANK($A114),$A114=""),"",$R114*INDEX('Employee Register'!$R:$R,MATCH($A114,'Employee Register'!$A:$A,0),1))</f>
        <v/>
      </c>
      <c r="Z114" s="19" t="str">
        <f>IF(OR(ISBLANK($A114),$A114=""),"",$R114*INDEX('Employee Register'!$S:$S,MATCH($A114,'Employee Register'!$A:$A,0),1))</f>
        <v/>
      </c>
      <c r="AA114" s="19" t="str">
        <f>IF(OR(ISBLANK($A114),$A114=""),"",$N114*INDEX('Employee Register'!$T:$T,MATCH($A114,'Employee Register'!$A:$A,0),1))</f>
        <v/>
      </c>
      <c r="AB114" s="19" t="str">
        <f>IF(OR(ISBLANK($A114),$A114=""),"",$N114*INDEX('Employee Register'!$U:$U,MATCH($A114,'Employee Register'!$A:$A,0),1))</f>
        <v/>
      </c>
      <c r="AC114" s="19" t="str">
        <f>IF(OR(ISBLANK($A114),$A114=""),"",INDEX('Employee Register'!$V:$V,MATCH($A114,'Employee Register'!$A:$A,0),1))</f>
        <v/>
      </c>
      <c r="AD114" s="19" t="str">
        <f>IF(OR(ISBLANK($A114),$A114=""),"",INDEX('Employee Register'!$W:$W,MATCH($A114,'Employee Register'!$A:$A,0),1))</f>
        <v/>
      </c>
      <c r="AE114" s="35" t="str">
        <f t="shared" si="7"/>
        <v/>
      </c>
    </row>
    <row r="115" spans="1:31" x14ac:dyDescent="0.2">
      <c r="A115" s="153"/>
      <c r="B115" s="16" t="str">
        <f>IF(OR(ISBLANK($A115),$A115=""),"",INDEX('Employee Register'!B:B,MATCH($A115,'Employee Register'!A:A,0),1))</f>
        <v/>
      </c>
      <c r="C115" s="150"/>
      <c r="D115" s="150"/>
      <c r="E115" s="17"/>
      <c r="F115" s="17"/>
      <c r="G115" s="17"/>
      <c r="H115" s="17"/>
      <c r="I115" s="17" t="str">
        <f>IF(OR(ISBLANK($A115),$A115=""),"",IF(INDEX('Employee Register'!M:M,MATCH($A115,'Employee Register'!A:A,0),1)="Yes",TRUE,FALSE))</f>
        <v/>
      </c>
      <c r="J115" s="17"/>
      <c r="K115" s="17">
        <f t="shared" si="4"/>
        <v>0</v>
      </c>
      <c r="L115" s="27"/>
      <c r="M115" s="27"/>
      <c r="N115" s="34" t="str">
        <f>IF(OR(ISBLANK($A115),$A115=""),"",SUM($E115:$H115)*INDEX('Employee Register'!G:G,MATCH($A115,'Employee Register'!A:A,0),1)+$K115*INDEX('Employee Register'!H:H,MATCH($A115,'Employee Register'!A:A,0),1)+L115)</f>
        <v/>
      </c>
      <c r="O115" s="19" t="str">
        <f>IF(OR(ISBLANK($A115),$A115=""),"",INDEX('Employee Register'!$O:$O,MATCH($A115,'Employee Register'!$A:$A,0),1)*INDEX('Federal Tax Tables'!$B$6:$B$12,MATCH(INDEX('Employee Register'!$I:$I,MATCH($A115,'Employee Register'!$A:$A,0),1),pay_frequency,0),1))</f>
        <v/>
      </c>
      <c r="P115" s="19" t="str">
        <f>IF(OR(ISBLANK($A115),$A115=""),"",(N115-L115)*INDEX('Employee Register'!P:P,MATCH($A115,'Employee Register'!A:A,0),1))</f>
        <v/>
      </c>
      <c r="Q115" s="19" t="str">
        <f>IF(OR(ISBLANK($A115),$A115=""),"",INDEX('Employee Register'!Q:Q,MATCH($A115,'Employee Register'!A:A,0),1)+M115)</f>
        <v/>
      </c>
      <c r="R115" s="34" t="str">
        <f t="shared" si="5"/>
        <v/>
      </c>
      <c r="S115" s="34" t="str">
        <f>IF(OR(ISBLANK($A115),$A115=""),"",INDEX('Employee Register'!$N:$N,MATCH($A115,'Employee Register'!$A:$A,0),1))</f>
        <v/>
      </c>
      <c r="T115" s="52" t="str">
        <f>IF(OR(ISBLANK($A115),$A115=""),"",IF(YTD!$S115="SINGLE",S_YTD_excess_over,M_YTD_excess_over))</f>
        <v/>
      </c>
      <c r="U115" s="52" t="str">
        <f>IF(OR(ISBLANK($A115),$A115=""),"",IF(YTD!$S115="SINGLE",S_YTD_withhold,M_YTD_withhold))</f>
        <v/>
      </c>
      <c r="V115" s="147" t="str">
        <f>IF(OR(ISBLANK($A115),$A115=""),"",IF(YTD!$S115="SINGLE",S_YTD_plus_excess,M_YTD_plus_excess))</f>
        <v/>
      </c>
      <c r="W115" s="34" t="str">
        <f>IF(OR(ISBLANK($A115),$A115=""),"",INDEX('Employee Register'!$I:$I,MATCH($A115,'Employee Register'!$A:$A,0),1))</f>
        <v/>
      </c>
      <c r="X115" s="19" t="str">
        <f t="shared" si="6"/>
        <v/>
      </c>
      <c r="Y115" s="19" t="str">
        <f>IF(OR(ISBLANK($A115),$A115=""),"",$R115*INDEX('Employee Register'!$R:$R,MATCH($A115,'Employee Register'!$A:$A,0),1))</f>
        <v/>
      </c>
      <c r="Z115" s="19" t="str">
        <f>IF(OR(ISBLANK($A115),$A115=""),"",$R115*INDEX('Employee Register'!$S:$S,MATCH($A115,'Employee Register'!$A:$A,0),1))</f>
        <v/>
      </c>
      <c r="AA115" s="19" t="str">
        <f>IF(OR(ISBLANK($A115),$A115=""),"",$N115*INDEX('Employee Register'!$T:$T,MATCH($A115,'Employee Register'!$A:$A,0),1))</f>
        <v/>
      </c>
      <c r="AB115" s="19" t="str">
        <f>IF(OR(ISBLANK($A115),$A115=""),"",$N115*INDEX('Employee Register'!$U:$U,MATCH($A115,'Employee Register'!$A:$A,0),1))</f>
        <v/>
      </c>
      <c r="AC115" s="19" t="str">
        <f>IF(OR(ISBLANK($A115),$A115=""),"",INDEX('Employee Register'!$V:$V,MATCH($A115,'Employee Register'!$A:$A,0),1))</f>
        <v/>
      </c>
      <c r="AD115" s="19" t="str">
        <f>IF(OR(ISBLANK($A115),$A115=""),"",INDEX('Employee Register'!$W:$W,MATCH($A115,'Employee Register'!$A:$A,0),1))</f>
        <v/>
      </c>
      <c r="AE115" s="35" t="str">
        <f t="shared" si="7"/>
        <v/>
      </c>
    </row>
    <row r="116" spans="1:31" x14ac:dyDescent="0.2">
      <c r="A116" s="153"/>
      <c r="B116" s="16" t="str">
        <f>IF(OR(ISBLANK($A116),$A116=""),"",INDEX('Employee Register'!B:B,MATCH($A116,'Employee Register'!A:A,0),1))</f>
        <v/>
      </c>
      <c r="C116" s="150"/>
      <c r="D116" s="150"/>
      <c r="E116" s="17"/>
      <c r="F116" s="17"/>
      <c r="G116" s="17"/>
      <c r="H116" s="17"/>
      <c r="I116" s="17" t="str">
        <f>IF(OR(ISBLANK($A116),$A116=""),"",IF(INDEX('Employee Register'!M:M,MATCH($A116,'Employee Register'!A:A,0),1)="Yes",TRUE,FALSE))</f>
        <v/>
      </c>
      <c r="J116" s="17"/>
      <c r="K116" s="17">
        <f t="shared" si="4"/>
        <v>0</v>
      </c>
      <c r="L116" s="27"/>
      <c r="M116" s="27"/>
      <c r="N116" s="34" t="str">
        <f>IF(OR(ISBLANK($A116),$A116=""),"",SUM($E116:$H116)*INDEX('Employee Register'!G:G,MATCH($A116,'Employee Register'!A:A,0),1)+$K116*INDEX('Employee Register'!H:H,MATCH($A116,'Employee Register'!A:A,0),1)+L116)</f>
        <v/>
      </c>
      <c r="O116" s="19" t="str">
        <f>IF(OR(ISBLANK($A116),$A116=""),"",INDEX('Employee Register'!$O:$O,MATCH($A116,'Employee Register'!$A:$A,0),1)*INDEX('Federal Tax Tables'!$B$6:$B$12,MATCH(INDEX('Employee Register'!$I:$I,MATCH($A116,'Employee Register'!$A:$A,0),1),pay_frequency,0),1))</f>
        <v/>
      </c>
      <c r="P116" s="19" t="str">
        <f>IF(OR(ISBLANK($A116),$A116=""),"",(N116-L116)*INDEX('Employee Register'!P:P,MATCH($A116,'Employee Register'!A:A,0),1))</f>
        <v/>
      </c>
      <c r="Q116" s="19" t="str">
        <f>IF(OR(ISBLANK($A116),$A116=""),"",INDEX('Employee Register'!Q:Q,MATCH($A116,'Employee Register'!A:A,0),1)+M116)</f>
        <v/>
      </c>
      <c r="R116" s="34" t="str">
        <f t="shared" si="5"/>
        <v/>
      </c>
      <c r="S116" s="34" t="str">
        <f>IF(OR(ISBLANK($A116),$A116=""),"",INDEX('Employee Register'!$N:$N,MATCH($A116,'Employee Register'!$A:$A,0),1))</f>
        <v/>
      </c>
      <c r="T116" s="52" t="str">
        <f>IF(OR(ISBLANK($A116),$A116=""),"",IF(YTD!$S116="SINGLE",S_YTD_excess_over,M_YTD_excess_over))</f>
        <v/>
      </c>
      <c r="U116" s="52" t="str">
        <f>IF(OR(ISBLANK($A116),$A116=""),"",IF(YTD!$S116="SINGLE",S_YTD_withhold,M_YTD_withhold))</f>
        <v/>
      </c>
      <c r="V116" s="147" t="str">
        <f>IF(OR(ISBLANK($A116),$A116=""),"",IF(YTD!$S116="SINGLE",S_YTD_plus_excess,M_YTD_plus_excess))</f>
        <v/>
      </c>
      <c r="W116" s="34" t="str">
        <f>IF(OR(ISBLANK($A116),$A116=""),"",INDEX('Employee Register'!$I:$I,MATCH($A116,'Employee Register'!$A:$A,0),1))</f>
        <v/>
      </c>
      <c r="X116" s="19" t="str">
        <f t="shared" si="6"/>
        <v/>
      </c>
      <c r="Y116" s="19" t="str">
        <f>IF(OR(ISBLANK($A116),$A116=""),"",$R116*INDEX('Employee Register'!$R:$R,MATCH($A116,'Employee Register'!$A:$A,0),1))</f>
        <v/>
      </c>
      <c r="Z116" s="19" t="str">
        <f>IF(OR(ISBLANK($A116),$A116=""),"",$R116*INDEX('Employee Register'!$S:$S,MATCH($A116,'Employee Register'!$A:$A,0),1))</f>
        <v/>
      </c>
      <c r="AA116" s="19" t="str">
        <f>IF(OR(ISBLANK($A116),$A116=""),"",$N116*INDEX('Employee Register'!$T:$T,MATCH($A116,'Employee Register'!$A:$A,0),1))</f>
        <v/>
      </c>
      <c r="AB116" s="19" t="str">
        <f>IF(OR(ISBLANK($A116),$A116=""),"",$N116*INDEX('Employee Register'!$U:$U,MATCH($A116,'Employee Register'!$A:$A,0),1))</f>
        <v/>
      </c>
      <c r="AC116" s="19" t="str">
        <f>IF(OR(ISBLANK($A116),$A116=""),"",INDEX('Employee Register'!$V:$V,MATCH($A116,'Employee Register'!$A:$A,0),1))</f>
        <v/>
      </c>
      <c r="AD116" s="19" t="str">
        <f>IF(OR(ISBLANK($A116),$A116=""),"",INDEX('Employee Register'!$W:$W,MATCH($A116,'Employee Register'!$A:$A,0),1))</f>
        <v/>
      </c>
      <c r="AE116" s="35" t="str">
        <f t="shared" si="7"/>
        <v/>
      </c>
    </row>
    <row r="117" spans="1:31" x14ac:dyDescent="0.2">
      <c r="A117" s="153"/>
      <c r="B117" s="16" t="str">
        <f>IF(OR(ISBLANK($A117),$A117=""),"",INDEX('Employee Register'!B:B,MATCH($A117,'Employee Register'!A:A,0),1))</f>
        <v/>
      </c>
      <c r="C117" s="150"/>
      <c r="D117" s="150"/>
      <c r="E117" s="17"/>
      <c r="F117" s="17"/>
      <c r="G117" s="17"/>
      <c r="H117" s="17"/>
      <c r="I117" s="17" t="str">
        <f>IF(OR(ISBLANK($A117),$A117=""),"",IF(INDEX('Employee Register'!M:M,MATCH($A117,'Employee Register'!A:A,0),1)="Yes",TRUE,FALSE))</f>
        <v/>
      </c>
      <c r="J117" s="17"/>
      <c r="K117" s="17">
        <f t="shared" si="4"/>
        <v>0</v>
      </c>
      <c r="L117" s="27"/>
      <c r="M117" s="27"/>
      <c r="N117" s="34" t="str">
        <f>IF(OR(ISBLANK($A117),$A117=""),"",SUM($E117:$H117)*INDEX('Employee Register'!G:G,MATCH($A117,'Employee Register'!A:A,0),1)+$K117*INDEX('Employee Register'!H:H,MATCH($A117,'Employee Register'!A:A,0),1)+L117)</f>
        <v/>
      </c>
      <c r="O117" s="19" t="str">
        <f>IF(OR(ISBLANK($A117),$A117=""),"",INDEX('Employee Register'!$O:$O,MATCH($A117,'Employee Register'!$A:$A,0),1)*INDEX('Federal Tax Tables'!$B$6:$B$12,MATCH(INDEX('Employee Register'!$I:$I,MATCH($A117,'Employee Register'!$A:$A,0),1),pay_frequency,0),1))</f>
        <v/>
      </c>
      <c r="P117" s="19" t="str">
        <f>IF(OR(ISBLANK($A117),$A117=""),"",(N117-L117)*INDEX('Employee Register'!P:P,MATCH($A117,'Employee Register'!A:A,0),1))</f>
        <v/>
      </c>
      <c r="Q117" s="19" t="str">
        <f>IF(OR(ISBLANK($A117),$A117=""),"",INDEX('Employee Register'!Q:Q,MATCH($A117,'Employee Register'!A:A,0),1)+M117)</f>
        <v/>
      </c>
      <c r="R117" s="34" t="str">
        <f t="shared" si="5"/>
        <v/>
      </c>
      <c r="S117" s="34" t="str">
        <f>IF(OR(ISBLANK($A117),$A117=""),"",INDEX('Employee Register'!$N:$N,MATCH($A117,'Employee Register'!$A:$A,0),1))</f>
        <v/>
      </c>
      <c r="T117" s="52" t="str">
        <f>IF(OR(ISBLANK($A117),$A117=""),"",IF(YTD!$S117="SINGLE",S_YTD_excess_over,M_YTD_excess_over))</f>
        <v/>
      </c>
      <c r="U117" s="52" t="str">
        <f>IF(OR(ISBLANK($A117),$A117=""),"",IF(YTD!$S117="SINGLE",S_YTD_withhold,M_YTD_withhold))</f>
        <v/>
      </c>
      <c r="V117" s="147" t="str">
        <f>IF(OR(ISBLANK($A117),$A117=""),"",IF(YTD!$S117="SINGLE",S_YTD_plus_excess,M_YTD_plus_excess))</f>
        <v/>
      </c>
      <c r="W117" s="34" t="str">
        <f>IF(OR(ISBLANK($A117),$A117=""),"",INDEX('Employee Register'!$I:$I,MATCH($A117,'Employee Register'!$A:$A,0),1))</f>
        <v/>
      </c>
      <c r="X117" s="19" t="str">
        <f t="shared" si="6"/>
        <v/>
      </c>
      <c r="Y117" s="19" t="str">
        <f>IF(OR(ISBLANK($A117),$A117=""),"",$R117*INDEX('Employee Register'!$R:$R,MATCH($A117,'Employee Register'!$A:$A,0),1))</f>
        <v/>
      </c>
      <c r="Z117" s="19" t="str">
        <f>IF(OR(ISBLANK($A117),$A117=""),"",$R117*INDEX('Employee Register'!$S:$S,MATCH($A117,'Employee Register'!$A:$A,0),1))</f>
        <v/>
      </c>
      <c r="AA117" s="19" t="str">
        <f>IF(OR(ISBLANK($A117),$A117=""),"",$N117*INDEX('Employee Register'!$T:$T,MATCH($A117,'Employee Register'!$A:$A,0),1))</f>
        <v/>
      </c>
      <c r="AB117" s="19" t="str">
        <f>IF(OR(ISBLANK($A117),$A117=""),"",$N117*INDEX('Employee Register'!$U:$U,MATCH($A117,'Employee Register'!$A:$A,0),1))</f>
        <v/>
      </c>
      <c r="AC117" s="19" t="str">
        <f>IF(OR(ISBLANK($A117),$A117=""),"",INDEX('Employee Register'!$V:$V,MATCH($A117,'Employee Register'!$A:$A,0),1))</f>
        <v/>
      </c>
      <c r="AD117" s="19" t="str">
        <f>IF(OR(ISBLANK($A117),$A117=""),"",INDEX('Employee Register'!$W:$W,MATCH($A117,'Employee Register'!$A:$A,0),1))</f>
        <v/>
      </c>
      <c r="AE117" s="35" t="str">
        <f t="shared" si="7"/>
        <v/>
      </c>
    </row>
    <row r="118" spans="1:31" x14ac:dyDescent="0.2">
      <c r="A118" s="153"/>
      <c r="B118" s="16" t="str">
        <f>IF(OR(ISBLANK($A118),$A118=""),"",INDEX('Employee Register'!B:B,MATCH($A118,'Employee Register'!A:A,0),1))</f>
        <v/>
      </c>
      <c r="C118" s="150"/>
      <c r="D118" s="150"/>
      <c r="E118" s="17"/>
      <c r="F118" s="17"/>
      <c r="G118" s="17"/>
      <c r="H118" s="17"/>
      <c r="I118" s="17" t="str">
        <f>IF(OR(ISBLANK($A118),$A118=""),"",IF(INDEX('Employee Register'!M:M,MATCH($A118,'Employee Register'!A:A,0),1)="Yes",TRUE,FALSE))</f>
        <v/>
      </c>
      <c r="J118" s="17"/>
      <c r="K118" s="17">
        <f t="shared" si="4"/>
        <v>0</v>
      </c>
      <c r="L118" s="27"/>
      <c r="M118" s="27"/>
      <c r="N118" s="34" t="str">
        <f>IF(OR(ISBLANK($A118),$A118=""),"",SUM($E118:$H118)*INDEX('Employee Register'!G:G,MATCH($A118,'Employee Register'!A:A,0),1)+$K118*INDEX('Employee Register'!H:H,MATCH($A118,'Employee Register'!A:A,0),1)+L118)</f>
        <v/>
      </c>
      <c r="O118" s="19" t="str">
        <f>IF(OR(ISBLANK($A118),$A118=""),"",INDEX('Employee Register'!$O:$O,MATCH($A118,'Employee Register'!$A:$A,0),1)*INDEX('Federal Tax Tables'!$B$6:$B$12,MATCH(INDEX('Employee Register'!$I:$I,MATCH($A118,'Employee Register'!$A:$A,0),1),pay_frequency,0),1))</f>
        <v/>
      </c>
      <c r="P118" s="19" t="str">
        <f>IF(OR(ISBLANK($A118),$A118=""),"",(N118-L118)*INDEX('Employee Register'!P:P,MATCH($A118,'Employee Register'!A:A,0),1))</f>
        <v/>
      </c>
      <c r="Q118" s="19" t="str">
        <f>IF(OR(ISBLANK($A118),$A118=""),"",INDEX('Employee Register'!Q:Q,MATCH($A118,'Employee Register'!A:A,0),1)+M118)</f>
        <v/>
      </c>
      <c r="R118" s="34" t="str">
        <f t="shared" si="5"/>
        <v/>
      </c>
      <c r="S118" s="34" t="str">
        <f>IF(OR(ISBLANK($A118),$A118=""),"",INDEX('Employee Register'!$N:$N,MATCH($A118,'Employee Register'!$A:$A,0),1))</f>
        <v/>
      </c>
      <c r="T118" s="52" t="str">
        <f>IF(OR(ISBLANK($A118),$A118=""),"",IF(YTD!$S118="SINGLE",S_YTD_excess_over,M_YTD_excess_over))</f>
        <v/>
      </c>
      <c r="U118" s="52" t="str">
        <f>IF(OR(ISBLANK($A118),$A118=""),"",IF(YTD!$S118="SINGLE",S_YTD_withhold,M_YTD_withhold))</f>
        <v/>
      </c>
      <c r="V118" s="147" t="str">
        <f>IF(OR(ISBLANK($A118),$A118=""),"",IF(YTD!$S118="SINGLE",S_YTD_plus_excess,M_YTD_plus_excess))</f>
        <v/>
      </c>
      <c r="W118" s="34" t="str">
        <f>IF(OR(ISBLANK($A118),$A118=""),"",INDEX('Employee Register'!$I:$I,MATCH($A118,'Employee Register'!$A:$A,0),1))</f>
        <v/>
      </c>
      <c r="X118" s="19" t="str">
        <f t="shared" si="6"/>
        <v/>
      </c>
      <c r="Y118" s="19" t="str">
        <f>IF(OR(ISBLANK($A118),$A118=""),"",$R118*INDEX('Employee Register'!$R:$R,MATCH($A118,'Employee Register'!$A:$A,0),1))</f>
        <v/>
      </c>
      <c r="Z118" s="19" t="str">
        <f>IF(OR(ISBLANK($A118),$A118=""),"",$R118*INDEX('Employee Register'!$S:$S,MATCH($A118,'Employee Register'!$A:$A,0),1))</f>
        <v/>
      </c>
      <c r="AA118" s="19" t="str">
        <f>IF(OR(ISBLANK($A118),$A118=""),"",$N118*INDEX('Employee Register'!$T:$T,MATCH($A118,'Employee Register'!$A:$A,0),1))</f>
        <v/>
      </c>
      <c r="AB118" s="19" t="str">
        <f>IF(OR(ISBLANK($A118),$A118=""),"",$N118*INDEX('Employee Register'!$U:$U,MATCH($A118,'Employee Register'!$A:$A,0),1))</f>
        <v/>
      </c>
      <c r="AC118" s="19" t="str">
        <f>IF(OR(ISBLANK($A118),$A118=""),"",INDEX('Employee Register'!$V:$V,MATCH($A118,'Employee Register'!$A:$A,0),1))</f>
        <v/>
      </c>
      <c r="AD118" s="19" t="str">
        <f>IF(OR(ISBLANK($A118),$A118=""),"",INDEX('Employee Register'!$W:$W,MATCH($A118,'Employee Register'!$A:$A,0),1))</f>
        <v/>
      </c>
      <c r="AE118" s="35" t="str">
        <f t="shared" si="7"/>
        <v/>
      </c>
    </row>
    <row r="119" spans="1:31" x14ac:dyDescent="0.2">
      <c r="A119" s="153"/>
      <c r="B119" s="16" t="str">
        <f>IF(OR(ISBLANK($A119),$A119=""),"",INDEX('Employee Register'!B:B,MATCH($A119,'Employee Register'!A:A,0),1))</f>
        <v/>
      </c>
      <c r="C119" s="150"/>
      <c r="D119" s="150"/>
      <c r="E119" s="17"/>
      <c r="F119" s="17"/>
      <c r="G119" s="17"/>
      <c r="H119" s="17"/>
      <c r="I119" s="17" t="str">
        <f>IF(OR(ISBLANK($A119),$A119=""),"",IF(INDEX('Employee Register'!M:M,MATCH($A119,'Employee Register'!A:A,0),1)="Yes",TRUE,FALSE))</f>
        <v/>
      </c>
      <c r="J119" s="17"/>
      <c r="K119" s="17">
        <f t="shared" si="4"/>
        <v>0</v>
      </c>
      <c r="L119" s="27"/>
      <c r="M119" s="27"/>
      <c r="N119" s="34" t="str">
        <f>IF(OR(ISBLANK($A119),$A119=""),"",SUM($E119:$H119)*INDEX('Employee Register'!G:G,MATCH($A119,'Employee Register'!A:A,0),1)+$K119*INDEX('Employee Register'!H:H,MATCH($A119,'Employee Register'!A:A,0),1)+L119)</f>
        <v/>
      </c>
      <c r="O119" s="19" t="str">
        <f>IF(OR(ISBLANK($A119),$A119=""),"",INDEX('Employee Register'!$O:$O,MATCH($A119,'Employee Register'!$A:$A,0),1)*INDEX('Federal Tax Tables'!$B$6:$B$12,MATCH(INDEX('Employee Register'!$I:$I,MATCH($A119,'Employee Register'!$A:$A,0),1),pay_frequency,0),1))</f>
        <v/>
      </c>
      <c r="P119" s="19" t="str">
        <f>IF(OR(ISBLANK($A119),$A119=""),"",(N119-L119)*INDEX('Employee Register'!P:P,MATCH($A119,'Employee Register'!A:A,0),1))</f>
        <v/>
      </c>
      <c r="Q119" s="19" t="str">
        <f>IF(OR(ISBLANK($A119),$A119=""),"",INDEX('Employee Register'!Q:Q,MATCH($A119,'Employee Register'!A:A,0),1)+M119)</f>
        <v/>
      </c>
      <c r="R119" s="34" t="str">
        <f t="shared" si="5"/>
        <v/>
      </c>
      <c r="S119" s="34" t="str">
        <f>IF(OR(ISBLANK($A119),$A119=""),"",INDEX('Employee Register'!$N:$N,MATCH($A119,'Employee Register'!$A:$A,0),1))</f>
        <v/>
      </c>
      <c r="T119" s="52" t="str">
        <f>IF(OR(ISBLANK($A119),$A119=""),"",IF(YTD!$S119="SINGLE",S_YTD_excess_over,M_YTD_excess_over))</f>
        <v/>
      </c>
      <c r="U119" s="52" t="str">
        <f>IF(OR(ISBLANK($A119),$A119=""),"",IF(YTD!$S119="SINGLE",S_YTD_withhold,M_YTD_withhold))</f>
        <v/>
      </c>
      <c r="V119" s="147" t="str">
        <f>IF(OR(ISBLANK($A119),$A119=""),"",IF(YTD!$S119="SINGLE",S_YTD_plus_excess,M_YTD_plus_excess))</f>
        <v/>
      </c>
      <c r="W119" s="34" t="str">
        <f>IF(OR(ISBLANK($A119),$A119=""),"",INDEX('Employee Register'!$I:$I,MATCH($A119,'Employee Register'!$A:$A,0),1))</f>
        <v/>
      </c>
      <c r="X119" s="19" t="str">
        <f t="shared" si="6"/>
        <v/>
      </c>
      <c r="Y119" s="19" t="str">
        <f>IF(OR(ISBLANK($A119),$A119=""),"",$R119*INDEX('Employee Register'!$R:$R,MATCH($A119,'Employee Register'!$A:$A,0),1))</f>
        <v/>
      </c>
      <c r="Z119" s="19" t="str">
        <f>IF(OR(ISBLANK($A119),$A119=""),"",$R119*INDEX('Employee Register'!$S:$S,MATCH($A119,'Employee Register'!$A:$A,0),1))</f>
        <v/>
      </c>
      <c r="AA119" s="19" t="str">
        <f>IF(OR(ISBLANK($A119),$A119=""),"",$N119*INDEX('Employee Register'!$T:$T,MATCH($A119,'Employee Register'!$A:$A,0),1))</f>
        <v/>
      </c>
      <c r="AB119" s="19" t="str">
        <f>IF(OR(ISBLANK($A119),$A119=""),"",$N119*INDEX('Employee Register'!$U:$U,MATCH($A119,'Employee Register'!$A:$A,0),1))</f>
        <v/>
      </c>
      <c r="AC119" s="19" t="str">
        <f>IF(OR(ISBLANK($A119),$A119=""),"",INDEX('Employee Register'!$V:$V,MATCH($A119,'Employee Register'!$A:$A,0),1))</f>
        <v/>
      </c>
      <c r="AD119" s="19" t="str">
        <f>IF(OR(ISBLANK($A119),$A119=""),"",INDEX('Employee Register'!$W:$W,MATCH($A119,'Employee Register'!$A:$A,0),1))</f>
        <v/>
      </c>
      <c r="AE119" s="35" t="str">
        <f t="shared" si="7"/>
        <v/>
      </c>
    </row>
    <row r="120" spans="1:31" x14ac:dyDescent="0.2">
      <c r="A120" s="153"/>
      <c r="B120" s="16" t="str">
        <f>IF(OR(ISBLANK($A120),$A120=""),"",INDEX('Employee Register'!B:B,MATCH($A120,'Employee Register'!A:A,0),1))</f>
        <v/>
      </c>
      <c r="C120" s="150"/>
      <c r="D120" s="150"/>
      <c r="E120" s="17"/>
      <c r="F120" s="17"/>
      <c r="G120" s="17"/>
      <c r="H120" s="17"/>
      <c r="I120" s="17" t="str">
        <f>IF(OR(ISBLANK($A120),$A120=""),"",IF(INDEX('Employee Register'!M:M,MATCH($A120,'Employee Register'!A:A,0),1)="Yes",TRUE,FALSE))</f>
        <v/>
      </c>
      <c r="J120" s="17"/>
      <c r="K120" s="17">
        <f t="shared" si="4"/>
        <v>0</v>
      </c>
      <c r="L120" s="27"/>
      <c r="M120" s="27"/>
      <c r="N120" s="34" t="str">
        <f>IF(OR(ISBLANK($A120),$A120=""),"",SUM($E120:$H120)*INDEX('Employee Register'!G:G,MATCH($A120,'Employee Register'!A:A,0),1)+$K120*INDEX('Employee Register'!H:H,MATCH($A120,'Employee Register'!A:A,0),1)+L120)</f>
        <v/>
      </c>
      <c r="O120" s="19" t="str">
        <f>IF(OR(ISBLANK($A120),$A120=""),"",INDEX('Employee Register'!$O:$O,MATCH($A120,'Employee Register'!$A:$A,0),1)*INDEX('Federal Tax Tables'!$B$6:$B$12,MATCH(INDEX('Employee Register'!$I:$I,MATCH($A120,'Employee Register'!$A:$A,0),1),pay_frequency,0),1))</f>
        <v/>
      </c>
      <c r="P120" s="19" t="str">
        <f>IF(OR(ISBLANK($A120),$A120=""),"",(N120-L120)*INDEX('Employee Register'!P:P,MATCH($A120,'Employee Register'!A:A,0),1))</f>
        <v/>
      </c>
      <c r="Q120" s="19" t="str">
        <f>IF(OR(ISBLANK($A120),$A120=""),"",INDEX('Employee Register'!Q:Q,MATCH($A120,'Employee Register'!A:A,0),1)+M120)</f>
        <v/>
      </c>
      <c r="R120" s="34" t="str">
        <f t="shared" si="5"/>
        <v/>
      </c>
      <c r="S120" s="34" t="str">
        <f>IF(OR(ISBLANK($A120),$A120=""),"",INDEX('Employee Register'!$N:$N,MATCH($A120,'Employee Register'!$A:$A,0),1))</f>
        <v/>
      </c>
      <c r="T120" s="52" t="str">
        <f>IF(OR(ISBLANK($A120),$A120=""),"",IF(YTD!$S120="SINGLE",S_YTD_excess_over,M_YTD_excess_over))</f>
        <v/>
      </c>
      <c r="U120" s="52" t="str">
        <f>IF(OR(ISBLANK($A120),$A120=""),"",IF(YTD!$S120="SINGLE",S_YTD_withhold,M_YTD_withhold))</f>
        <v/>
      </c>
      <c r="V120" s="147" t="str">
        <f>IF(OR(ISBLANK($A120),$A120=""),"",IF(YTD!$S120="SINGLE",S_YTD_plus_excess,M_YTD_plus_excess))</f>
        <v/>
      </c>
      <c r="W120" s="34" t="str">
        <f>IF(OR(ISBLANK($A120),$A120=""),"",INDEX('Employee Register'!$I:$I,MATCH($A120,'Employee Register'!$A:$A,0),1))</f>
        <v/>
      </c>
      <c r="X120" s="19" t="str">
        <f t="shared" si="6"/>
        <v/>
      </c>
      <c r="Y120" s="19" t="str">
        <f>IF(OR(ISBLANK($A120),$A120=""),"",$R120*INDEX('Employee Register'!$R:$R,MATCH($A120,'Employee Register'!$A:$A,0),1))</f>
        <v/>
      </c>
      <c r="Z120" s="19" t="str">
        <f>IF(OR(ISBLANK($A120),$A120=""),"",$R120*INDEX('Employee Register'!$S:$S,MATCH($A120,'Employee Register'!$A:$A,0),1))</f>
        <v/>
      </c>
      <c r="AA120" s="19" t="str">
        <f>IF(OR(ISBLANK($A120),$A120=""),"",$N120*INDEX('Employee Register'!$T:$T,MATCH($A120,'Employee Register'!$A:$A,0),1))</f>
        <v/>
      </c>
      <c r="AB120" s="19" t="str">
        <f>IF(OR(ISBLANK($A120),$A120=""),"",$N120*INDEX('Employee Register'!$U:$U,MATCH($A120,'Employee Register'!$A:$A,0),1))</f>
        <v/>
      </c>
      <c r="AC120" s="19" t="str">
        <f>IF(OR(ISBLANK($A120),$A120=""),"",INDEX('Employee Register'!$V:$V,MATCH($A120,'Employee Register'!$A:$A,0),1))</f>
        <v/>
      </c>
      <c r="AD120" s="19" t="str">
        <f>IF(OR(ISBLANK($A120),$A120=""),"",INDEX('Employee Register'!$W:$W,MATCH($A120,'Employee Register'!$A:$A,0),1))</f>
        <v/>
      </c>
      <c r="AE120" s="35" t="str">
        <f t="shared" si="7"/>
        <v/>
      </c>
    </row>
    <row r="121" spans="1:31" x14ac:dyDescent="0.2">
      <c r="A121" s="153"/>
      <c r="B121" s="16" t="str">
        <f>IF(OR(ISBLANK($A121),$A121=""),"",INDEX('Employee Register'!B:B,MATCH($A121,'Employee Register'!A:A,0),1))</f>
        <v/>
      </c>
      <c r="C121" s="150"/>
      <c r="D121" s="150"/>
      <c r="E121" s="17"/>
      <c r="F121" s="17"/>
      <c r="G121" s="17"/>
      <c r="H121" s="17"/>
      <c r="I121" s="17" t="str">
        <f>IF(OR(ISBLANK($A121),$A121=""),"",IF(INDEX('Employee Register'!M:M,MATCH($A121,'Employee Register'!A:A,0),1)="Yes",TRUE,FALSE))</f>
        <v/>
      </c>
      <c r="J121" s="17"/>
      <c r="K121" s="17">
        <f t="shared" si="4"/>
        <v>0</v>
      </c>
      <c r="L121" s="27"/>
      <c r="M121" s="27"/>
      <c r="N121" s="34" t="str">
        <f>IF(OR(ISBLANK($A121),$A121=""),"",SUM($E121:$H121)*INDEX('Employee Register'!G:G,MATCH($A121,'Employee Register'!A:A,0),1)+$K121*INDEX('Employee Register'!H:H,MATCH($A121,'Employee Register'!A:A,0),1)+L121)</f>
        <v/>
      </c>
      <c r="O121" s="19" t="str">
        <f>IF(OR(ISBLANK($A121),$A121=""),"",INDEX('Employee Register'!$O:$O,MATCH($A121,'Employee Register'!$A:$A,0),1)*INDEX('Federal Tax Tables'!$B$6:$B$12,MATCH(INDEX('Employee Register'!$I:$I,MATCH($A121,'Employee Register'!$A:$A,0),1),pay_frequency,0),1))</f>
        <v/>
      </c>
      <c r="P121" s="19" t="str">
        <f>IF(OR(ISBLANK($A121),$A121=""),"",(N121-L121)*INDEX('Employee Register'!P:P,MATCH($A121,'Employee Register'!A:A,0),1))</f>
        <v/>
      </c>
      <c r="Q121" s="19" t="str">
        <f>IF(OR(ISBLANK($A121),$A121=""),"",INDEX('Employee Register'!Q:Q,MATCH($A121,'Employee Register'!A:A,0),1)+M121)</f>
        <v/>
      </c>
      <c r="R121" s="34" t="str">
        <f t="shared" si="5"/>
        <v/>
      </c>
      <c r="S121" s="34" t="str">
        <f>IF(OR(ISBLANK($A121),$A121=""),"",INDEX('Employee Register'!$N:$N,MATCH($A121,'Employee Register'!$A:$A,0),1))</f>
        <v/>
      </c>
      <c r="T121" s="52" t="str">
        <f>IF(OR(ISBLANK($A121),$A121=""),"",IF(YTD!$S121="SINGLE",S_YTD_excess_over,M_YTD_excess_over))</f>
        <v/>
      </c>
      <c r="U121" s="52" t="str">
        <f>IF(OR(ISBLANK($A121),$A121=""),"",IF(YTD!$S121="SINGLE",S_YTD_withhold,M_YTD_withhold))</f>
        <v/>
      </c>
      <c r="V121" s="147" t="str">
        <f>IF(OR(ISBLANK($A121),$A121=""),"",IF(YTD!$S121="SINGLE",S_YTD_plus_excess,M_YTD_plus_excess))</f>
        <v/>
      </c>
      <c r="W121" s="34" t="str">
        <f>IF(OR(ISBLANK($A121),$A121=""),"",INDEX('Employee Register'!$I:$I,MATCH($A121,'Employee Register'!$A:$A,0),1))</f>
        <v/>
      </c>
      <c r="X121" s="19" t="str">
        <f t="shared" si="6"/>
        <v/>
      </c>
      <c r="Y121" s="19" t="str">
        <f>IF(OR(ISBLANK($A121),$A121=""),"",$R121*INDEX('Employee Register'!$R:$R,MATCH($A121,'Employee Register'!$A:$A,0),1))</f>
        <v/>
      </c>
      <c r="Z121" s="19" t="str">
        <f>IF(OR(ISBLANK($A121),$A121=""),"",$R121*INDEX('Employee Register'!$S:$S,MATCH($A121,'Employee Register'!$A:$A,0),1))</f>
        <v/>
      </c>
      <c r="AA121" s="19" t="str">
        <f>IF(OR(ISBLANK($A121),$A121=""),"",$N121*INDEX('Employee Register'!$T:$T,MATCH($A121,'Employee Register'!$A:$A,0),1))</f>
        <v/>
      </c>
      <c r="AB121" s="19" t="str">
        <f>IF(OR(ISBLANK($A121),$A121=""),"",$N121*INDEX('Employee Register'!$U:$U,MATCH($A121,'Employee Register'!$A:$A,0),1))</f>
        <v/>
      </c>
      <c r="AC121" s="19" t="str">
        <f>IF(OR(ISBLANK($A121),$A121=""),"",INDEX('Employee Register'!$V:$V,MATCH($A121,'Employee Register'!$A:$A,0),1))</f>
        <v/>
      </c>
      <c r="AD121" s="19" t="str">
        <f>IF(OR(ISBLANK($A121),$A121=""),"",INDEX('Employee Register'!$W:$W,MATCH($A121,'Employee Register'!$A:$A,0),1))</f>
        <v/>
      </c>
      <c r="AE121" s="35" t="str">
        <f t="shared" si="7"/>
        <v/>
      </c>
    </row>
    <row r="122" spans="1:31" x14ac:dyDescent="0.2">
      <c r="A122" s="153"/>
      <c r="B122" s="16" t="str">
        <f>IF(OR(ISBLANK($A122),$A122=""),"",INDEX('Employee Register'!B:B,MATCH($A122,'Employee Register'!A:A,0),1))</f>
        <v/>
      </c>
      <c r="C122" s="150"/>
      <c r="D122" s="150"/>
      <c r="E122" s="17"/>
      <c r="F122" s="17"/>
      <c r="G122" s="17"/>
      <c r="H122" s="17"/>
      <c r="I122" s="17" t="str">
        <f>IF(OR(ISBLANK($A122),$A122=""),"",IF(INDEX('Employee Register'!M:M,MATCH($A122,'Employee Register'!A:A,0),1)="Yes",TRUE,FALSE))</f>
        <v/>
      </c>
      <c r="J122" s="17"/>
      <c r="K122" s="17">
        <f t="shared" si="4"/>
        <v>0</v>
      </c>
      <c r="L122" s="27"/>
      <c r="M122" s="27"/>
      <c r="N122" s="34" t="str">
        <f>IF(OR(ISBLANK($A122),$A122=""),"",SUM($E122:$H122)*INDEX('Employee Register'!G:G,MATCH($A122,'Employee Register'!A:A,0),1)+$K122*INDEX('Employee Register'!H:H,MATCH($A122,'Employee Register'!A:A,0),1)+L122)</f>
        <v/>
      </c>
      <c r="O122" s="19" t="str">
        <f>IF(OR(ISBLANK($A122),$A122=""),"",INDEX('Employee Register'!$O:$O,MATCH($A122,'Employee Register'!$A:$A,0),1)*INDEX('Federal Tax Tables'!$B$6:$B$12,MATCH(INDEX('Employee Register'!$I:$I,MATCH($A122,'Employee Register'!$A:$A,0),1),pay_frequency,0),1))</f>
        <v/>
      </c>
      <c r="P122" s="19" t="str">
        <f>IF(OR(ISBLANK($A122),$A122=""),"",(N122-L122)*INDEX('Employee Register'!P:P,MATCH($A122,'Employee Register'!A:A,0),1))</f>
        <v/>
      </c>
      <c r="Q122" s="19" t="str">
        <f>IF(OR(ISBLANK($A122),$A122=""),"",INDEX('Employee Register'!Q:Q,MATCH($A122,'Employee Register'!A:A,0),1)+M122)</f>
        <v/>
      </c>
      <c r="R122" s="34" t="str">
        <f t="shared" si="5"/>
        <v/>
      </c>
      <c r="S122" s="34" t="str">
        <f>IF(OR(ISBLANK($A122),$A122=""),"",INDEX('Employee Register'!$N:$N,MATCH($A122,'Employee Register'!$A:$A,0),1))</f>
        <v/>
      </c>
      <c r="T122" s="52" t="str">
        <f>IF(OR(ISBLANK($A122),$A122=""),"",IF(YTD!$S122="SINGLE",S_YTD_excess_over,M_YTD_excess_over))</f>
        <v/>
      </c>
      <c r="U122" s="52" t="str">
        <f>IF(OR(ISBLANK($A122),$A122=""),"",IF(YTD!$S122="SINGLE",S_YTD_withhold,M_YTD_withhold))</f>
        <v/>
      </c>
      <c r="V122" s="147" t="str">
        <f>IF(OR(ISBLANK($A122),$A122=""),"",IF(YTD!$S122="SINGLE",S_YTD_plus_excess,M_YTD_plus_excess))</f>
        <v/>
      </c>
      <c r="W122" s="34" t="str">
        <f>IF(OR(ISBLANK($A122),$A122=""),"",INDEX('Employee Register'!$I:$I,MATCH($A122,'Employee Register'!$A:$A,0),1))</f>
        <v/>
      </c>
      <c r="X122" s="19" t="str">
        <f t="shared" si="6"/>
        <v/>
      </c>
      <c r="Y122" s="19" t="str">
        <f>IF(OR(ISBLANK($A122),$A122=""),"",$R122*INDEX('Employee Register'!$R:$R,MATCH($A122,'Employee Register'!$A:$A,0),1))</f>
        <v/>
      </c>
      <c r="Z122" s="19" t="str">
        <f>IF(OR(ISBLANK($A122),$A122=""),"",$R122*INDEX('Employee Register'!$S:$S,MATCH($A122,'Employee Register'!$A:$A,0),1))</f>
        <v/>
      </c>
      <c r="AA122" s="19" t="str">
        <f>IF(OR(ISBLANK($A122),$A122=""),"",$N122*INDEX('Employee Register'!$T:$T,MATCH($A122,'Employee Register'!$A:$A,0),1))</f>
        <v/>
      </c>
      <c r="AB122" s="19" t="str">
        <f>IF(OR(ISBLANK($A122),$A122=""),"",$N122*INDEX('Employee Register'!$U:$U,MATCH($A122,'Employee Register'!$A:$A,0),1))</f>
        <v/>
      </c>
      <c r="AC122" s="19" t="str">
        <f>IF(OR(ISBLANK($A122),$A122=""),"",INDEX('Employee Register'!$V:$V,MATCH($A122,'Employee Register'!$A:$A,0),1))</f>
        <v/>
      </c>
      <c r="AD122" s="19" t="str">
        <f>IF(OR(ISBLANK($A122),$A122=""),"",INDEX('Employee Register'!$W:$W,MATCH($A122,'Employee Register'!$A:$A,0),1))</f>
        <v/>
      </c>
      <c r="AE122" s="35" t="str">
        <f t="shared" si="7"/>
        <v/>
      </c>
    </row>
    <row r="123" spans="1:31" x14ac:dyDescent="0.2">
      <c r="A123" s="153"/>
      <c r="B123" s="16" t="str">
        <f>IF(OR(ISBLANK($A123),$A123=""),"",INDEX('Employee Register'!B:B,MATCH($A123,'Employee Register'!A:A,0),1))</f>
        <v/>
      </c>
      <c r="C123" s="150"/>
      <c r="D123" s="150"/>
      <c r="E123" s="17"/>
      <c r="F123" s="17"/>
      <c r="G123" s="17"/>
      <c r="H123" s="17"/>
      <c r="I123" s="17" t="str">
        <f>IF(OR(ISBLANK($A123),$A123=""),"",IF(INDEX('Employee Register'!M:M,MATCH($A123,'Employee Register'!A:A,0),1)="Yes",TRUE,FALSE))</f>
        <v/>
      </c>
      <c r="J123" s="17"/>
      <c r="K123" s="17">
        <f t="shared" si="4"/>
        <v>0</v>
      </c>
      <c r="L123" s="27"/>
      <c r="M123" s="27"/>
      <c r="N123" s="34" t="str">
        <f>IF(OR(ISBLANK($A123),$A123=""),"",SUM($E123:$H123)*INDEX('Employee Register'!G:G,MATCH($A123,'Employee Register'!A:A,0),1)+$K123*INDEX('Employee Register'!H:H,MATCH($A123,'Employee Register'!A:A,0),1)+L123)</f>
        <v/>
      </c>
      <c r="O123" s="19" t="str">
        <f>IF(OR(ISBLANK($A123),$A123=""),"",INDEX('Employee Register'!$O:$O,MATCH($A123,'Employee Register'!$A:$A,0),1)*INDEX('Federal Tax Tables'!$B$6:$B$12,MATCH(INDEX('Employee Register'!$I:$I,MATCH($A123,'Employee Register'!$A:$A,0),1),pay_frequency,0),1))</f>
        <v/>
      </c>
      <c r="P123" s="19" t="str">
        <f>IF(OR(ISBLANK($A123),$A123=""),"",(N123-L123)*INDEX('Employee Register'!P:P,MATCH($A123,'Employee Register'!A:A,0),1))</f>
        <v/>
      </c>
      <c r="Q123" s="19" t="str">
        <f>IF(OR(ISBLANK($A123),$A123=""),"",INDEX('Employee Register'!Q:Q,MATCH($A123,'Employee Register'!A:A,0),1)+M123)</f>
        <v/>
      </c>
      <c r="R123" s="34" t="str">
        <f t="shared" si="5"/>
        <v/>
      </c>
      <c r="S123" s="34" t="str">
        <f>IF(OR(ISBLANK($A123),$A123=""),"",INDEX('Employee Register'!$N:$N,MATCH($A123,'Employee Register'!$A:$A,0),1))</f>
        <v/>
      </c>
      <c r="T123" s="52" t="str">
        <f>IF(OR(ISBLANK($A123),$A123=""),"",IF(YTD!$S123="SINGLE",S_YTD_excess_over,M_YTD_excess_over))</f>
        <v/>
      </c>
      <c r="U123" s="52" t="str">
        <f>IF(OR(ISBLANK($A123),$A123=""),"",IF(YTD!$S123="SINGLE",S_YTD_withhold,M_YTD_withhold))</f>
        <v/>
      </c>
      <c r="V123" s="147" t="str">
        <f>IF(OR(ISBLANK($A123),$A123=""),"",IF(YTD!$S123="SINGLE",S_YTD_plus_excess,M_YTD_plus_excess))</f>
        <v/>
      </c>
      <c r="W123" s="34" t="str">
        <f>IF(OR(ISBLANK($A123),$A123=""),"",INDEX('Employee Register'!$I:$I,MATCH($A123,'Employee Register'!$A:$A,0),1))</f>
        <v/>
      </c>
      <c r="X123" s="19" t="str">
        <f t="shared" si="6"/>
        <v/>
      </c>
      <c r="Y123" s="19" t="str">
        <f>IF(OR(ISBLANK($A123),$A123=""),"",$R123*INDEX('Employee Register'!$R:$R,MATCH($A123,'Employee Register'!$A:$A,0),1))</f>
        <v/>
      </c>
      <c r="Z123" s="19" t="str">
        <f>IF(OR(ISBLANK($A123),$A123=""),"",$R123*INDEX('Employee Register'!$S:$S,MATCH($A123,'Employee Register'!$A:$A,0),1))</f>
        <v/>
      </c>
      <c r="AA123" s="19" t="str">
        <f>IF(OR(ISBLANK($A123),$A123=""),"",$N123*INDEX('Employee Register'!$T:$T,MATCH($A123,'Employee Register'!$A:$A,0),1))</f>
        <v/>
      </c>
      <c r="AB123" s="19" t="str">
        <f>IF(OR(ISBLANK($A123),$A123=""),"",$N123*INDEX('Employee Register'!$U:$U,MATCH($A123,'Employee Register'!$A:$A,0),1))</f>
        <v/>
      </c>
      <c r="AC123" s="19" t="str">
        <f>IF(OR(ISBLANK($A123),$A123=""),"",INDEX('Employee Register'!$V:$V,MATCH($A123,'Employee Register'!$A:$A,0),1))</f>
        <v/>
      </c>
      <c r="AD123" s="19" t="str">
        <f>IF(OR(ISBLANK($A123),$A123=""),"",INDEX('Employee Register'!$W:$W,MATCH($A123,'Employee Register'!$A:$A,0),1))</f>
        <v/>
      </c>
      <c r="AE123" s="35" t="str">
        <f t="shared" si="7"/>
        <v/>
      </c>
    </row>
    <row r="124" spans="1:31" x14ac:dyDescent="0.2">
      <c r="A124" s="153"/>
      <c r="B124" s="16" t="str">
        <f>IF(OR(ISBLANK($A124),$A124=""),"",INDEX('Employee Register'!B:B,MATCH($A124,'Employee Register'!A:A,0),1))</f>
        <v/>
      </c>
      <c r="C124" s="150"/>
      <c r="D124" s="150"/>
      <c r="E124" s="17"/>
      <c r="F124" s="17"/>
      <c r="G124" s="17"/>
      <c r="H124" s="17"/>
      <c r="I124" s="17" t="str">
        <f>IF(OR(ISBLANK($A124),$A124=""),"",IF(INDEX('Employee Register'!M:M,MATCH($A124,'Employee Register'!A:A,0),1)="Yes",TRUE,FALSE))</f>
        <v/>
      </c>
      <c r="J124" s="17"/>
      <c r="K124" s="17">
        <f t="shared" si="4"/>
        <v>0</v>
      </c>
      <c r="L124" s="27"/>
      <c r="M124" s="27"/>
      <c r="N124" s="34" t="str">
        <f>IF(OR(ISBLANK($A124),$A124=""),"",SUM($E124:$H124)*INDEX('Employee Register'!G:G,MATCH($A124,'Employee Register'!A:A,0),1)+$K124*INDEX('Employee Register'!H:H,MATCH($A124,'Employee Register'!A:A,0),1)+L124)</f>
        <v/>
      </c>
      <c r="O124" s="19" t="str">
        <f>IF(OR(ISBLANK($A124),$A124=""),"",INDEX('Employee Register'!$O:$O,MATCH($A124,'Employee Register'!$A:$A,0),1)*INDEX('Federal Tax Tables'!$B$6:$B$12,MATCH(INDEX('Employee Register'!$I:$I,MATCH($A124,'Employee Register'!$A:$A,0),1),pay_frequency,0),1))</f>
        <v/>
      </c>
      <c r="P124" s="19" t="str">
        <f>IF(OR(ISBLANK($A124),$A124=""),"",(N124-L124)*INDEX('Employee Register'!P:P,MATCH($A124,'Employee Register'!A:A,0),1))</f>
        <v/>
      </c>
      <c r="Q124" s="19" t="str">
        <f>IF(OR(ISBLANK($A124),$A124=""),"",INDEX('Employee Register'!Q:Q,MATCH($A124,'Employee Register'!A:A,0),1)+M124)</f>
        <v/>
      </c>
      <c r="R124" s="34" t="str">
        <f t="shared" si="5"/>
        <v/>
      </c>
      <c r="S124" s="34" t="str">
        <f>IF(OR(ISBLANK($A124),$A124=""),"",INDEX('Employee Register'!$N:$N,MATCH($A124,'Employee Register'!$A:$A,0),1))</f>
        <v/>
      </c>
      <c r="T124" s="52" t="str">
        <f>IF(OR(ISBLANK($A124),$A124=""),"",IF(YTD!$S124="SINGLE",S_YTD_excess_over,M_YTD_excess_over))</f>
        <v/>
      </c>
      <c r="U124" s="52" t="str">
        <f>IF(OR(ISBLANK($A124),$A124=""),"",IF(YTD!$S124="SINGLE",S_YTD_withhold,M_YTD_withhold))</f>
        <v/>
      </c>
      <c r="V124" s="147" t="str">
        <f>IF(OR(ISBLANK($A124),$A124=""),"",IF(YTD!$S124="SINGLE",S_YTD_plus_excess,M_YTD_plus_excess))</f>
        <v/>
      </c>
      <c r="W124" s="34" t="str">
        <f>IF(OR(ISBLANK($A124),$A124=""),"",INDEX('Employee Register'!$I:$I,MATCH($A124,'Employee Register'!$A:$A,0),1))</f>
        <v/>
      </c>
      <c r="X124" s="19" t="str">
        <f t="shared" si="6"/>
        <v/>
      </c>
      <c r="Y124" s="19" t="str">
        <f>IF(OR(ISBLANK($A124),$A124=""),"",$R124*INDEX('Employee Register'!$R:$R,MATCH($A124,'Employee Register'!$A:$A,0),1))</f>
        <v/>
      </c>
      <c r="Z124" s="19" t="str">
        <f>IF(OR(ISBLANK($A124),$A124=""),"",$R124*INDEX('Employee Register'!$S:$S,MATCH($A124,'Employee Register'!$A:$A,0),1))</f>
        <v/>
      </c>
      <c r="AA124" s="19" t="str">
        <f>IF(OR(ISBLANK($A124),$A124=""),"",$N124*INDEX('Employee Register'!$T:$T,MATCH($A124,'Employee Register'!$A:$A,0),1))</f>
        <v/>
      </c>
      <c r="AB124" s="19" t="str">
        <f>IF(OR(ISBLANK($A124),$A124=""),"",$N124*INDEX('Employee Register'!$U:$U,MATCH($A124,'Employee Register'!$A:$A,0),1))</f>
        <v/>
      </c>
      <c r="AC124" s="19" t="str">
        <f>IF(OR(ISBLANK($A124),$A124=""),"",INDEX('Employee Register'!$V:$V,MATCH($A124,'Employee Register'!$A:$A,0),1))</f>
        <v/>
      </c>
      <c r="AD124" s="19" t="str">
        <f>IF(OR(ISBLANK($A124),$A124=""),"",INDEX('Employee Register'!$W:$W,MATCH($A124,'Employee Register'!$A:$A,0),1))</f>
        <v/>
      </c>
      <c r="AE124" s="35" t="str">
        <f t="shared" si="7"/>
        <v/>
      </c>
    </row>
    <row r="125" spans="1:31" x14ac:dyDescent="0.2">
      <c r="A125" s="153"/>
      <c r="B125" s="16" t="str">
        <f>IF(OR(ISBLANK($A125),$A125=""),"",INDEX('Employee Register'!B:B,MATCH($A125,'Employee Register'!A:A,0),1))</f>
        <v/>
      </c>
      <c r="C125" s="150"/>
      <c r="D125" s="150"/>
      <c r="E125" s="17"/>
      <c r="F125" s="17"/>
      <c r="G125" s="17"/>
      <c r="H125" s="17"/>
      <c r="I125" s="17" t="str">
        <f>IF(OR(ISBLANK($A125),$A125=""),"",IF(INDEX('Employee Register'!M:M,MATCH($A125,'Employee Register'!A:A,0),1)="Yes",TRUE,FALSE))</f>
        <v/>
      </c>
      <c r="J125" s="17"/>
      <c r="K125" s="17">
        <f t="shared" si="4"/>
        <v>0</v>
      </c>
      <c r="L125" s="27"/>
      <c r="M125" s="27"/>
      <c r="N125" s="34" t="str">
        <f>IF(OR(ISBLANK($A125),$A125=""),"",SUM($E125:$H125)*INDEX('Employee Register'!G:G,MATCH($A125,'Employee Register'!A:A,0),1)+$K125*INDEX('Employee Register'!H:H,MATCH($A125,'Employee Register'!A:A,0),1)+L125)</f>
        <v/>
      </c>
      <c r="O125" s="19" t="str">
        <f>IF(OR(ISBLANK($A125),$A125=""),"",INDEX('Employee Register'!$O:$O,MATCH($A125,'Employee Register'!$A:$A,0),1)*INDEX('Federal Tax Tables'!$B$6:$B$12,MATCH(INDEX('Employee Register'!$I:$I,MATCH($A125,'Employee Register'!$A:$A,0),1),pay_frequency,0),1))</f>
        <v/>
      </c>
      <c r="P125" s="19" t="str">
        <f>IF(OR(ISBLANK($A125),$A125=""),"",(N125-L125)*INDEX('Employee Register'!P:P,MATCH($A125,'Employee Register'!A:A,0),1))</f>
        <v/>
      </c>
      <c r="Q125" s="19" t="str">
        <f>IF(OR(ISBLANK($A125),$A125=""),"",INDEX('Employee Register'!Q:Q,MATCH($A125,'Employee Register'!A:A,0),1)+M125)</f>
        <v/>
      </c>
      <c r="R125" s="34" t="str">
        <f t="shared" si="5"/>
        <v/>
      </c>
      <c r="S125" s="34" t="str">
        <f>IF(OR(ISBLANK($A125),$A125=""),"",INDEX('Employee Register'!$N:$N,MATCH($A125,'Employee Register'!$A:$A,0),1))</f>
        <v/>
      </c>
      <c r="T125" s="52" t="str">
        <f>IF(OR(ISBLANK($A125),$A125=""),"",IF(YTD!$S125="SINGLE",S_YTD_excess_over,M_YTD_excess_over))</f>
        <v/>
      </c>
      <c r="U125" s="52" t="str">
        <f>IF(OR(ISBLANK($A125),$A125=""),"",IF(YTD!$S125="SINGLE",S_YTD_withhold,M_YTD_withhold))</f>
        <v/>
      </c>
      <c r="V125" s="147" t="str">
        <f>IF(OR(ISBLANK($A125),$A125=""),"",IF(YTD!$S125="SINGLE",S_YTD_plus_excess,M_YTD_plus_excess))</f>
        <v/>
      </c>
      <c r="W125" s="34" t="str">
        <f>IF(OR(ISBLANK($A125),$A125=""),"",INDEX('Employee Register'!$I:$I,MATCH($A125,'Employee Register'!$A:$A,0),1))</f>
        <v/>
      </c>
      <c r="X125" s="19" t="str">
        <f t="shared" si="6"/>
        <v/>
      </c>
      <c r="Y125" s="19" t="str">
        <f>IF(OR(ISBLANK($A125),$A125=""),"",$R125*INDEX('Employee Register'!$R:$R,MATCH($A125,'Employee Register'!$A:$A,0),1))</f>
        <v/>
      </c>
      <c r="Z125" s="19" t="str">
        <f>IF(OR(ISBLANK($A125),$A125=""),"",$R125*INDEX('Employee Register'!$S:$S,MATCH($A125,'Employee Register'!$A:$A,0),1))</f>
        <v/>
      </c>
      <c r="AA125" s="19" t="str">
        <f>IF(OR(ISBLANK($A125),$A125=""),"",$N125*INDEX('Employee Register'!$T:$T,MATCH($A125,'Employee Register'!$A:$A,0),1))</f>
        <v/>
      </c>
      <c r="AB125" s="19" t="str">
        <f>IF(OR(ISBLANK($A125),$A125=""),"",$N125*INDEX('Employee Register'!$U:$U,MATCH($A125,'Employee Register'!$A:$A,0),1))</f>
        <v/>
      </c>
      <c r="AC125" s="19" t="str">
        <f>IF(OR(ISBLANK($A125),$A125=""),"",INDEX('Employee Register'!$V:$V,MATCH($A125,'Employee Register'!$A:$A,0),1))</f>
        <v/>
      </c>
      <c r="AD125" s="19" t="str">
        <f>IF(OR(ISBLANK($A125),$A125=""),"",INDEX('Employee Register'!$W:$W,MATCH($A125,'Employee Register'!$A:$A,0),1))</f>
        <v/>
      </c>
      <c r="AE125" s="35" t="str">
        <f t="shared" si="7"/>
        <v/>
      </c>
    </row>
    <row r="126" spans="1:31" x14ac:dyDescent="0.2">
      <c r="A126" s="153"/>
      <c r="B126" s="16" t="str">
        <f>IF(OR(ISBLANK($A126),$A126=""),"",INDEX('Employee Register'!B:B,MATCH($A126,'Employee Register'!A:A,0),1))</f>
        <v/>
      </c>
      <c r="C126" s="150"/>
      <c r="D126" s="150"/>
      <c r="E126" s="17"/>
      <c r="F126" s="17"/>
      <c r="G126" s="17"/>
      <c r="H126" s="17"/>
      <c r="I126" s="17" t="str">
        <f>IF(OR(ISBLANK($A126),$A126=""),"",IF(INDEX('Employee Register'!M:M,MATCH($A126,'Employee Register'!A:A,0),1)="Yes",TRUE,FALSE))</f>
        <v/>
      </c>
      <c r="J126" s="17"/>
      <c r="K126" s="17">
        <f t="shared" si="4"/>
        <v>0</v>
      </c>
      <c r="L126" s="27"/>
      <c r="M126" s="27"/>
      <c r="N126" s="34" t="str">
        <f>IF(OR(ISBLANK($A126),$A126=""),"",SUM($E126:$H126)*INDEX('Employee Register'!G:G,MATCH($A126,'Employee Register'!A:A,0),1)+$K126*INDEX('Employee Register'!H:H,MATCH($A126,'Employee Register'!A:A,0),1)+L126)</f>
        <v/>
      </c>
      <c r="O126" s="19" t="str">
        <f>IF(OR(ISBLANK($A126),$A126=""),"",INDEX('Employee Register'!$O:$O,MATCH($A126,'Employee Register'!$A:$A,0),1)*INDEX('Federal Tax Tables'!$B$6:$B$12,MATCH(INDEX('Employee Register'!$I:$I,MATCH($A126,'Employee Register'!$A:$A,0),1),pay_frequency,0),1))</f>
        <v/>
      </c>
      <c r="P126" s="19" t="str">
        <f>IF(OR(ISBLANK($A126),$A126=""),"",(N126-L126)*INDEX('Employee Register'!P:P,MATCH($A126,'Employee Register'!A:A,0),1))</f>
        <v/>
      </c>
      <c r="Q126" s="19" t="str">
        <f>IF(OR(ISBLANK($A126),$A126=""),"",INDEX('Employee Register'!Q:Q,MATCH($A126,'Employee Register'!A:A,0),1)+M126)</f>
        <v/>
      </c>
      <c r="R126" s="34" t="str">
        <f t="shared" si="5"/>
        <v/>
      </c>
      <c r="S126" s="34" t="str">
        <f>IF(OR(ISBLANK($A126),$A126=""),"",INDEX('Employee Register'!$N:$N,MATCH($A126,'Employee Register'!$A:$A,0),1))</f>
        <v/>
      </c>
      <c r="T126" s="52" t="str">
        <f>IF(OR(ISBLANK($A126),$A126=""),"",IF(YTD!$S126="SINGLE",S_YTD_excess_over,M_YTD_excess_over))</f>
        <v/>
      </c>
      <c r="U126" s="52" t="str">
        <f>IF(OR(ISBLANK($A126),$A126=""),"",IF(YTD!$S126="SINGLE",S_YTD_withhold,M_YTD_withhold))</f>
        <v/>
      </c>
      <c r="V126" s="147" t="str">
        <f>IF(OR(ISBLANK($A126),$A126=""),"",IF(YTD!$S126="SINGLE",S_YTD_plus_excess,M_YTD_plus_excess))</f>
        <v/>
      </c>
      <c r="W126" s="34" t="str">
        <f>IF(OR(ISBLANK($A126),$A126=""),"",INDEX('Employee Register'!$I:$I,MATCH($A126,'Employee Register'!$A:$A,0),1))</f>
        <v/>
      </c>
      <c r="X126" s="19" t="str">
        <f t="shared" si="6"/>
        <v/>
      </c>
      <c r="Y126" s="19" t="str">
        <f>IF(OR(ISBLANK($A126),$A126=""),"",$R126*INDEX('Employee Register'!$R:$R,MATCH($A126,'Employee Register'!$A:$A,0),1))</f>
        <v/>
      </c>
      <c r="Z126" s="19" t="str">
        <f>IF(OR(ISBLANK($A126),$A126=""),"",$R126*INDEX('Employee Register'!$S:$S,MATCH($A126,'Employee Register'!$A:$A,0),1))</f>
        <v/>
      </c>
      <c r="AA126" s="19" t="str">
        <f>IF(OR(ISBLANK($A126),$A126=""),"",$N126*INDEX('Employee Register'!$T:$T,MATCH($A126,'Employee Register'!$A:$A,0),1))</f>
        <v/>
      </c>
      <c r="AB126" s="19" t="str">
        <f>IF(OR(ISBLANK($A126),$A126=""),"",$N126*INDEX('Employee Register'!$U:$U,MATCH($A126,'Employee Register'!$A:$A,0),1))</f>
        <v/>
      </c>
      <c r="AC126" s="19" t="str">
        <f>IF(OR(ISBLANK($A126),$A126=""),"",INDEX('Employee Register'!$V:$V,MATCH($A126,'Employee Register'!$A:$A,0),1))</f>
        <v/>
      </c>
      <c r="AD126" s="19" t="str">
        <f>IF(OR(ISBLANK($A126),$A126=""),"",INDEX('Employee Register'!$W:$W,MATCH($A126,'Employee Register'!$A:$A,0),1))</f>
        <v/>
      </c>
      <c r="AE126" s="35" t="str">
        <f t="shared" si="7"/>
        <v/>
      </c>
    </row>
    <row r="127" spans="1:31" x14ac:dyDescent="0.2">
      <c r="A127" s="153"/>
      <c r="B127" s="16" t="str">
        <f>IF(OR(ISBLANK($A127),$A127=""),"",INDEX('Employee Register'!B:B,MATCH($A127,'Employee Register'!A:A,0),1))</f>
        <v/>
      </c>
      <c r="C127" s="150"/>
      <c r="D127" s="150"/>
      <c r="E127" s="17"/>
      <c r="F127" s="17"/>
      <c r="G127" s="17"/>
      <c r="H127" s="17"/>
      <c r="I127" s="17" t="str">
        <f>IF(OR(ISBLANK($A127),$A127=""),"",IF(INDEX('Employee Register'!M:M,MATCH($A127,'Employee Register'!A:A,0),1)="Yes",TRUE,FALSE))</f>
        <v/>
      </c>
      <c r="J127" s="17"/>
      <c r="K127" s="17">
        <f t="shared" si="4"/>
        <v>0</v>
      </c>
      <c r="L127" s="27"/>
      <c r="M127" s="27"/>
      <c r="N127" s="34" t="str">
        <f>IF(OR(ISBLANK($A127),$A127=""),"",SUM($E127:$H127)*INDEX('Employee Register'!G:G,MATCH($A127,'Employee Register'!A:A,0),1)+$K127*INDEX('Employee Register'!H:H,MATCH($A127,'Employee Register'!A:A,0),1)+L127)</f>
        <v/>
      </c>
      <c r="O127" s="19" t="str">
        <f>IF(OR(ISBLANK($A127),$A127=""),"",INDEX('Employee Register'!$O:$O,MATCH($A127,'Employee Register'!$A:$A,0),1)*INDEX('Federal Tax Tables'!$B$6:$B$12,MATCH(INDEX('Employee Register'!$I:$I,MATCH($A127,'Employee Register'!$A:$A,0),1),pay_frequency,0),1))</f>
        <v/>
      </c>
      <c r="P127" s="19" t="str">
        <f>IF(OR(ISBLANK($A127),$A127=""),"",(N127-L127)*INDEX('Employee Register'!P:P,MATCH($A127,'Employee Register'!A:A,0),1))</f>
        <v/>
      </c>
      <c r="Q127" s="19" t="str">
        <f>IF(OR(ISBLANK($A127),$A127=""),"",INDEX('Employee Register'!Q:Q,MATCH($A127,'Employee Register'!A:A,0),1)+M127)</f>
        <v/>
      </c>
      <c r="R127" s="34" t="str">
        <f t="shared" si="5"/>
        <v/>
      </c>
      <c r="S127" s="34" t="str">
        <f>IF(OR(ISBLANK($A127),$A127=""),"",INDEX('Employee Register'!$N:$N,MATCH($A127,'Employee Register'!$A:$A,0),1))</f>
        <v/>
      </c>
      <c r="T127" s="52" t="str">
        <f>IF(OR(ISBLANK($A127),$A127=""),"",IF(YTD!$S127="SINGLE",S_YTD_excess_over,M_YTD_excess_over))</f>
        <v/>
      </c>
      <c r="U127" s="52" t="str">
        <f>IF(OR(ISBLANK($A127),$A127=""),"",IF(YTD!$S127="SINGLE",S_YTD_withhold,M_YTD_withhold))</f>
        <v/>
      </c>
      <c r="V127" s="147" t="str">
        <f>IF(OR(ISBLANK($A127),$A127=""),"",IF(YTD!$S127="SINGLE",S_YTD_plus_excess,M_YTD_plus_excess))</f>
        <v/>
      </c>
      <c r="W127" s="34" t="str">
        <f>IF(OR(ISBLANK($A127),$A127=""),"",INDEX('Employee Register'!$I:$I,MATCH($A127,'Employee Register'!$A:$A,0),1))</f>
        <v/>
      </c>
      <c r="X127" s="19" t="str">
        <f t="shared" si="6"/>
        <v/>
      </c>
      <c r="Y127" s="19" t="str">
        <f>IF(OR(ISBLANK($A127),$A127=""),"",$R127*INDEX('Employee Register'!$R:$R,MATCH($A127,'Employee Register'!$A:$A,0),1))</f>
        <v/>
      </c>
      <c r="Z127" s="19" t="str">
        <f>IF(OR(ISBLANK($A127),$A127=""),"",$R127*INDEX('Employee Register'!$S:$S,MATCH($A127,'Employee Register'!$A:$A,0),1))</f>
        <v/>
      </c>
      <c r="AA127" s="19" t="str">
        <f>IF(OR(ISBLANK($A127),$A127=""),"",$N127*INDEX('Employee Register'!$T:$T,MATCH($A127,'Employee Register'!$A:$A,0),1))</f>
        <v/>
      </c>
      <c r="AB127" s="19" t="str">
        <f>IF(OR(ISBLANK($A127),$A127=""),"",$N127*INDEX('Employee Register'!$U:$U,MATCH($A127,'Employee Register'!$A:$A,0),1))</f>
        <v/>
      </c>
      <c r="AC127" s="19" t="str">
        <f>IF(OR(ISBLANK($A127),$A127=""),"",INDEX('Employee Register'!$V:$V,MATCH($A127,'Employee Register'!$A:$A,0),1))</f>
        <v/>
      </c>
      <c r="AD127" s="19" t="str">
        <f>IF(OR(ISBLANK($A127),$A127=""),"",INDEX('Employee Register'!$W:$W,MATCH($A127,'Employee Register'!$A:$A,0),1))</f>
        <v/>
      </c>
      <c r="AE127" s="35" t="str">
        <f t="shared" si="7"/>
        <v/>
      </c>
    </row>
    <row r="128" spans="1:31" x14ac:dyDescent="0.2">
      <c r="A128" s="153"/>
      <c r="B128" s="16" t="str">
        <f>IF(OR(ISBLANK($A128),$A128=""),"",INDEX('Employee Register'!B:B,MATCH($A128,'Employee Register'!A:A,0),1))</f>
        <v/>
      </c>
      <c r="C128" s="150"/>
      <c r="D128" s="150"/>
      <c r="E128" s="17"/>
      <c r="F128" s="17"/>
      <c r="G128" s="17"/>
      <c r="H128" s="17"/>
      <c r="I128" s="17" t="str">
        <f>IF(OR(ISBLANK($A128),$A128=""),"",IF(INDEX('Employee Register'!M:M,MATCH($A128,'Employee Register'!A:A,0),1)="Yes",TRUE,FALSE))</f>
        <v/>
      </c>
      <c r="J128" s="17"/>
      <c r="K128" s="17">
        <f t="shared" si="4"/>
        <v>0</v>
      </c>
      <c r="L128" s="27"/>
      <c r="M128" s="27"/>
      <c r="N128" s="34" t="str">
        <f>IF(OR(ISBLANK($A128),$A128=""),"",SUM($E128:$H128)*INDEX('Employee Register'!G:G,MATCH($A128,'Employee Register'!A:A,0),1)+$K128*INDEX('Employee Register'!H:H,MATCH($A128,'Employee Register'!A:A,0),1)+L128)</f>
        <v/>
      </c>
      <c r="O128" s="19" t="str">
        <f>IF(OR(ISBLANK($A128),$A128=""),"",INDEX('Employee Register'!$O:$O,MATCH($A128,'Employee Register'!$A:$A,0),1)*INDEX('Federal Tax Tables'!$B$6:$B$12,MATCH(INDEX('Employee Register'!$I:$I,MATCH($A128,'Employee Register'!$A:$A,0),1),pay_frequency,0),1))</f>
        <v/>
      </c>
      <c r="P128" s="19" t="str">
        <f>IF(OR(ISBLANK($A128),$A128=""),"",(N128-L128)*INDEX('Employee Register'!P:P,MATCH($A128,'Employee Register'!A:A,0),1))</f>
        <v/>
      </c>
      <c r="Q128" s="19" t="str">
        <f>IF(OR(ISBLANK($A128),$A128=""),"",INDEX('Employee Register'!Q:Q,MATCH($A128,'Employee Register'!A:A,0),1)+M128)</f>
        <v/>
      </c>
      <c r="R128" s="34" t="str">
        <f t="shared" si="5"/>
        <v/>
      </c>
      <c r="S128" s="34" t="str">
        <f>IF(OR(ISBLANK($A128),$A128=""),"",INDEX('Employee Register'!$N:$N,MATCH($A128,'Employee Register'!$A:$A,0),1))</f>
        <v/>
      </c>
      <c r="T128" s="52" t="str">
        <f>IF(OR(ISBLANK($A128),$A128=""),"",IF(YTD!$S128="SINGLE",S_YTD_excess_over,M_YTD_excess_over))</f>
        <v/>
      </c>
      <c r="U128" s="52" t="str">
        <f>IF(OR(ISBLANK($A128),$A128=""),"",IF(YTD!$S128="SINGLE",S_YTD_withhold,M_YTD_withhold))</f>
        <v/>
      </c>
      <c r="V128" s="147" t="str">
        <f>IF(OR(ISBLANK($A128),$A128=""),"",IF(YTD!$S128="SINGLE",S_YTD_plus_excess,M_YTD_plus_excess))</f>
        <v/>
      </c>
      <c r="W128" s="34" t="str">
        <f>IF(OR(ISBLANK($A128),$A128=""),"",INDEX('Employee Register'!$I:$I,MATCH($A128,'Employee Register'!$A:$A,0),1))</f>
        <v/>
      </c>
      <c r="X128" s="19" t="str">
        <f t="shared" si="6"/>
        <v/>
      </c>
      <c r="Y128" s="19" t="str">
        <f>IF(OR(ISBLANK($A128),$A128=""),"",$R128*INDEX('Employee Register'!$R:$R,MATCH($A128,'Employee Register'!$A:$A,0),1))</f>
        <v/>
      </c>
      <c r="Z128" s="19" t="str">
        <f>IF(OR(ISBLANK($A128),$A128=""),"",$R128*INDEX('Employee Register'!$S:$S,MATCH($A128,'Employee Register'!$A:$A,0),1))</f>
        <v/>
      </c>
      <c r="AA128" s="19" t="str">
        <f>IF(OR(ISBLANK($A128),$A128=""),"",$N128*INDEX('Employee Register'!$T:$T,MATCH($A128,'Employee Register'!$A:$A,0),1))</f>
        <v/>
      </c>
      <c r="AB128" s="19" t="str">
        <f>IF(OR(ISBLANK($A128),$A128=""),"",$N128*INDEX('Employee Register'!$U:$U,MATCH($A128,'Employee Register'!$A:$A,0),1))</f>
        <v/>
      </c>
      <c r="AC128" s="19" t="str">
        <f>IF(OR(ISBLANK($A128),$A128=""),"",INDEX('Employee Register'!$V:$V,MATCH($A128,'Employee Register'!$A:$A,0),1))</f>
        <v/>
      </c>
      <c r="AD128" s="19" t="str">
        <f>IF(OR(ISBLANK($A128),$A128=""),"",INDEX('Employee Register'!$W:$W,MATCH($A128,'Employee Register'!$A:$A,0),1))</f>
        <v/>
      </c>
      <c r="AE128" s="35" t="str">
        <f t="shared" si="7"/>
        <v/>
      </c>
    </row>
    <row r="129" spans="1:31" x14ac:dyDescent="0.2">
      <c r="A129" s="153"/>
      <c r="B129" s="16" t="str">
        <f>IF(OR(ISBLANK($A129),$A129=""),"",INDEX('Employee Register'!B:B,MATCH($A129,'Employee Register'!A:A,0),1))</f>
        <v/>
      </c>
      <c r="C129" s="150"/>
      <c r="D129" s="150"/>
      <c r="E129" s="17"/>
      <c r="F129" s="17"/>
      <c r="G129" s="17"/>
      <c r="H129" s="17"/>
      <c r="I129" s="17" t="str">
        <f>IF(OR(ISBLANK($A129),$A129=""),"",IF(INDEX('Employee Register'!M:M,MATCH($A129,'Employee Register'!A:A,0),1)="Yes",TRUE,FALSE))</f>
        <v/>
      </c>
      <c r="J129" s="17"/>
      <c r="K129" s="17">
        <f t="shared" si="4"/>
        <v>0</v>
      </c>
      <c r="L129" s="27"/>
      <c r="M129" s="27"/>
      <c r="N129" s="34" t="str">
        <f>IF(OR(ISBLANK($A129),$A129=""),"",SUM($E129:$H129)*INDEX('Employee Register'!G:G,MATCH($A129,'Employee Register'!A:A,0),1)+$K129*INDEX('Employee Register'!H:H,MATCH($A129,'Employee Register'!A:A,0),1)+L129)</f>
        <v/>
      </c>
      <c r="O129" s="19" t="str">
        <f>IF(OR(ISBLANK($A129),$A129=""),"",INDEX('Employee Register'!$O:$O,MATCH($A129,'Employee Register'!$A:$A,0),1)*INDEX('Federal Tax Tables'!$B$6:$B$12,MATCH(INDEX('Employee Register'!$I:$I,MATCH($A129,'Employee Register'!$A:$A,0),1),pay_frequency,0),1))</f>
        <v/>
      </c>
      <c r="P129" s="19" t="str">
        <f>IF(OR(ISBLANK($A129),$A129=""),"",(N129-L129)*INDEX('Employee Register'!P:P,MATCH($A129,'Employee Register'!A:A,0),1))</f>
        <v/>
      </c>
      <c r="Q129" s="19" t="str">
        <f>IF(OR(ISBLANK($A129),$A129=""),"",INDEX('Employee Register'!Q:Q,MATCH($A129,'Employee Register'!A:A,0),1)+M129)</f>
        <v/>
      </c>
      <c r="R129" s="34" t="str">
        <f t="shared" si="5"/>
        <v/>
      </c>
      <c r="S129" s="34" t="str">
        <f>IF(OR(ISBLANK($A129),$A129=""),"",INDEX('Employee Register'!$N:$N,MATCH($A129,'Employee Register'!$A:$A,0),1))</f>
        <v/>
      </c>
      <c r="T129" s="52" t="str">
        <f>IF(OR(ISBLANK($A129),$A129=""),"",IF(YTD!$S129="SINGLE",S_YTD_excess_over,M_YTD_excess_over))</f>
        <v/>
      </c>
      <c r="U129" s="52" t="str">
        <f>IF(OR(ISBLANK($A129),$A129=""),"",IF(YTD!$S129="SINGLE",S_YTD_withhold,M_YTD_withhold))</f>
        <v/>
      </c>
      <c r="V129" s="147" t="str">
        <f>IF(OR(ISBLANK($A129),$A129=""),"",IF(YTD!$S129="SINGLE",S_YTD_plus_excess,M_YTD_plus_excess))</f>
        <v/>
      </c>
      <c r="W129" s="34" t="str">
        <f>IF(OR(ISBLANK($A129),$A129=""),"",INDEX('Employee Register'!$I:$I,MATCH($A129,'Employee Register'!$A:$A,0),1))</f>
        <v/>
      </c>
      <c r="X129" s="19" t="str">
        <f t="shared" si="6"/>
        <v/>
      </c>
      <c r="Y129" s="19" t="str">
        <f>IF(OR(ISBLANK($A129),$A129=""),"",$R129*INDEX('Employee Register'!$R:$R,MATCH($A129,'Employee Register'!$A:$A,0),1))</f>
        <v/>
      </c>
      <c r="Z129" s="19" t="str">
        <f>IF(OR(ISBLANK($A129),$A129=""),"",$R129*INDEX('Employee Register'!$S:$S,MATCH($A129,'Employee Register'!$A:$A,0),1))</f>
        <v/>
      </c>
      <c r="AA129" s="19" t="str">
        <f>IF(OR(ISBLANK($A129),$A129=""),"",$N129*INDEX('Employee Register'!$T:$T,MATCH($A129,'Employee Register'!$A:$A,0),1))</f>
        <v/>
      </c>
      <c r="AB129" s="19" t="str">
        <f>IF(OR(ISBLANK($A129),$A129=""),"",$N129*INDEX('Employee Register'!$U:$U,MATCH($A129,'Employee Register'!$A:$A,0),1))</f>
        <v/>
      </c>
      <c r="AC129" s="19" t="str">
        <f>IF(OR(ISBLANK($A129),$A129=""),"",INDEX('Employee Register'!$V:$V,MATCH($A129,'Employee Register'!$A:$A,0),1))</f>
        <v/>
      </c>
      <c r="AD129" s="19" t="str">
        <f>IF(OR(ISBLANK($A129),$A129=""),"",INDEX('Employee Register'!$W:$W,MATCH($A129,'Employee Register'!$A:$A,0),1))</f>
        <v/>
      </c>
      <c r="AE129" s="35" t="str">
        <f t="shared" si="7"/>
        <v/>
      </c>
    </row>
    <row r="130" spans="1:31" x14ac:dyDescent="0.2">
      <c r="A130" s="153"/>
      <c r="B130" s="16" t="str">
        <f>IF(OR(ISBLANK($A130),$A130=""),"",INDEX('Employee Register'!B:B,MATCH($A130,'Employee Register'!A:A,0),1))</f>
        <v/>
      </c>
      <c r="C130" s="150"/>
      <c r="D130" s="150"/>
      <c r="E130" s="17"/>
      <c r="F130" s="17"/>
      <c r="G130" s="17"/>
      <c r="H130" s="17"/>
      <c r="I130" s="17" t="str">
        <f>IF(OR(ISBLANK($A130),$A130=""),"",IF(INDEX('Employee Register'!M:M,MATCH($A130,'Employee Register'!A:A,0),1)="Yes",TRUE,FALSE))</f>
        <v/>
      </c>
      <c r="J130" s="17"/>
      <c r="K130" s="17">
        <f t="shared" si="4"/>
        <v>0</v>
      </c>
      <c r="L130" s="27"/>
      <c r="M130" s="27"/>
      <c r="N130" s="34" t="str">
        <f>IF(OR(ISBLANK($A130),$A130=""),"",SUM($E130:$H130)*INDEX('Employee Register'!G:G,MATCH($A130,'Employee Register'!A:A,0),1)+$K130*INDEX('Employee Register'!H:H,MATCH($A130,'Employee Register'!A:A,0),1)+L130)</f>
        <v/>
      </c>
      <c r="O130" s="19" t="str">
        <f>IF(OR(ISBLANK($A130),$A130=""),"",INDEX('Employee Register'!$O:$O,MATCH($A130,'Employee Register'!$A:$A,0),1)*INDEX('Federal Tax Tables'!$B$6:$B$12,MATCH(INDEX('Employee Register'!$I:$I,MATCH($A130,'Employee Register'!$A:$A,0),1),pay_frequency,0),1))</f>
        <v/>
      </c>
      <c r="P130" s="19" t="str">
        <f>IF(OR(ISBLANK($A130),$A130=""),"",(N130-L130)*INDEX('Employee Register'!P:P,MATCH($A130,'Employee Register'!A:A,0),1))</f>
        <v/>
      </c>
      <c r="Q130" s="19" t="str">
        <f>IF(OR(ISBLANK($A130),$A130=""),"",INDEX('Employee Register'!Q:Q,MATCH($A130,'Employee Register'!A:A,0),1)+M130)</f>
        <v/>
      </c>
      <c r="R130" s="34" t="str">
        <f t="shared" si="5"/>
        <v/>
      </c>
      <c r="S130" s="34" t="str">
        <f>IF(OR(ISBLANK($A130),$A130=""),"",INDEX('Employee Register'!$N:$N,MATCH($A130,'Employee Register'!$A:$A,0),1))</f>
        <v/>
      </c>
      <c r="T130" s="52" t="str">
        <f>IF(OR(ISBLANK($A130),$A130=""),"",IF(YTD!$S130="SINGLE",S_YTD_excess_over,M_YTD_excess_over))</f>
        <v/>
      </c>
      <c r="U130" s="52" t="str">
        <f>IF(OR(ISBLANK($A130),$A130=""),"",IF(YTD!$S130="SINGLE",S_YTD_withhold,M_YTD_withhold))</f>
        <v/>
      </c>
      <c r="V130" s="147" t="str">
        <f>IF(OR(ISBLANK($A130),$A130=""),"",IF(YTD!$S130="SINGLE",S_YTD_plus_excess,M_YTD_plus_excess))</f>
        <v/>
      </c>
      <c r="W130" s="34" t="str">
        <f>IF(OR(ISBLANK($A130),$A130=""),"",INDEX('Employee Register'!$I:$I,MATCH($A130,'Employee Register'!$A:$A,0),1))</f>
        <v/>
      </c>
      <c r="X130" s="19" t="str">
        <f t="shared" si="6"/>
        <v/>
      </c>
      <c r="Y130" s="19" t="str">
        <f>IF(OR(ISBLANK($A130),$A130=""),"",$R130*INDEX('Employee Register'!$R:$R,MATCH($A130,'Employee Register'!$A:$A,0),1))</f>
        <v/>
      </c>
      <c r="Z130" s="19" t="str">
        <f>IF(OR(ISBLANK($A130),$A130=""),"",$R130*INDEX('Employee Register'!$S:$S,MATCH($A130,'Employee Register'!$A:$A,0),1))</f>
        <v/>
      </c>
      <c r="AA130" s="19" t="str">
        <f>IF(OR(ISBLANK($A130),$A130=""),"",$N130*INDEX('Employee Register'!$T:$T,MATCH($A130,'Employee Register'!$A:$A,0),1))</f>
        <v/>
      </c>
      <c r="AB130" s="19" t="str">
        <f>IF(OR(ISBLANK($A130),$A130=""),"",$N130*INDEX('Employee Register'!$U:$U,MATCH($A130,'Employee Register'!$A:$A,0),1))</f>
        <v/>
      </c>
      <c r="AC130" s="19" t="str">
        <f>IF(OR(ISBLANK($A130),$A130=""),"",INDEX('Employee Register'!$V:$V,MATCH($A130,'Employee Register'!$A:$A,0),1))</f>
        <v/>
      </c>
      <c r="AD130" s="19" t="str">
        <f>IF(OR(ISBLANK($A130),$A130=""),"",INDEX('Employee Register'!$W:$W,MATCH($A130,'Employee Register'!$A:$A,0),1))</f>
        <v/>
      </c>
      <c r="AE130" s="35" t="str">
        <f t="shared" si="7"/>
        <v/>
      </c>
    </row>
    <row r="131" spans="1:31" x14ac:dyDescent="0.2">
      <c r="A131" s="153"/>
      <c r="B131" s="16" t="str">
        <f>IF(OR(ISBLANK($A131),$A131=""),"",INDEX('Employee Register'!B:B,MATCH($A131,'Employee Register'!A:A,0),1))</f>
        <v/>
      </c>
      <c r="C131" s="150"/>
      <c r="D131" s="150"/>
      <c r="E131" s="17"/>
      <c r="F131" s="17"/>
      <c r="G131" s="17"/>
      <c r="H131" s="17"/>
      <c r="I131" s="17" t="str">
        <f>IF(OR(ISBLANK($A131),$A131=""),"",IF(INDEX('Employee Register'!M:M,MATCH($A131,'Employee Register'!A:A,0),1)="Yes",TRUE,FALSE))</f>
        <v/>
      </c>
      <c r="J131" s="17"/>
      <c r="K131" s="17">
        <f t="shared" si="4"/>
        <v>0</v>
      </c>
      <c r="L131" s="27"/>
      <c r="M131" s="27"/>
      <c r="N131" s="34" t="str">
        <f>IF(OR(ISBLANK($A131),$A131=""),"",SUM($E131:$H131)*INDEX('Employee Register'!G:G,MATCH($A131,'Employee Register'!A:A,0),1)+$K131*INDEX('Employee Register'!H:H,MATCH($A131,'Employee Register'!A:A,0),1)+L131)</f>
        <v/>
      </c>
      <c r="O131" s="19" t="str">
        <f>IF(OR(ISBLANK($A131),$A131=""),"",INDEX('Employee Register'!$O:$O,MATCH($A131,'Employee Register'!$A:$A,0),1)*INDEX('Federal Tax Tables'!$B$6:$B$12,MATCH(INDEX('Employee Register'!$I:$I,MATCH($A131,'Employee Register'!$A:$A,0),1),pay_frequency,0),1))</f>
        <v/>
      </c>
      <c r="P131" s="19" t="str">
        <f>IF(OR(ISBLANK($A131),$A131=""),"",(N131-L131)*INDEX('Employee Register'!P:P,MATCH($A131,'Employee Register'!A:A,0),1))</f>
        <v/>
      </c>
      <c r="Q131" s="19" t="str">
        <f>IF(OR(ISBLANK($A131),$A131=""),"",INDEX('Employee Register'!Q:Q,MATCH($A131,'Employee Register'!A:A,0),1)+M131)</f>
        <v/>
      </c>
      <c r="R131" s="34" t="str">
        <f t="shared" si="5"/>
        <v/>
      </c>
      <c r="S131" s="34" t="str">
        <f>IF(OR(ISBLANK($A131),$A131=""),"",INDEX('Employee Register'!$N:$N,MATCH($A131,'Employee Register'!$A:$A,0),1))</f>
        <v/>
      </c>
      <c r="T131" s="52" t="str">
        <f>IF(OR(ISBLANK($A131),$A131=""),"",IF(YTD!$S131="SINGLE",S_YTD_excess_over,M_YTD_excess_over))</f>
        <v/>
      </c>
      <c r="U131" s="52" t="str">
        <f>IF(OR(ISBLANK($A131),$A131=""),"",IF(YTD!$S131="SINGLE",S_YTD_withhold,M_YTD_withhold))</f>
        <v/>
      </c>
      <c r="V131" s="147" t="str">
        <f>IF(OR(ISBLANK($A131),$A131=""),"",IF(YTD!$S131="SINGLE",S_YTD_plus_excess,M_YTD_plus_excess))</f>
        <v/>
      </c>
      <c r="W131" s="34" t="str">
        <f>IF(OR(ISBLANK($A131),$A131=""),"",INDEX('Employee Register'!$I:$I,MATCH($A131,'Employee Register'!$A:$A,0),1))</f>
        <v/>
      </c>
      <c r="X131" s="19" t="str">
        <f t="shared" si="6"/>
        <v/>
      </c>
      <c r="Y131" s="19" t="str">
        <f>IF(OR(ISBLANK($A131),$A131=""),"",$R131*INDEX('Employee Register'!$R:$R,MATCH($A131,'Employee Register'!$A:$A,0),1))</f>
        <v/>
      </c>
      <c r="Z131" s="19" t="str">
        <f>IF(OR(ISBLANK($A131),$A131=""),"",$R131*INDEX('Employee Register'!$S:$S,MATCH($A131,'Employee Register'!$A:$A,0),1))</f>
        <v/>
      </c>
      <c r="AA131" s="19" t="str">
        <f>IF(OR(ISBLANK($A131),$A131=""),"",$N131*INDEX('Employee Register'!$T:$T,MATCH($A131,'Employee Register'!$A:$A,0),1))</f>
        <v/>
      </c>
      <c r="AB131" s="19" t="str">
        <f>IF(OR(ISBLANK($A131),$A131=""),"",$N131*INDEX('Employee Register'!$U:$U,MATCH($A131,'Employee Register'!$A:$A,0),1))</f>
        <v/>
      </c>
      <c r="AC131" s="19" t="str">
        <f>IF(OR(ISBLANK($A131),$A131=""),"",INDEX('Employee Register'!$V:$V,MATCH($A131,'Employee Register'!$A:$A,0),1))</f>
        <v/>
      </c>
      <c r="AD131" s="19" t="str">
        <f>IF(OR(ISBLANK($A131),$A131=""),"",INDEX('Employee Register'!$W:$W,MATCH($A131,'Employee Register'!$A:$A,0),1))</f>
        <v/>
      </c>
      <c r="AE131" s="35" t="str">
        <f t="shared" si="7"/>
        <v/>
      </c>
    </row>
    <row r="132" spans="1:31" x14ac:dyDescent="0.2">
      <c r="A132" s="153"/>
      <c r="B132" s="16" t="str">
        <f>IF(OR(ISBLANK($A132),$A132=""),"",INDEX('Employee Register'!B:B,MATCH($A132,'Employee Register'!A:A,0),1))</f>
        <v/>
      </c>
      <c r="C132" s="150"/>
      <c r="D132" s="150"/>
      <c r="E132" s="17"/>
      <c r="F132" s="17"/>
      <c r="G132" s="17"/>
      <c r="H132" s="17"/>
      <c r="I132" s="17" t="str">
        <f>IF(OR(ISBLANK($A132),$A132=""),"",IF(INDEX('Employee Register'!M:M,MATCH($A132,'Employee Register'!A:A,0),1)="Yes",TRUE,FALSE))</f>
        <v/>
      </c>
      <c r="J132" s="17"/>
      <c r="K132" s="17">
        <f t="shared" si="4"/>
        <v>0</v>
      </c>
      <c r="L132" s="27"/>
      <c r="M132" s="27"/>
      <c r="N132" s="34" t="str">
        <f>IF(OR(ISBLANK($A132),$A132=""),"",SUM($E132:$H132)*INDEX('Employee Register'!G:G,MATCH($A132,'Employee Register'!A:A,0),1)+$K132*INDEX('Employee Register'!H:H,MATCH($A132,'Employee Register'!A:A,0),1)+L132)</f>
        <v/>
      </c>
      <c r="O132" s="19" t="str">
        <f>IF(OR(ISBLANK($A132),$A132=""),"",INDEX('Employee Register'!$O:$O,MATCH($A132,'Employee Register'!$A:$A,0),1)*INDEX('Federal Tax Tables'!$B$6:$B$12,MATCH(INDEX('Employee Register'!$I:$I,MATCH($A132,'Employee Register'!$A:$A,0),1),pay_frequency,0),1))</f>
        <v/>
      </c>
      <c r="P132" s="19" t="str">
        <f>IF(OR(ISBLANK($A132),$A132=""),"",(N132-L132)*INDEX('Employee Register'!P:P,MATCH($A132,'Employee Register'!A:A,0),1))</f>
        <v/>
      </c>
      <c r="Q132" s="19" t="str">
        <f>IF(OR(ISBLANK($A132),$A132=""),"",INDEX('Employee Register'!Q:Q,MATCH($A132,'Employee Register'!A:A,0),1)+M132)</f>
        <v/>
      </c>
      <c r="R132" s="34" t="str">
        <f t="shared" si="5"/>
        <v/>
      </c>
      <c r="S132" s="34" t="str">
        <f>IF(OR(ISBLANK($A132),$A132=""),"",INDEX('Employee Register'!$N:$N,MATCH($A132,'Employee Register'!$A:$A,0),1))</f>
        <v/>
      </c>
      <c r="T132" s="52" t="str">
        <f>IF(OR(ISBLANK($A132),$A132=""),"",IF(YTD!$S132="SINGLE",S_YTD_excess_over,M_YTD_excess_over))</f>
        <v/>
      </c>
      <c r="U132" s="52" t="str">
        <f>IF(OR(ISBLANK($A132),$A132=""),"",IF(YTD!$S132="SINGLE",S_YTD_withhold,M_YTD_withhold))</f>
        <v/>
      </c>
      <c r="V132" s="147" t="str">
        <f>IF(OR(ISBLANK($A132),$A132=""),"",IF(YTD!$S132="SINGLE",S_YTD_plus_excess,M_YTD_plus_excess))</f>
        <v/>
      </c>
      <c r="W132" s="34" t="str">
        <f>IF(OR(ISBLANK($A132),$A132=""),"",INDEX('Employee Register'!$I:$I,MATCH($A132,'Employee Register'!$A:$A,0),1))</f>
        <v/>
      </c>
      <c r="X132" s="19" t="str">
        <f t="shared" si="6"/>
        <v/>
      </c>
      <c r="Y132" s="19" t="str">
        <f>IF(OR(ISBLANK($A132),$A132=""),"",$R132*INDEX('Employee Register'!$R:$R,MATCH($A132,'Employee Register'!$A:$A,0),1))</f>
        <v/>
      </c>
      <c r="Z132" s="19" t="str">
        <f>IF(OR(ISBLANK($A132),$A132=""),"",$R132*INDEX('Employee Register'!$S:$S,MATCH($A132,'Employee Register'!$A:$A,0),1))</f>
        <v/>
      </c>
      <c r="AA132" s="19" t="str">
        <f>IF(OR(ISBLANK($A132),$A132=""),"",$N132*INDEX('Employee Register'!$T:$T,MATCH($A132,'Employee Register'!$A:$A,0),1))</f>
        <v/>
      </c>
      <c r="AB132" s="19" t="str">
        <f>IF(OR(ISBLANK($A132),$A132=""),"",$N132*INDEX('Employee Register'!$U:$U,MATCH($A132,'Employee Register'!$A:$A,0),1))</f>
        <v/>
      </c>
      <c r="AC132" s="19" t="str">
        <f>IF(OR(ISBLANK($A132),$A132=""),"",INDEX('Employee Register'!$V:$V,MATCH($A132,'Employee Register'!$A:$A,0),1))</f>
        <v/>
      </c>
      <c r="AD132" s="19" t="str">
        <f>IF(OR(ISBLANK($A132),$A132=""),"",INDEX('Employee Register'!$W:$W,MATCH($A132,'Employee Register'!$A:$A,0),1))</f>
        <v/>
      </c>
      <c r="AE132" s="35" t="str">
        <f t="shared" si="7"/>
        <v/>
      </c>
    </row>
    <row r="133" spans="1:31" x14ac:dyDescent="0.2">
      <c r="A133" s="153"/>
      <c r="B133" s="16" t="str">
        <f>IF(OR(ISBLANK($A133),$A133=""),"",INDEX('Employee Register'!B:B,MATCH($A133,'Employee Register'!A:A,0),1))</f>
        <v/>
      </c>
      <c r="C133" s="150"/>
      <c r="D133" s="150"/>
      <c r="E133" s="17"/>
      <c r="F133" s="17"/>
      <c r="G133" s="17"/>
      <c r="H133" s="17"/>
      <c r="I133" s="17" t="str">
        <f>IF(OR(ISBLANK($A133),$A133=""),"",IF(INDEX('Employee Register'!M:M,MATCH($A133,'Employee Register'!A:A,0),1)="Yes",TRUE,FALSE))</f>
        <v/>
      </c>
      <c r="J133" s="17"/>
      <c r="K133" s="17">
        <f t="shared" si="4"/>
        <v>0</v>
      </c>
      <c r="L133" s="27"/>
      <c r="M133" s="27"/>
      <c r="N133" s="34" t="str">
        <f>IF(OR(ISBLANK($A133),$A133=""),"",SUM($E133:$H133)*INDEX('Employee Register'!G:G,MATCH($A133,'Employee Register'!A:A,0),1)+$K133*INDEX('Employee Register'!H:H,MATCH($A133,'Employee Register'!A:A,0),1)+L133)</f>
        <v/>
      </c>
      <c r="O133" s="19" t="str">
        <f>IF(OR(ISBLANK($A133),$A133=""),"",INDEX('Employee Register'!$O:$O,MATCH($A133,'Employee Register'!$A:$A,0),1)*INDEX('Federal Tax Tables'!$B$6:$B$12,MATCH(INDEX('Employee Register'!$I:$I,MATCH($A133,'Employee Register'!$A:$A,0),1),pay_frequency,0),1))</f>
        <v/>
      </c>
      <c r="P133" s="19" t="str">
        <f>IF(OR(ISBLANK($A133),$A133=""),"",(N133-L133)*INDEX('Employee Register'!P:P,MATCH($A133,'Employee Register'!A:A,0),1))</f>
        <v/>
      </c>
      <c r="Q133" s="19" t="str">
        <f>IF(OR(ISBLANK($A133),$A133=""),"",INDEX('Employee Register'!Q:Q,MATCH($A133,'Employee Register'!A:A,0),1)+M133)</f>
        <v/>
      </c>
      <c r="R133" s="34" t="str">
        <f t="shared" si="5"/>
        <v/>
      </c>
      <c r="S133" s="34" t="str">
        <f>IF(OR(ISBLANK($A133),$A133=""),"",INDEX('Employee Register'!$N:$N,MATCH($A133,'Employee Register'!$A:$A,0),1))</f>
        <v/>
      </c>
      <c r="T133" s="52" t="str">
        <f>IF(OR(ISBLANK($A133),$A133=""),"",IF(YTD!$S133="SINGLE",S_YTD_excess_over,M_YTD_excess_over))</f>
        <v/>
      </c>
      <c r="U133" s="52" t="str">
        <f>IF(OR(ISBLANK($A133),$A133=""),"",IF(YTD!$S133="SINGLE",S_YTD_withhold,M_YTD_withhold))</f>
        <v/>
      </c>
      <c r="V133" s="147" t="str">
        <f>IF(OR(ISBLANK($A133),$A133=""),"",IF(YTD!$S133="SINGLE",S_YTD_plus_excess,M_YTD_plus_excess))</f>
        <v/>
      </c>
      <c r="W133" s="34" t="str">
        <f>IF(OR(ISBLANK($A133),$A133=""),"",INDEX('Employee Register'!$I:$I,MATCH($A133,'Employee Register'!$A:$A,0),1))</f>
        <v/>
      </c>
      <c r="X133" s="19" t="str">
        <f t="shared" si="6"/>
        <v/>
      </c>
      <c r="Y133" s="19" t="str">
        <f>IF(OR(ISBLANK($A133),$A133=""),"",$R133*INDEX('Employee Register'!$R:$R,MATCH($A133,'Employee Register'!$A:$A,0),1))</f>
        <v/>
      </c>
      <c r="Z133" s="19" t="str">
        <f>IF(OR(ISBLANK($A133),$A133=""),"",$R133*INDEX('Employee Register'!$S:$S,MATCH($A133,'Employee Register'!$A:$A,0),1))</f>
        <v/>
      </c>
      <c r="AA133" s="19" t="str">
        <f>IF(OR(ISBLANK($A133),$A133=""),"",$N133*INDEX('Employee Register'!$T:$T,MATCH($A133,'Employee Register'!$A:$A,0),1))</f>
        <v/>
      </c>
      <c r="AB133" s="19" t="str">
        <f>IF(OR(ISBLANK($A133),$A133=""),"",$N133*INDEX('Employee Register'!$U:$U,MATCH($A133,'Employee Register'!$A:$A,0),1))</f>
        <v/>
      </c>
      <c r="AC133" s="19" t="str">
        <f>IF(OR(ISBLANK($A133),$A133=""),"",INDEX('Employee Register'!$V:$V,MATCH($A133,'Employee Register'!$A:$A,0),1))</f>
        <v/>
      </c>
      <c r="AD133" s="19" t="str">
        <f>IF(OR(ISBLANK($A133),$A133=""),"",INDEX('Employee Register'!$W:$W,MATCH($A133,'Employee Register'!$A:$A,0),1))</f>
        <v/>
      </c>
      <c r="AE133" s="35" t="str">
        <f t="shared" si="7"/>
        <v/>
      </c>
    </row>
    <row r="134" spans="1:31" x14ac:dyDescent="0.2">
      <c r="A134" s="153"/>
      <c r="B134" s="16" t="str">
        <f>IF(OR(ISBLANK($A134),$A134=""),"",INDEX('Employee Register'!B:B,MATCH($A134,'Employee Register'!A:A,0),1))</f>
        <v/>
      </c>
      <c r="C134" s="150"/>
      <c r="D134" s="150"/>
      <c r="E134" s="17"/>
      <c r="F134" s="17"/>
      <c r="G134" s="17"/>
      <c r="H134" s="17"/>
      <c r="I134" s="17" t="str">
        <f>IF(OR(ISBLANK($A134),$A134=""),"",IF(INDEX('Employee Register'!M:M,MATCH($A134,'Employee Register'!A:A,0),1)="Yes",TRUE,FALSE))</f>
        <v/>
      </c>
      <c r="J134" s="17"/>
      <c r="K134" s="17">
        <f t="shared" ref="K134:K185" si="8">IF($I134=TRUE,0,$J134)</f>
        <v>0</v>
      </c>
      <c r="L134" s="27"/>
      <c r="M134" s="27"/>
      <c r="N134" s="34" t="str">
        <f>IF(OR(ISBLANK($A134),$A134=""),"",SUM($E134:$H134)*INDEX('Employee Register'!G:G,MATCH($A134,'Employee Register'!A:A,0),1)+$K134*INDEX('Employee Register'!H:H,MATCH($A134,'Employee Register'!A:A,0),1)+L134)</f>
        <v/>
      </c>
      <c r="O134" s="19" t="str">
        <f>IF(OR(ISBLANK($A134),$A134=""),"",INDEX('Employee Register'!$O:$O,MATCH($A134,'Employee Register'!$A:$A,0),1)*INDEX('Federal Tax Tables'!$B$6:$B$12,MATCH(INDEX('Employee Register'!$I:$I,MATCH($A134,'Employee Register'!$A:$A,0),1),pay_frequency,0),1))</f>
        <v/>
      </c>
      <c r="P134" s="19" t="str">
        <f>IF(OR(ISBLANK($A134),$A134=""),"",(N134-L134)*INDEX('Employee Register'!P:P,MATCH($A134,'Employee Register'!A:A,0),1))</f>
        <v/>
      </c>
      <c r="Q134" s="19" t="str">
        <f>IF(OR(ISBLANK($A134),$A134=""),"",INDEX('Employee Register'!Q:Q,MATCH($A134,'Employee Register'!A:A,0),1)+M134)</f>
        <v/>
      </c>
      <c r="R134" s="34" t="str">
        <f t="shared" ref="R134:R185" si="9">IF(OR(ISBLANK($A134),$A134=""),"",IF(N134-O134-P134-Q134&lt;0,0,N134-O134-P134-Q134))</f>
        <v/>
      </c>
      <c r="S134" s="34" t="str">
        <f>IF(OR(ISBLANK($A134),$A134=""),"",INDEX('Employee Register'!$N:$N,MATCH($A134,'Employee Register'!$A:$A,0),1))</f>
        <v/>
      </c>
      <c r="T134" s="52" t="str">
        <f>IF(OR(ISBLANK($A134),$A134=""),"",IF(YTD!$S134="SINGLE",S_YTD_excess_over,M_YTD_excess_over))</f>
        <v/>
      </c>
      <c r="U134" s="52" t="str">
        <f>IF(OR(ISBLANK($A134),$A134=""),"",IF(YTD!$S134="SINGLE",S_YTD_withhold,M_YTD_withhold))</f>
        <v/>
      </c>
      <c r="V134" s="147" t="str">
        <f>IF(OR(ISBLANK($A134),$A134=""),"",IF(YTD!$S134="SINGLE",S_YTD_plus_excess,M_YTD_plus_excess))</f>
        <v/>
      </c>
      <c r="W134" s="34" t="str">
        <f>IF(OR(ISBLANK($A134),$A134=""),"",INDEX('Employee Register'!$I:$I,MATCH($A134,'Employee Register'!$A:$A,0),1))</f>
        <v/>
      </c>
      <c r="X134" s="19" t="str">
        <f t="shared" ref="X134:X185" si="10">IF(OR(ISBLANK($A134),$A134=""),"",$U134+($R134-$T134)*$V134)</f>
        <v/>
      </c>
      <c r="Y134" s="19" t="str">
        <f>IF(OR(ISBLANK($A134),$A134=""),"",$R134*INDEX('Employee Register'!$R:$R,MATCH($A134,'Employee Register'!$A:$A,0),1))</f>
        <v/>
      </c>
      <c r="Z134" s="19" t="str">
        <f>IF(OR(ISBLANK($A134),$A134=""),"",$R134*INDEX('Employee Register'!$S:$S,MATCH($A134,'Employee Register'!$A:$A,0),1))</f>
        <v/>
      </c>
      <c r="AA134" s="19" t="str">
        <f>IF(OR(ISBLANK($A134),$A134=""),"",$N134*INDEX('Employee Register'!$T:$T,MATCH($A134,'Employee Register'!$A:$A,0),1))</f>
        <v/>
      </c>
      <c r="AB134" s="19" t="str">
        <f>IF(OR(ISBLANK($A134),$A134=""),"",$N134*INDEX('Employee Register'!$U:$U,MATCH($A134,'Employee Register'!$A:$A,0),1))</f>
        <v/>
      </c>
      <c r="AC134" s="19" t="str">
        <f>IF(OR(ISBLANK($A134),$A134=""),"",INDEX('Employee Register'!$V:$V,MATCH($A134,'Employee Register'!$A:$A,0),1))</f>
        <v/>
      </c>
      <c r="AD134" s="19" t="str">
        <f>IF(OR(ISBLANK($A134),$A134=""),"",INDEX('Employee Register'!$W:$W,MATCH($A134,'Employee Register'!$A:$A,0),1))</f>
        <v/>
      </c>
      <c r="AE134" s="35" t="str">
        <f t="shared" ref="AE134:AE185" si="11">IF(OR(ISBLANK($A134),$A134=""),"",N134-P134-X134-Y134-Z134-AA134-AB134-AC134-AD134)</f>
        <v/>
      </c>
    </row>
    <row r="135" spans="1:31" x14ac:dyDescent="0.2">
      <c r="A135" s="153"/>
      <c r="B135" s="16" t="str">
        <f>IF(OR(ISBLANK($A135),$A135=""),"",INDEX('Employee Register'!B:B,MATCH($A135,'Employee Register'!A:A,0),1))</f>
        <v/>
      </c>
      <c r="C135" s="150"/>
      <c r="D135" s="150"/>
      <c r="E135" s="17"/>
      <c r="F135" s="17"/>
      <c r="G135" s="17"/>
      <c r="H135" s="17"/>
      <c r="I135" s="17" t="str">
        <f>IF(OR(ISBLANK($A135),$A135=""),"",IF(INDEX('Employee Register'!M:M,MATCH($A135,'Employee Register'!A:A,0),1)="Yes",TRUE,FALSE))</f>
        <v/>
      </c>
      <c r="J135" s="17"/>
      <c r="K135" s="17">
        <f t="shared" si="8"/>
        <v>0</v>
      </c>
      <c r="L135" s="27"/>
      <c r="M135" s="27"/>
      <c r="N135" s="34" t="str">
        <f>IF(OR(ISBLANK($A135),$A135=""),"",SUM($E135:$H135)*INDEX('Employee Register'!G:G,MATCH($A135,'Employee Register'!A:A,0),1)+$K135*INDEX('Employee Register'!H:H,MATCH($A135,'Employee Register'!A:A,0),1)+L135)</f>
        <v/>
      </c>
      <c r="O135" s="19" t="str">
        <f>IF(OR(ISBLANK($A135),$A135=""),"",INDEX('Employee Register'!$O:$O,MATCH($A135,'Employee Register'!$A:$A,0),1)*INDEX('Federal Tax Tables'!$B$6:$B$12,MATCH(INDEX('Employee Register'!$I:$I,MATCH($A135,'Employee Register'!$A:$A,0),1),pay_frequency,0),1))</f>
        <v/>
      </c>
      <c r="P135" s="19" t="str">
        <f>IF(OR(ISBLANK($A135),$A135=""),"",(N135-L135)*INDEX('Employee Register'!P:P,MATCH($A135,'Employee Register'!A:A,0),1))</f>
        <v/>
      </c>
      <c r="Q135" s="19" t="str">
        <f>IF(OR(ISBLANK($A135),$A135=""),"",INDEX('Employee Register'!Q:Q,MATCH($A135,'Employee Register'!A:A,0),1)+M135)</f>
        <v/>
      </c>
      <c r="R135" s="34" t="str">
        <f t="shared" si="9"/>
        <v/>
      </c>
      <c r="S135" s="34" t="str">
        <f>IF(OR(ISBLANK($A135),$A135=""),"",INDEX('Employee Register'!$N:$N,MATCH($A135,'Employee Register'!$A:$A,0),1))</f>
        <v/>
      </c>
      <c r="T135" s="52" t="str">
        <f>IF(OR(ISBLANK($A135),$A135=""),"",IF(YTD!$S135="SINGLE",S_YTD_excess_over,M_YTD_excess_over))</f>
        <v/>
      </c>
      <c r="U135" s="52" t="str">
        <f>IF(OR(ISBLANK($A135),$A135=""),"",IF(YTD!$S135="SINGLE",S_YTD_withhold,M_YTD_withhold))</f>
        <v/>
      </c>
      <c r="V135" s="147" t="str">
        <f>IF(OR(ISBLANK($A135),$A135=""),"",IF(YTD!$S135="SINGLE",S_YTD_plus_excess,M_YTD_plus_excess))</f>
        <v/>
      </c>
      <c r="W135" s="34" t="str">
        <f>IF(OR(ISBLANK($A135),$A135=""),"",INDEX('Employee Register'!$I:$I,MATCH($A135,'Employee Register'!$A:$A,0),1))</f>
        <v/>
      </c>
      <c r="X135" s="19" t="str">
        <f t="shared" si="10"/>
        <v/>
      </c>
      <c r="Y135" s="19" t="str">
        <f>IF(OR(ISBLANK($A135),$A135=""),"",$R135*INDEX('Employee Register'!$R:$R,MATCH($A135,'Employee Register'!$A:$A,0),1))</f>
        <v/>
      </c>
      <c r="Z135" s="19" t="str">
        <f>IF(OR(ISBLANK($A135),$A135=""),"",$R135*INDEX('Employee Register'!$S:$S,MATCH($A135,'Employee Register'!$A:$A,0),1))</f>
        <v/>
      </c>
      <c r="AA135" s="19" t="str">
        <f>IF(OR(ISBLANK($A135),$A135=""),"",$N135*INDEX('Employee Register'!$T:$T,MATCH($A135,'Employee Register'!$A:$A,0),1))</f>
        <v/>
      </c>
      <c r="AB135" s="19" t="str">
        <f>IF(OR(ISBLANK($A135),$A135=""),"",$N135*INDEX('Employee Register'!$U:$U,MATCH($A135,'Employee Register'!$A:$A,0),1))</f>
        <v/>
      </c>
      <c r="AC135" s="19" t="str">
        <f>IF(OR(ISBLANK($A135),$A135=""),"",INDEX('Employee Register'!$V:$V,MATCH($A135,'Employee Register'!$A:$A,0),1))</f>
        <v/>
      </c>
      <c r="AD135" s="19" t="str">
        <f>IF(OR(ISBLANK($A135),$A135=""),"",INDEX('Employee Register'!$W:$W,MATCH($A135,'Employee Register'!$A:$A,0),1))</f>
        <v/>
      </c>
      <c r="AE135" s="35" t="str">
        <f t="shared" si="11"/>
        <v/>
      </c>
    </row>
    <row r="136" spans="1:31" x14ac:dyDescent="0.2">
      <c r="A136" s="153"/>
      <c r="B136" s="16" t="str">
        <f>IF(OR(ISBLANK($A136),$A136=""),"",INDEX('Employee Register'!B:B,MATCH($A136,'Employee Register'!A:A,0),1))</f>
        <v/>
      </c>
      <c r="C136" s="150"/>
      <c r="D136" s="150"/>
      <c r="E136" s="17"/>
      <c r="F136" s="17"/>
      <c r="G136" s="17"/>
      <c r="H136" s="17"/>
      <c r="I136" s="17" t="str">
        <f>IF(OR(ISBLANK($A136),$A136=""),"",IF(INDEX('Employee Register'!M:M,MATCH($A136,'Employee Register'!A:A,0),1)="Yes",TRUE,FALSE))</f>
        <v/>
      </c>
      <c r="J136" s="17"/>
      <c r="K136" s="17">
        <f t="shared" si="8"/>
        <v>0</v>
      </c>
      <c r="L136" s="27"/>
      <c r="M136" s="27"/>
      <c r="N136" s="34" t="str">
        <f>IF(OR(ISBLANK($A136),$A136=""),"",SUM($E136:$H136)*INDEX('Employee Register'!G:G,MATCH($A136,'Employee Register'!A:A,0),1)+$K136*INDEX('Employee Register'!H:H,MATCH($A136,'Employee Register'!A:A,0),1)+L136)</f>
        <v/>
      </c>
      <c r="O136" s="19" t="str">
        <f>IF(OR(ISBLANK($A136),$A136=""),"",INDEX('Employee Register'!$O:$O,MATCH($A136,'Employee Register'!$A:$A,0),1)*INDEX('Federal Tax Tables'!$B$6:$B$12,MATCH(INDEX('Employee Register'!$I:$I,MATCH($A136,'Employee Register'!$A:$A,0),1),pay_frequency,0),1))</f>
        <v/>
      </c>
      <c r="P136" s="19" t="str">
        <f>IF(OR(ISBLANK($A136),$A136=""),"",(N136-L136)*INDEX('Employee Register'!P:P,MATCH($A136,'Employee Register'!A:A,0),1))</f>
        <v/>
      </c>
      <c r="Q136" s="19" t="str">
        <f>IF(OR(ISBLANK($A136),$A136=""),"",INDEX('Employee Register'!Q:Q,MATCH($A136,'Employee Register'!A:A,0),1)+M136)</f>
        <v/>
      </c>
      <c r="R136" s="34" t="str">
        <f t="shared" si="9"/>
        <v/>
      </c>
      <c r="S136" s="34" t="str">
        <f>IF(OR(ISBLANK($A136),$A136=""),"",INDEX('Employee Register'!$N:$N,MATCH($A136,'Employee Register'!$A:$A,0),1))</f>
        <v/>
      </c>
      <c r="T136" s="52" t="str">
        <f>IF(OR(ISBLANK($A136),$A136=""),"",IF(YTD!$S136="SINGLE",S_YTD_excess_over,M_YTD_excess_over))</f>
        <v/>
      </c>
      <c r="U136" s="52" t="str">
        <f>IF(OR(ISBLANK($A136),$A136=""),"",IF(YTD!$S136="SINGLE",S_YTD_withhold,M_YTD_withhold))</f>
        <v/>
      </c>
      <c r="V136" s="147" t="str">
        <f>IF(OR(ISBLANK($A136),$A136=""),"",IF(YTD!$S136="SINGLE",S_YTD_plus_excess,M_YTD_plus_excess))</f>
        <v/>
      </c>
      <c r="W136" s="34" t="str">
        <f>IF(OR(ISBLANK($A136),$A136=""),"",INDEX('Employee Register'!$I:$I,MATCH($A136,'Employee Register'!$A:$A,0),1))</f>
        <v/>
      </c>
      <c r="X136" s="19" t="str">
        <f t="shared" si="10"/>
        <v/>
      </c>
      <c r="Y136" s="19" t="str">
        <f>IF(OR(ISBLANK($A136),$A136=""),"",$R136*INDEX('Employee Register'!$R:$R,MATCH($A136,'Employee Register'!$A:$A,0),1))</f>
        <v/>
      </c>
      <c r="Z136" s="19" t="str">
        <f>IF(OR(ISBLANK($A136),$A136=""),"",$R136*INDEX('Employee Register'!$S:$S,MATCH($A136,'Employee Register'!$A:$A,0),1))</f>
        <v/>
      </c>
      <c r="AA136" s="19" t="str">
        <f>IF(OR(ISBLANK($A136),$A136=""),"",$N136*INDEX('Employee Register'!$T:$T,MATCH($A136,'Employee Register'!$A:$A,0),1))</f>
        <v/>
      </c>
      <c r="AB136" s="19" t="str">
        <f>IF(OR(ISBLANK($A136),$A136=""),"",$N136*INDEX('Employee Register'!$U:$U,MATCH($A136,'Employee Register'!$A:$A,0),1))</f>
        <v/>
      </c>
      <c r="AC136" s="19" t="str">
        <f>IF(OR(ISBLANK($A136),$A136=""),"",INDEX('Employee Register'!$V:$V,MATCH($A136,'Employee Register'!$A:$A,0),1))</f>
        <v/>
      </c>
      <c r="AD136" s="19" t="str">
        <f>IF(OR(ISBLANK($A136),$A136=""),"",INDEX('Employee Register'!$W:$W,MATCH($A136,'Employee Register'!$A:$A,0),1))</f>
        <v/>
      </c>
      <c r="AE136" s="35" t="str">
        <f t="shared" si="11"/>
        <v/>
      </c>
    </row>
    <row r="137" spans="1:31" x14ac:dyDescent="0.2">
      <c r="A137" s="153"/>
      <c r="B137" s="16" t="str">
        <f>IF(OR(ISBLANK($A137),$A137=""),"",INDEX('Employee Register'!B:B,MATCH($A137,'Employee Register'!A:A,0),1))</f>
        <v/>
      </c>
      <c r="C137" s="150"/>
      <c r="D137" s="150"/>
      <c r="E137" s="17"/>
      <c r="F137" s="17"/>
      <c r="G137" s="17"/>
      <c r="H137" s="17"/>
      <c r="I137" s="17" t="str">
        <f>IF(OR(ISBLANK($A137),$A137=""),"",IF(INDEX('Employee Register'!M:M,MATCH($A137,'Employee Register'!A:A,0),1)="Yes",TRUE,FALSE))</f>
        <v/>
      </c>
      <c r="J137" s="17"/>
      <c r="K137" s="17">
        <f t="shared" si="8"/>
        <v>0</v>
      </c>
      <c r="L137" s="27"/>
      <c r="M137" s="27"/>
      <c r="N137" s="34" t="str">
        <f>IF(OR(ISBLANK($A137),$A137=""),"",SUM($E137:$H137)*INDEX('Employee Register'!G:G,MATCH($A137,'Employee Register'!A:A,0),1)+$K137*INDEX('Employee Register'!H:H,MATCH($A137,'Employee Register'!A:A,0),1)+L137)</f>
        <v/>
      </c>
      <c r="O137" s="19" t="str">
        <f>IF(OR(ISBLANK($A137),$A137=""),"",INDEX('Employee Register'!$O:$O,MATCH($A137,'Employee Register'!$A:$A,0),1)*INDEX('Federal Tax Tables'!$B$6:$B$12,MATCH(INDEX('Employee Register'!$I:$I,MATCH($A137,'Employee Register'!$A:$A,0),1),pay_frequency,0),1))</f>
        <v/>
      </c>
      <c r="P137" s="19" t="str">
        <f>IF(OR(ISBLANK($A137),$A137=""),"",(N137-L137)*INDEX('Employee Register'!P:P,MATCH($A137,'Employee Register'!A:A,0),1))</f>
        <v/>
      </c>
      <c r="Q137" s="19" t="str">
        <f>IF(OR(ISBLANK($A137),$A137=""),"",INDEX('Employee Register'!Q:Q,MATCH($A137,'Employee Register'!A:A,0),1)+M137)</f>
        <v/>
      </c>
      <c r="R137" s="34" t="str">
        <f t="shared" si="9"/>
        <v/>
      </c>
      <c r="S137" s="34" t="str">
        <f>IF(OR(ISBLANK($A137),$A137=""),"",INDEX('Employee Register'!$N:$N,MATCH($A137,'Employee Register'!$A:$A,0),1))</f>
        <v/>
      </c>
      <c r="T137" s="52" t="str">
        <f>IF(OR(ISBLANK($A137),$A137=""),"",IF(YTD!$S137="SINGLE",S_YTD_excess_over,M_YTD_excess_over))</f>
        <v/>
      </c>
      <c r="U137" s="52" t="str">
        <f>IF(OR(ISBLANK($A137),$A137=""),"",IF(YTD!$S137="SINGLE",S_YTD_withhold,M_YTD_withhold))</f>
        <v/>
      </c>
      <c r="V137" s="147" t="str">
        <f>IF(OR(ISBLANK($A137),$A137=""),"",IF(YTD!$S137="SINGLE",S_YTD_plus_excess,M_YTD_plus_excess))</f>
        <v/>
      </c>
      <c r="W137" s="34" t="str">
        <f>IF(OR(ISBLANK($A137),$A137=""),"",INDEX('Employee Register'!$I:$I,MATCH($A137,'Employee Register'!$A:$A,0),1))</f>
        <v/>
      </c>
      <c r="X137" s="19" t="str">
        <f t="shared" si="10"/>
        <v/>
      </c>
      <c r="Y137" s="19" t="str">
        <f>IF(OR(ISBLANK($A137),$A137=""),"",$R137*INDEX('Employee Register'!$R:$R,MATCH($A137,'Employee Register'!$A:$A,0),1))</f>
        <v/>
      </c>
      <c r="Z137" s="19" t="str">
        <f>IF(OR(ISBLANK($A137),$A137=""),"",$R137*INDEX('Employee Register'!$S:$S,MATCH($A137,'Employee Register'!$A:$A,0),1))</f>
        <v/>
      </c>
      <c r="AA137" s="19" t="str">
        <f>IF(OR(ISBLANK($A137),$A137=""),"",$N137*INDEX('Employee Register'!$T:$T,MATCH($A137,'Employee Register'!$A:$A,0),1))</f>
        <v/>
      </c>
      <c r="AB137" s="19" t="str">
        <f>IF(OR(ISBLANK($A137),$A137=""),"",$N137*INDEX('Employee Register'!$U:$U,MATCH($A137,'Employee Register'!$A:$A,0),1))</f>
        <v/>
      </c>
      <c r="AC137" s="19" t="str">
        <f>IF(OR(ISBLANK($A137),$A137=""),"",INDEX('Employee Register'!$V:$V,MATCH($A137,'Employee Register'!$A:$A,0),1))</f>
        <v/>
      </c>
      <c r="AD137" s="19" t="str">
        <f>IF(OR(ISBLANK($A137),$A137=""),"",INDEX('Employee Register'!$W:$W,MATCH($A137,'Employee Register'!$A:$A,0),1))</f>
        <v/>
      </c>
      <c r="AE137" s="35" t="str">
        <f t="shared" si="11"/>
        <v/>
      </c>
    </row>
    <row r="138" spans="1:31" x14ac:dyDescent="0.2">
      <c r="A138" s="153"/>
      <c r="B138" s="16" t="str">
        <f>IF(OR(ISBLANK($A138),$A138=""),"",INDEX('Employee Register'!B:B,MATCH($A138,'Employee Register'!A:A,0),1))</f>
        <v/>
      </c>
      <c r="C138" s="150"/>
      <c r="D138" s="150"/>
      <c r="E138" s="17"/>
      <c r="F138" s="17"/>
      <c r="G138" s="17"/>
      <c r="H138" s="17"/>
      <c r="I138" s="17" t="str">
        <f>IF(OR(ISBLANK($A138),$A138=""),"",IF(INDEX('Employee Register'!M:M,MATCH($A138,'Employee Register'!A:A,0),1)="Yes",TRUE,FALSE))</f>
        <v/>
      </c>
      <c r="J138" s="17"/>
      <c r="K138" s="17">
        <f t="shared" si="8"/>
        <v>0</v>
      </c>
      <c r="L138" s="27"/>
      <c r="M138" s="27"/>
      <c r="N138" s="34" t="str">
        <f>IF(OR(ISBLANK($A138),$A138=""),"",SUM($E138:$H138)*INDEX('Employee Register'!G:G,MATCH($A138,'Employee Register'!A:A,0),1)+$K138*INDEX('Employee Register'!H:H,MATCH($A138,'Employee Register'!A:A,0),1)+L138)</f>
        <v/>
      </c>
      <c r="O138" s="19" t="str">
        <f>IF(OR(ISBLANK($A138),$A138=""),"",INDEX('Employee Register'!$O:$O,MATCH($A138,'Employee Register'!$A:$A,0),1)*INDEX('Federal Tax Tables'!$B$6:$B$12,MATCH(INDEX('Employee Register'!$I:$I,MATCH($A138,'Employee Register'!$A:$A,0),1),pay_frequency,0),1))</f>
        <v/>
      </c>
      <c r="P138" s="19" t="str">
        <f>IF(OR(ISBLANK($A138),$A138=""),"",(N138-L138)*INDEX('Employee Register'!P:P,MATCH($A138,'Employee Register'!A:A,0),1))</f>
        <v/>
      </c>
      <c r="Q138" s="19" t="str">
        <f>IF(OR(ISBLANK($A138),$A138=""),"",INDEX('Employee Register'!Q:Q,MATCH($A138,'Employee Register'!A:A,0),1)+M138)</f>
        <v/>
      </c>
      <c r="R138" s="34" t="str">
        <f t="shared" si="9"/>
        <v/>
      </c>
      <c r="S138" s="34" t="str">
        <f>IF(OR(ISBLANK($A138),$A138=""),"",INDEX('Employee Register'!$N:$N,MATCH($A138,'Employee Register'!$A:$A,0),1))</f>
        <v/>
      </c>
      <c r="T138" s="52" t="str">
        <f>IF(OR(ISBLANK($A138),$A138=""),"",IF(YTD!$S138="SINGLE",S_YTD_excess_over,M_YTD_excess_over))</f>
        <v/>
      </c>
      <c r="U138" s="52" t="str">
        <f>IF(OR(ISBLANK($A138),$A138=""),"",IF(YTD!$S138="SINGLE",S_YTD_withhold,M_YTD_withhold))</f>
        <v/>
      </c>
      <c r="V138" s="147" t="str">
        <f>IF(OR(ISBLANK($A138),$A138=""),"",IF(YTD!$S138="SINGLE",S_YTD_plus_excess,M_YTD_plus_excess))</f>
        <v/>
      </c>
      <c r="W138" s="34" t="str">
        <f>IF(OR(ISBLANK($A138),$A138=""),"",INDEX('Employee Register'!$I:$I,MATCH($A138,'Employee Register'!$A:$A,0),1))</f>
        <v/>
      </c>
      <c r="X138" s="19" t="str">
        <f t="shared" si="10"/>
        <v/>
      </c>
      <c r="Y138" s="19" t="str">
        <f>IF(OR(ISBLANK($A138),$A138=""),"",$R138*INDEX('Employee Register'!$R:$R,MATCH($A138,'Employee Register'!$A:$A,0),1))</f>
        <v/>
      </c>
      <c r="Z138" s="19" t="str">
        <f>IF(OR(ISBLANK($A138),$A138=""),"",$R138*INDEX('Employee Register'!$S:$S,MATCH($A138,'Employee Register'!$A:$A,0),1))</f>
        <v/>
      </c>
      <c r="AA138" s="19" t="str">
        <f>IF(OR(ISBLANK($A138),$A138=""),"",$N138*INDEX('Employee Register'!$T:$T,MATCH($A138,'Employee Register'!$A:$A,0),1))</f>
        <v/>
      </c>
      <c r="AB138" s="19" t="str">
        <f>IF(OR(ISBLANK($A138),$A138=""),"",$N138*INDEX('Employee Register'!$U:$U,MATCH($A138,'Employee Register'!$A:$A,0),1))</f>
        <v/>
      </c>
      <c r="AC138" s="19" t="str">
        <f>IF(OR(ISBLANK($A138),$A138=""),"",INDEX('Employee Register'!$V:$V,MATCH($A138,'Employee Register'!$A:$A,0),1))</f>
        <v/>
      </c>
      <c r="AD138" s="19" t="str">
        <f>IF(OR(ISBLANK($A138),$A138=""),"",INDEX('Employee Register'!$W:$W,MATCH($A138,'Employee Register'!$A:$A,0),1))</f>
        <v/>
      </c>
      <c r="AE138" s="35" t="str">
        <f t="shared" si="11"/>
        <v/>
      </c>
    </row>
    <row r="139" spans="1:31" x14ac:dyDescent="0.2">
      <c r="A139" s="153"/>
      <c r="B139" s="16" t="str">
        <f>IF(OR(ISBLANK($A139),$A139=""),"",INDEX('Employee Register'!B:B,MATCH($A139,'Employee Register'!A:A,0),1))</f>
        <v/>
      </c>
      <c r="C139" s="150"/>
      <c r="D139" s="150"/>
      <c r="E139" s="17"/>
      <c r="F139" s="17"/>
      <c r="G139" s="17"/>
      <c r="H139" s="17"/>
      <c r="I139" s="17" t="str">
        <f>IF(OR(ISBLANK($A139),$A139=""),"",IF(INDEX('Employee Register'!M:M,MATCH($A139,'Employee Register'!A:A,0),1)="Yes",TRUE,FALSE))</f>
        <v/>
      </c>
      <c r="J139" s="17"/>
      <c r="K139" s="17">
        <f t="shared" si="8"/>
        <v>0</v>
      </c>
      <c r="L139" s="27"/>
      <c r="M139" s="27"/>
      <c r="N139" s="34" t="str">
        <f>IF(OR(ISBLANK($A139),$A139=""),"",SUM($E139:$H139)*INDEX('Employee Register'!G:G,MATCH($A139,'Employee Register'!A:A,0),1)+$K139*INDEX('Employee Register'!H:H,MATCH($A139,'Employee Register'!A:A,0),1)+L139)</f>
        <v/>
      </c>
      <c r="O139" s="19" t="str">
        <f>IF(OR(ISBLANK($A139),$A139=""),"",INDEX('Employee Register'!$O:$O,MATCH($A139,'Employee Register'!$A:$A,0),1)*INDEX('Federal Tax Tables'!$B$6:$B$12,MATCH(INDEX('Employee Register'!$I:$I,MATCH($A139,'Employee Register'!$A:$A,0),1),pay_frequency,0),1))</f>
        <v/>
      </c>
      <c r="P139" s="19" t="str">
        <f>IF(OR(ISBLANK($A139),$A139=""),"",(N139-L139)*INDEX('Employee Register'!P:P,MATCH($A139,'Employee Register'!A:A,0),1))</f>
        <v/>
      </c>
      <c r="Q139" s="19" t="str">
        <f>IF(OR(ISBLANK($A139),$A139=""),"",INDEX('Employee Register'!Q:Q,MATCH($A139,'Employee Register'!A:A,0),1)+M139)</f>
        <v/>
      </c>
      <c r="R139" s="34" t="str">
        <f t="shared" si="9"/>
        <v/>
      </c>
      <c r="S139" s="34" t="str">
        <f>IF(OR(ISBLANK($A139),$A139=""),"",INDEX('Employee Register'!$N:$N,MATCH($A139,'Employee Register'!$A:$A,0),1))</f>
        <v/>
      </c>
      <c r="T139" s="52" t="str">
        <f>IF(OR(ISBLANK($A139),$A139=""),"",IF(YTD!$S139="SINGLE",S_YTD_excess_over,M_YTD_excess_over))</f>
        <v/>
      </c>
      <c r="U139" s="52" t="str">
        <f>IF(OR(ISBLANK($A139),$A139=""),"",IF(YTD!$S139="SINGLE",S_YTD_withhold,M_YTD_withhold))</f>
        <v/>
      </c>
      <c r="V139" s="147" t="str">
        <f>IF(OR(ISBLANK($A139),$A139=""),"",IF(YTD!$S139="SINGLE",S_YTD_plus_excess,M_YTD_plus_excess))</f>
        <v/>
      </c>
      <c r="W139" s="34" t="str">
        <f>IF(OR(ISBLANK($A139),$A139=""),"",INDEX('Employee Register'!$I:$I,MATCH($A139,'Employee Register'!$A:$A,0),1))</f>
        <v/>
      </c>
      <c r="X139" s="19" t="str">
        <f t="shared" si="10"/>
        <v/>
      </c>
      <c r="Y139" s="19" t="str">
        <f>IF(OR(ISBLANK($A139),$A139=""),"",$R139*INDEX('Employee Register'!$R:$R,MATCH($A139,'Employee Register'!$A:$A,0),1))</f>
        <v/>
      </c>
      <c r="Z139" s="19" t="str">
        <f>IF(OR(ISBLANK($A139),$A139=""),"",$R139*INDEX('Employee Register'!$S:$S,MATCH($A139,'Employee Register'!$A:$A,0),1))</f>
        <v/>
      </c>
      <c r="AA139" s="19" t="str">
        <f>IF(OR(ISBLANK($A139),$A139=""),"",$N139*INDEX('Employee Register'!$T:$T,MATCH($A139,'Employee Register'!$A:$A,0),1))</f>
        <v/>
      </c>
      <c r="AB139" s="19" t="str">
        <f>IF(OR(ISBLANK($A139),$A139=""),"",$N139*INDEX('Employee Register'!$U:$U,MATCH($A139,'Employee Register'!$A:$A,0),1))</f>
        <v/>
      </c>
      <c r="AC139" s="19" t="str">
        <f>IF(OR(ISBLANK($A139),$A139=""),"",INDEX('Employee Register'!$V:$V,MATCH($A139,'Employee Register'!$A:$A,0),1))</f>
        <v/>
      </c>
      <c r="AD139" s="19" t="str">
        <f>IF(OR(ISBLANK($A139),$A139=""),"",INDEX('Employee Register'!$W:$W,MATCH($A139,'Employee Register'!$A:$A,0),1))</f>
        <v/>
      </c>
      <c r="AE139" s="35" t="str">
        <f t="shared" si="11"/>
        <v/>
      </c>
    </row>
    <row r="140" spans="1:31" x14ac:dyDescent="0.2">
      <c r="A140" s="153"/>
      <c r="B140" s="16" t="str">
        <f>IF(OR(ISBLANK($A140),$A140=""),"",INDEX('Employee Register'!B:B,MATCH($A140,'Employee Register'!A:A,0),1))</f>
        <v/>
      </c>
      <c r="C140" s="150"/>
      <c r="D140" s="150"/>
      <c r="E140" s="17"/>
      <c r="F140" s="17"/>
      <c r="G140" s="17"/>
      <c r="H140" s="17"/>
      <c r="I140" s="17" t="str">
        <f>IF(OR(ISBLANK($A140),$A140=""),"",IF(INDEX('Employee Register'!M:M,MATCH($A140,'Employee Register'!A:A,0),1)="Yes",TRUE,FALSE))</f>
        <v/>
      </c>
      <c r="J140" s="17"/>
      <c r="K140" s="17">
        <f t="shared" si="8"/>
        <v>0</v>
      </c>
      <c r="L140" s="27"/>
      <c r="M140" s="27"/>
      <c r="N140" s="34" t="str">
        <f>IF(OR(ISBLANK($A140),$A140=""),"",SUM($E140:$H140)*INDEX('Employee Register'!G:G,MATCH($A140,'Employee Register'!A:A,0),1)+$K140*INDEX('Employee Register'!H:H,MATCH($A140,'Employee Register'!A:A,0),1)+L140)</f>
        <v/>
      </c>
      <c r="O140" s="19" t="str">
        <f>IF(OR(ISBLANK($A140),$A140=""),"",INDEX('Employee Register'!$O:$O,MATCH($A140,'Employee Register'!$A:$A,0),1)*INDEX('Federal Tax Tables'!$B$6:$B$12,MATCH(INDEX('Employee Register'!$I:$I,MATCH($A140,'Employee Register'!$A:$A,0),1),pay_frequency,0),1))</f>
        <v/>
      </c>
      <c r="P140" s="19" t="str">
        <f>IF(OR(ISBLANK($A140),$A140=""),"",(N140-L140)*INDEX('Employee Register'!P:P,MATCH($A140,'Employee Register'!A:A,0),1))</f>
        <v/>
      </c>
      <c r="Q140" s="19" t="str">
        <f>IF(OR(ISBLANK($A140),$A140=""),"",INDEX('Employee Register'!Q:Q,MATCH($A140,'Employee Register'!A:A,0),1)+M140)</f>
        <v/>
      </c>
      <c r="R140" s="34" t="str">
        <f t="shared" si="9"/>
        <v/>
      </c>
      <c r="S140" s="34" t="str">
        <f>IF(OR(ISBLANK($A140),$A140=""),"",INDEX('Employee Register'!$N:$N,MATCH($A140,'Employee Register'!$A:$A,0),1))</f>
        <v/>
      </c>
      <c r="T140" s="52" t="str">
        <f>IF(OR(ISBLANK($A140),$A140=""),"",IF(YTD!$S140="SINGLE",S_YTD_excess_over,M_YTD_excess_over))</f>
        <v/>
      </c>
      <c r="U140" s="52" t="str">
        <f>IF(OR(ISBLANK($A140),$A140=""),"",IF(YTD!$S140="SINGLE",S_YTD_withhold,M_YTD_withhold))</f>
        <v/>
      </c>
      <c r="V140" s="147" t="str">
        <f>IF(OR(ISBLANK($A140),$A140=""),"",IF(YTD!$S140="SINGLE",S_YTD_plus_excess,M_YTD_plus_excess))</f>
        <v/>
      </c>
      <c r="W140" s="34" t="str">
        <f>IF(OR(ISBLANK($A140),$A140=""),"",INDEX('Employee Register'!$I:$I,MATCH($A140,'Employee Register'!$A:$A,0),1))</f>
        <v/>
      </c>
      <c r="X140" s="19" t="str">
        <f t="shared" si="10"/>
        <v/>
      </c>
      <c r="Y140" s="19" t="str">
        <f>IF(OR(ISBLANK($A140),$A140=""),"",$R140*INDEX('Employee Register'!$R:$R,MATCH($A140,'Employee Register'!$A:$A,0),1))</f>
        <v/>
      </c>
      <c r="Z140" s="19" t="str">
        <f>IF(OR(ISBLANK($A140),$A140=""),"",$R140*INDEX('Employee Register'!$S:$S,MATCH($A140,'Employee Register'!$A:$A,0),1))</f>
        <v/>
      </c>
      <c r="AA140" s="19" t="str">
        <f>IF(OR(ISBLANK($A140),$A140=""),"",$N140*INDEX('Employee Register'!$T:$T,MATCH($A140,'Employee Register'!$A:$A,0),1))</f>
        <v/>
      </c>
      <c r="AB140" s="19" t="str">
        <f>IF(OR(ISBLANK($A140),$A140=""),"",$N140*INDEX('Employee Register'!$U:$U,MATCH($A140,'Employee Register'!$A:$A,0),1))</f>
        <v/>
      </c>
      <c r="AC140" s="19" t="str">
        <f>IF(OR(ISBLANK($A140),$A140=""),"",INDEX('Employee Register'!$V:$V,MATCH($A140,'Employee Register'!$A:$A,0),1))</f>
        <v/>
      </c>
      <c r="AD140" s="19" t="str">
        <f>IF(OR(ISBLANK($A140),$A140=""),"",INDEX('Employee Register'!$W:$W,MATCH($A140,'Employee Register'!$A:$A,0),1))</f>
        <v/>
      </c>
      <c r="AE140" s="35" t="str">
        <f t="shared" si="11"/>
        <v/>
      </c>
    </row>
    <row r="141" spans="1:31" x14ac:dyDescent="0.2">
      <c r="A141" s="153"/>
      <c r="B141" s="16" t="str">
        <f>IF(OR(ISBLANK($A141),$A141=""),"",INDEX('Employee Register'!B:B,MATCH($A141,'Employee Register'!A:A,0),1))</f>
        <v/>
      </c>
      <c r="C141" s="150"/>
      <c r="D141" s="150"/>
      <c r="E141" s="17"/>
      <c r="F141" s="17"/>
      <c r="G141" s="17"/>
      <c r="H141" s="17"/>
      <c r="I141" s="17" t="str">
        <f>IF(OR(ISBLANK($A141),$A141=""),"",IF(INDEX('Employee Register'!M:M,MATCH($A141,'Employee Register'!A:A,0),1)="Yes",TRUE,FALSE))</f>
        <v/>
      </c>
      <c r="J141" s="17"/>
      <c r="K141" s="17">
        <f t="shared" si="8"/>
        <v>0</v>
      </c>
      <c r="L141" s="27"/>
      <c r="M141" s="27"/>
      <c r="N141" s="34" t="str">
        <f>IF(OR(ISBLANK($A141),$A141=""),"",SUM($E141:$H141)*INDEX('Employee Register'!G:G,MATCH($A141,'Employee Register'!A:A,0),1)+$K141*INDEX('Employee Register'!H:H,MATCH($A141,'Employee Register'!A:A,0),1)+L141)</f>
        <v/>
      </c>
      <c r="O141" s="19" t="str">
        <f>IF(OR(ISBLANK($A141),$A141=""),"",INDEX('Employee Register'!$O:$O,MATCH($A141,'Employee Register'!$A:$A,0),1)*INDEX('Federal Tax Tables'!$B$6:$B$12,MATCH(INDEX('Employee Register'!$I:$I,MATCH($A141,'Employee Register'!$A:$A,0),1),pay_frequency,0),1))</f>
        <v/>
      </c>
      <c r="P141" s="19" t="str">
        <f>IF(OR(ISBLANK($A141),$A141=""),"",(N141-L141)*INDEX('Employee Register'!P:P,MATCH($A141,'Employee Register'!A:A,0),1))</f>
        <v/>
      </c>
      <c r="Q141" s="19" t="str">
        <f>IF(OR(ISBLANK($A141),$A141=""),"",INDEX('Employee Register'!Q:Q,MATCH($A141,'Employee Register'!A:A,0),1)+M141)</f>
        <v/>
      </c>
      <c r="R141" s="34" t="str">
        <f t="shared" si="9"/>
        <v/>
      </c>
      <c r="S141" s="34" t="str">
        <f>IF(OR(ISBLANK($A141),$A141=""),"",INDEX('Employee Register'!$N:$N,MATCH($A141,'Employee Register'!$A:$A,0),1))</f>
        <v/>
      </c>
      <c r="T141" s="52" t="str">
        <f>IF(OR(ISBLANK($A141),$A141=""),"",IF(YTD!$S141="SINGLE",S_YTD_excess_over,M_YTD_excess_over))</f>
        <v/>
      </c>
      <c r="U141" s="52" t="str">
        <f>IF(OR(ISBLANK($A141),$A141=""),"",IF(YTD!$S141="SINGLE",S_YTD_withhold,M_YTD_withhold))</f>
        <v/>
      </c>
      <c r="V141" s="147" t="str">
        <f>IF(OR(ISBLANK($A141),$A141=""),"",IF(YTD!$S141="SINGLE",S_YTD_plus_excess,M_YTD_plus_excess))</f>
        <v/>
      </c>
      <c r="W141" s="34" t="str">
        <f>IF(OR(ISBLANK($A141),$A141=""),"",INDEX('Employee Register'!$I:$I,MATCH($A141,'Employee Register'!$A:$A,0),1))</f>
        <v/>
      </c>
      <c r="X141" s="19" t="str">
        <f t="shared" si="10"/>
        <v/>
      </c>
      <c r="Y141" s="19" t="str">
        <f>IF(OR(ISBLANK($A141),$A141=""),"",$R141*INDEX('Employee Register'!$R:$R,MATCH($A141,'Employee Register'!$A:$A,0),1))</f>
        <v/>
      </c>
      <c r="Z141" s="19" t="str">
        <f>IF(OR(ISBLANK($A141),$A141=""),"",$R141*INDEX('Employee Register'!$S:$S,MATCH($A141,'Employee Register'!$A:$A,0),1))</f>
        <v/>
      </c>
      <c r="AA141" s="19" t="str">
        <f>IF(OR(ISBLANK($A141),$A141=""),"",$N141*INDEX('Employee Register'!$T:$T,MATCH($A141,'Employee Register'!$A:$A,0),1))</f>
        <v/>
      </c>
      <c r="AB141" s="19" t="str">
        <f>IF(OR(ISBLANK($A141),$A141=""),"",$N141*INDEX('Employee Register'!$U:$U,MATCH($A141,'Employee Register'!$A:$A,0),1))</f>
        <v/>
      </c>
      <c r="AC141" s="19" t="str">
        <f>IF(OR(ISBLANK($A141),$A141=""),"",INDEX('Employee Register'!$V:$V,MATCH($A141,'Employee Register'!$A:$A,0),1))</f>
        <v/>
      </c>
      <c r="AD141" s="19" t="str">
        <f>IF(OR(ISBLANK($A141),$A141=""),"",INDEX('Employee Register'!$W:$W,MATCH($A141,'Employee Register'!$A:$A,0),1))</f>
        <v/>
      </c>
      <c r="AE141" s="35" t="str">
        <f t="shared" si="11"/>
        <v/>
      </c>
    </row>
    <row r="142" spans="1:31" x14ac:dyDescent="0.2">
      <c r="A142" s="153"/>
      <c r="B142" s="16" t="str">
        <f>IF(OR(ISBLANK($A142),$A142=""),"",INDEX('Employee Register'!B:B,MATCH($A142,'Employee Register'!A:A,0),1))</f>
        <v/>
      </c>
      <c r="C142" s="150"/>
      <c r="D142" s="150"/>
      <c r="E142" s="17"/>
      <c r="F142" s="17"/>
      <c r="G142" s="17"/>
      <c r="H142" s="17"/>
      <c r="I142" s="17" t="str">
        <f>IF(OR(ISBLANK($A142),$A142=""),"",IF(INDEX('Employee Register'!M:M,MATCH($A142,'Employee Register'!A:A,0),1)="Yes",TRUE,FALSE))</f>
        <v/>
      </c>
      <c r="J142" s="17"/>
      <c r="K142" s="17">
        <f t="shared" si="8"/>
        <v>0</v>
      </c>
      <c r="L142" s="27"/>
      <c r="M142" s="27"/>
      <c r="N142" s="34" t="str">
        <f>IF(OR(ISBLANK($A142),$A142=""),"",SUM($E142:$H142)*INDEX('Employee Register'!G:G,MATCH($A142,'Employee Register'!A:A,0),1)+$K142*INDEX('Employee Register'!H:H,MATCH($A142,'Employee Register'!A:A,0),1)+L142)</f>
        <v/>
      </c>
      <c r="O142" s="19" t="str">
        <f>IF(OR(ISBLANK($A142),$A142=""),"",INDEX('Employee Register'!$O:$O,MATCH($A142,'Employee Register'!$A:$A,0),1)*INDEX('Federal Tax Tables'!$B$6:$B$12,MATCH(INDEX('Employee Register'!$I:$I,MATCH($A142,'Employee Register'!$A:$A,0),1),pay_frequency,0),1))</f>
        <v/>
      </c>
      <c r="P142" s="19" t="str">
        <f>IF(OR(ISBLANK($A142),$A142=""),"",(N142-L142)*INDEX('Employee Register'!P:P,MATCH($A142,'Employee Register'!A:A,0),1))</f>
        <v/>
      </c>
      <c r="Q142" s="19" t="str">
        <f>IF(OR(ISBLANK($A142),$A142=""),"",INDEX('Employee Register'!Q:Q,MATCH($A142,'Employee Register'!A:A,0),1)+M142)</f>
        <v/>
      </c>
      <c r="R142" s="34" t="str">
        <f t="shared" si="9"/>
        <v/>
      </c>
      <c r="S142" s="34" t="str">
        <f>IF(OR(ISBLANK($A142),$A142=""),"",INDEX('Employee Register'!$N:$N,MATCH($A142,'Employee Register'!$A:$A,0),1))</f>
        <v/>
      </c>
      <c r="T142" s="52" t="str">
        <f>IF(OR(ISBLANK($A142),$A142=""),"",IF(YTD!$S142="SINGLE",S_YTD_excess_over,M_YTD_excess_over))</f>
        <v/>
      </c>
      <c r="U142" s="52" t="str">
        <f>IF(OR(ISBLANK($A142),$A142=""),"",IF(YTD!$S142="SINGLE",S_YTD_withhold,M_YTD_withhold))</f>
        <v/>
      </c>
      <c r="V142" s="147" t="str">
        <f>IF(OR(ISBLANK($A142),$A142=""),"",IF(YTD!$S142="SINGLE",S_YTD_plus_excess,M_YTD_plus_excess))</f>
        <v/>
      </c>
      <c r="W142" s="34" t="str">
        <f>IF(OR(ISBLANK($A142),$A142=""),"",INDEX('Employee Register'!$I:$I,MATCH($A142,'Employee Register'!$A:$A,0),1))</f>
        <v/>
      </c>
      <c r="X142" s="19" t="str">
        <f t="shared" si="10"/>
        <v/>
      </c>
      <c r="Y142" s="19" t="str">
        <f>IF(OR(ISBLANK($A142),$A142=""),"",$R142*INDEX('Employee Register'!$R:$R,MATCH($A142,'Employee Register'!$A:$A,0),1))</f>
        <v/>
      </c>
      <c r="Z142" s="19" t="str">
        <f>IF(OR(ISBLANK($A142),$A142=""),"",$R142*INDEX('Employee Register'!$S:$S,MATCH($A142,'Employee Register'!$A:$A,0),1))</f>
        <v/>
      </c>
      <c r="AA142" s="19" t="str">
        <f>IF(OR(ISBLANK($A142),$A142=""),"",$N142*INDEX('Employee Register'!$T:$T,MATCH($A142,'Employee Register'!$A:$A,0),1))</f>
        <v/>
      </c>
      <c r="AB142" s="19" t="str">
        <f>IF(OR(ISBLANK($A142),$A142=""),"",$N142*INDEX('Employee Register'!$U:$U,MATCH($A142,'Employee Register'!$A:$A,0),1))</f>
        <v/>
      </c>
      <c r="AC142" s="19" t="str">
        <f>IF(OR(ISBLANK($A142),$A142=""),"",INDEX('Employee Register'!$V:$V,MATCH($A142,'Employee Register'!$A:$A,0),1))</f>
        <v/>
      </c>
      <c r="AD142" s="19" t="str">
        <f>IF(OR(ISBLANK($A142),$A142=""),"",INDEX('Employee Register'!$W:$W,MATCH($A142,'Employee Register'!$A:$A,0),1))</f>
        <v/>
      </c>
      <c r="AE142" s="35" t="str">
        <f t="shared" si="11"/>
        <v/>
      </c>
    </row>
    <row r="143" spans="1:31" x14ac:dyDescent="0.2">
      <c r="A143" s="153"/>
      <c r="B143" s="16" t="str">
        <f>IF(OR(ISBLANK($A143),$A143=""),"",INDEX('Employee Register'!B:B,MATCH($A143,'Employee Register'!A:A,0),1))</f>
        <v/>
      </c>
      <c r="C143" s="150"/>
      <c r="D143" s="150"/>
      <c r="E143" s="17"/>
      <c r="F143" s="17"/>
      <c r="G143" s="17"/>
      <c r="H143" s="17"/>
      <c r="I143" s="17" t="str">
        <f>IF(OR(ISBLANK($A143),$A143=""),"",IF(INDEX('Employee Register'!M:M,MATCH($A143,'Employee Register'!A:A,0),1)="Yes",TRUE,FALSE))</f>
        <v/>
      </c>
      <c r="J143" s="17"/>
      <c r="K143" s="17">
        <f t="shared" si="8"/>
        <v>0</v>
      </c>
      <c r="L143" s="27"/>
      <c r="M143" s="27"/>
      <c r="N143" s="34" t="str">
        <f>IF(OR(ISBLANK($A143),$A143=""),"",SUM($E143:$H143)*INDEX('Employee Register'!G:G,MATCH($A143,'Employee Register'!A:A,0),1)+$K143*INDEX('Employee Register'!H:H,MATCH($A143,'Employee Register'!A:A,0),1)+L143)</f>
        <v/>
      </c>
      <c r="O143" s="19" t="str">
        <f>IF(OR(ISBLANK($A143),$A143=""),"",INDEX('Employee Register'!$O:$O,MATCH($A143,'Employee Register'!$A:$A,0),1)*INDEX('Federal Tax Tables'!$B$6:$B$12,MATCH(INDEX('Employee Register'!$I:$I,MATCH($A143,'Employee Register'!$A:$A,0),1),pay_frequency,0),1))</f>
        <v/>
      </c>
      <c r="P143" s="19" t="str">
        <f>IF(OR(ISBLANK($A143),$A143=""),"",(N143-L143)*INDEX('Employee Register'!P:P,MATCH($A143,'Employee Register'!A:A,0),1))</f>
        <v/>
      </c>
      <c r="Q143" s="19" t="str">
        <f>IF(OR(ISBLANK($A143),$A143=""),"",INDEX('Employee Register'!Q:Q,MATCH($A143,'Employee Register'!A:A,0),1)+M143)</f>
        <v/>
      </c>
      <c r="R143" s="34" t="str">
        <f t="shared" si="9"/>
        <v/>
      </c>
      <c r="S143" s="34" t="str">
        <f>IF(OR(ISBLANK($A143),$A143=""),"",INDEX('Employee Register'!$N:$N,MATCH($A143,'Employee Register'!$A:$A,0),1))</f>
        <v/>
      </c>
      <c r="T143" s="52" t="str">
        <f>IF(OR(ISBLANK($A143),$A143=""),"",IF(YTD!$S143="SINGLE",S_YTD_excess_over,M_YTD_excess_over))</f>
        <v/>
      </c>
      <c r="U143" s="52" t="str">
        <f>IF(OR(ISBLANK($A143),$A143=""),"",IF(YTD!$S143="SINGLE",S_YTD_withhold,M_YTD_withhold))</f>
        <v/>
      </c>
      <c r="V143" s="147" t="str">
        <f>IF(OR(ISBLANK($A143),$A143=""),"",IF(YTD!$S143="SINGLE",S_YTD_plus_excess,M_YTD_plus_excess))</f>
        <v/>
      </c>
      <c r="W143" s="34" t="str">
        <f>IF(OR(ISBLANK($A143),$A143=""),"",INDEX('Employee Register'!$I:$I,MATCH($A143,'Employee Register'!$A:$A,0),1))</f>
        <v/>
      </c>
      <c r="X143" s="19" t="str">
        <f t="shared" si="10"/>
        <v/>
      </c>
      <c r="Y143" s="19" t="str">
        <f>IF(OR(ISBLANK($A143),$A143=""),"",$R143*INDEX('Employee Register'!$R:$R,MATCH($A143,'Employee Register'!$A:$A,0),1))</f>
        <v/>
      </c>
      <c r="Z143" s="19" t="str">
        <f>IF(OR(ISBLANK($A143),$A143=""),"",$R143*INDEX('Employee Register'!$S:$S,MATCH($A143,'Employee Register'!$A:$A,0),1))</f>
        <v/>
      </c>
      <c r="AA143" s="19" t="str">
        <f>IF(OR(ISBLANK($A143),$A143=""),"",$N143*INDEX('Employee Register'!$T:$T,MATCH($A143,'Employee Register'!$A:$A,0),1))</f>
        <v/>
      </c>
      <c r="AB143" s="19" t="str">
        <f>IF(OR(ISBLANK($A143),$A143=""),"",$N143*INDEX('Employee Register'!$U:$U,MATCH($A143,'Employee Register'!$A:$A,0),1))</f>
        <v/>
      </c>
      <c r="AC143" s="19" t="str">
        <f>IF(OR(ISBLANK($A143),$A143=""),"",INDEX('Employee Register'!$V:$V,MATCH($A143,'Employee Register'!$A:$A,0),1))</f>
        <v/>
      </c>
      <c r="AD143" s="19" t="str">
        <f>IF(OR(ISBLANK($A143),$A143=""),"",INDEX('Employee Register'!$W:$W,MATCH($A143,'Employee Register'!$A:$A,0),1))</f>
        <v/>
      </c>
      <c r="AE143" s="35" t="str">
        <f t="shared" si="11"/>
        <v/>
      </c>
    </row>
    <row r="144" spans="1:31" x14ac:dyDescent="0.2">
      <c r="A144" s="153"/>
      <c r="B144" s="16" t="str">
        <f>IF(OR(ISBLANK($A144),$A144=""),"",INDEX('Employee Register'!B:B,MATCH($A144,'Employee Register'!A:A,0),1))</f>
        <v/>
      </c>
      <c r="C144" s="150"/>
      <c r="D144" s="150"/>
      <c r="E144" s="17"/>
      <c r="F144" s="17"/>
      <c r="G144" s="17"/>
      <c r="H144" s="17"/>
      <c r="I144" s="17" t="str">
        <f>IF(OR(ISBLANK($A144),$A144=""),"",IF(INDEX('Employee Register'!M:M,MATCH($A144,'Employee Register'!A:A,0),1)="Yes",TRUE,FALSE))</f>
        <v/>
      </c>
      <c r="J144" s="17"/>
      <c r="K144" s="17">
        <f t="shared" si="8"/>
        <v>0</v>
      </c>
      <c r="L144" s="27"/>
      <c r="M144" s="27"/>
      <c r="N144" s="34" t="str">
        <f>IF(OR(ISBLANK($A144),$A144=""),"",SUM($E144:$H144)*INDEX('Employee Register'!G:G,MATCH($A144,'Employee Register'!A:A,0),1)+$K144*INDEX('Employee Register'!H:H,MATCH($A144,'Employee Register'!A:A,0),1)+L144)</f>
        <v/>
      </c>
      <c r="O144" s="19" t="str">
        <f>IF(OR(ISBLANK($A144),$A144=""),"",INDEX('Employee Register'!$O:$O,MATCH($A144,'Employee Register'!$A:$A,0),1)*INDEX('Federal Tax Tables'!$B$6:$B$12,MATCH(INDEX('Employee Register'!$I:$I,MATCH($A144,'Employee Register'!$A:$A,0),1),pay_frequency,0),1))</f>
        <v/>
      </c>
      <c r="P144" s="19" t="str">
        <f>IF(OR(ISBLANK($A144),$A144=""),"",(N144-L144)*INDEX('Employee Register'!P:P,MATCH($A144,'Employee Register'!A:A,0),1))</f>
        <v/>
      </c>
      <c r="Q144" s="19" t="str">
        <f>IF(OR(ISBLANK($A144),$A144=""),"",INDEX('Employee Register'!Q:Q,MATCH($A144,'Employee Register'!A:A,0),1)+M144)</f>
        <v/>
      </c>
      <c r="R144" s="34" t="str">
        <f t="shared" si="9"/>
        <v/>
      </c>
      <c r="S144" s="34" t="str">
        <f>IF(OR(ISBLANK($A144),$A144=""),"",INDEX('Employee Register'!$N:$N,MATCH($A144,'Employee Register'!$A:$A,0),1))</f>
        <v/>
      </c>
      <c r="T144" s="52" t="str">
        <f>IF(OR(ISBLANK($A144),$A144=""),"",IF(YTD!$S144="SINGLE",S_YTD_excess_over,M_YTD_excess_over))</f>
        <v/>
      </c>
      <c r="U144" s="52" t="str">
        <f>IF(OR(ISBLANK($A144),$A144=""),"",IF(YTD!$S144="SINGLE",S_YTD_withhold,M_YTD_withhold))</f>
        <v/>
      </c>
      <c r="V144" s="147" t="str">
        <f>IF(OR(ISBLANK($A144),$A144=""),"",IF(YTD!$S144="SINGLE",S_YTD_plus_excess,M_YTD_plus_excess))</f>
        <v/>
      </c>
      <c r="W144" s="34" t="str">
        <f>IF(OR(ISBLANK($A144),$A144=""),"",INDEX('Employee Register'!$I:$I,MATCH($A144,'Employee Register'!$A:$A,0),1))</f>
        <v/>
      </c>
      <c r="X144" s="19" t="str">
        <f t="shared" si="10"/>
        <v/>
      </c>
      <c r="Y144" s="19" t="str">
        <f>IF(OR(ISBLANK($A144),$A144=""),"",$R144*INDEX('Employee Register'!$R:$R,MATCH($A144,'Employee Register'!$A:$A,0),1))</f>
        <v/>
      </c>
      <c r="Z144" s="19" t="str">
        <f>IF(OR(ISBLANK($A144),$A144=""),"",$R144*INDEX('Employee Register'!$S:$S,MATCH($A144,'Employee Register'!$A:$A,0),1))</f>
        <v/>
      </c>
      <c r="AA144" s="19" t="str">
        <f>IF(OR(ISBLANK($A144),$A144=""),"",$N144*INDEX('Employee Register'!$T:$T,MATCH($A144,'Employee Register'!$A:$A,0),1))</f>
        <v/>
      </c>
      <c r="AB144" s="19" t="str">
        <f>IF(OR(ISBLANK($A144),$A144=""),"",$N144*INDEX('Employee Register'!$U:$U,MATCH($A144,'Employee Register'!$A:$A,0),1))</f>
        <v/>
      </c>
      <c r="AC144" s="19" t="str">
        <f>IF(OR(ISBLANK($A144),$A144=""),"",INDEX('Employee Register'!$V:$V,MATCH($A144,'Employee Register'!$A:$A,0),1))</f>
        <v/>
      </c>
      <c r="AD144" s="19" t="str">
        <f>IF(OR(ISBLANK($A144),$A144=""),"",INDEX('Employee Register'!$W:$W,MATCH($A144,'Employee Register'!$A:$A,0),1))</f>
        <v/>
      </c>
      <c r="AE144" s="35" t="str">
        <f t="shared" si="11"/>
        <v/>
      </c>
    </row>
    <row r="145" spans="1:31" x14ac:dyDescent="0.2">
      <c r="A145" s="153"/>
      <c r="B145" s="16" t="str">
        <f>IF(OR(ISBLANK($A145),$A145=""),"",INDEX('Employee Register'!B:B,MATCH($A145,'Employee Register'!A:A,0),1))</f>
        <v/>
      </c>
      <c r="C145" s="150"/>
      <c r="D145" s="150"/>
      <c r="E145" s="17"/>
      <c r="F145" s="17"/>
      <c r="G145" s="17"/>
      <c r="H145" s="17"/>
      <c r="I145" s="17" t="str">
        <f>IF(OR(ISBLANK($A145),$A145=""),"",IF(INDEX('Employee Register'!M:M,MATCH($A145,'Employee Register'!A:A,0),1)="Yes",TRUE,FALSE))</f>
        <v/>
      </c>
      <c r="J145" s="17"/>
      <c r="K145" s="17">
        <f t="shared" si="8"/>
        <v>0</v>
      </c>
      <c r="L145" s="27"/>
      <c r="M145" s="27"/>
      <c r="N145" s="34" t="str">
        <f>IF(OR(ISBLANK($A145),$A145=""),"",SUM($E145:$H145)*INDEX('Employee Register'!G:G,MATCH($A145,'Employee Register'!A:A,0),1)+$K145*INDEX('Employee Register'!H:H,MATCH($A145,'Employee Register'!A:A,0),1)+L145)</f>
        <v/>
      </c>
      <c r="O145" s="19" t="str">
        <f>IF(OR(ISBLANK($A145),$A145=""),"",INDEX('Employee Register'!$O:$O,MATCH($A145,'Employee Register'!$A:$A,0),1)*INDEX('Federal Tax Tables'!$B$6:$B$12,MATCH(INDEX('Employee Register'!$I:$I,MATCH($A145,'Employee Register'!$A:$A,0),1),pay_frequency,0),1))</f>
        <v/>
      </c>
      <c r="P145" s="19" t="str">
        <f>IF(OR(ISBLANK($A145),$A145=""),"",(N145-L145)*INDEX('Employee Register'!P:P,MATCH($A145,'Employee Register'!A:A,0),1))</f>
        <v/>
      </c>
      <c r="Q145" s="19" t="str">
        <f>IF(OR(ISBLANK($A145),$A145=""),"",INDEX('Employee Register'!Q:Q,MATCH($A145,'Employee Register'!A:A,0),1)+M145)</f>
        <v/>
      </c>
      <c r="R145" s="34" t="str">
        <f t="shared" si="9"/>
        <v/>
      </c>
      <c r="S145" s="34" t="str">
        <f>IF(OR(ISBLANK($A145),$A145=""),"",INDEX('Employee Register'!$N:$N,MATCH($A145,'Employee Register'!$A:$A,0),1))</f>
        <v/>
      </c>
      <c r="T145" s="52" t="str">
        <f>IF(OR(ISBLANK($A145),$A145=""),"",IF(YTD!$S145="SINGLE",S_YTD_excess_over,M_YTD_excess_over))</f>
        <v/>
      </c>
      <c r="U145" s="52" t="str">
        <f>IF(OR(ISBLANK($A145),$A145=""),"",IF(YTD!$S145="SINGLE",S_YTD_withhold,M_YTD_withhold))</f>
        <v/>
      </c>
      <c r="V145" s="147" t="str">
        <f>IF(OR(ISBLANK($A145),$A145=""),"",IF(YTD!$S145="SINGLE",S_YTD_plus_excess,M_YTD_plus_excess))</f>
        <v/>
      </c>
      <c r="W145" s="34" t="str">
        <f>IF(OR(ISBLANK($A145),$A145=""),"",INDEX('Employee Register'!$I:$I,MATCH($A145,'Employee Register'!$A:$A,0),1))</f>
        <v/>
      </c>
      <c r="X145" s="19" t="str">
        <f t="shared" si="10"/>
        <v/>
      </c>
      <c r="Y145" s="19" t="str">
        <f>IF(OR(ISBLANK($A145),$A145=""),"",$R145*INDEX('Employee Register'!$R:$R,MATCH($A145,'Employee Register'!$A:$A,0),1))</f>
        <v/>
      </c>
      <c r="Z145" s="19" t="str">
        <f>IF(OR(ISBLANK($A145),$A145=""),"",$R145*INDEX('Employee Register'!$S:$S,MATCH($A145,'Employee Register'!$A:$A,0),1))</f>
        <v/>
      </c>
      <c r="AA145" s="19" t="str">
        <f>IF(OR(ISBLANK($A145),$A145=""),"",$N145*INDEX('Employee Register'!$T:$T,MATCH($A145,'Employee Register'!$A:$A,0),1))</f>
        <v/>
      </c>
      <c r="AB145" s="19" t="str">
        <f>IF(OR(ISBLANK($A145),$A145=""),"",$N145*INDEX('Employee Register'!$U:$U,MATCH($A145,'Employee Register'!$A:$A,0),1))</f>
        <v/>
      </c>
      <c r="AC145" s="19" t="str">
        <f>IF(OR(ISBLANK($A145),$A145=""),"",INDEX('Employee Register'!$V:$V,MATCH($A145,'Employee Register'!$A:$A,0),1))</f>
        <v/>
      </c>
      <c r="AD145" s="19" t="str">
        <f>IF(OR(ISBLANK($A145),$A145=""),"",INDEX('Employee Register'!$W:$W,MATCH($A145,'Employee Register'!$A:$A,0),1))</f>
        <v/>
      </c>
      <c r="AE145" s="35" t="str">
        <f t="shared" si="11"/>
        <v/>
      </c>
    </row>
    <row r="146" spans="1:31" x14ac:dyDescent="0.2">
      <c r="A146" s="153"/>
      <c r="B146" s="16" t="str">
        <f>IF(OR(ISBLANK($A146),$A146=""),"",INDEX('Employee Register'!B:B,MATCH($A146,'Employee Register'!A:A,0),1))</f>
        <v/>
      </c>
      <c r="C146" s="150"/>
      <c r="D146" s="150"/>
      <c r="E146" s="17"/>
      <c r="F146" s="17"/>
      <c r="G146" s="17"/>
      <c r="H146" s="17"/>
      <c r="I146" s="17" t="str">
        <f>IF(OR(ISBLANK($A146),$A146=""),"",IF(INDEX('Employee Register'!M:M,MATCH($A146,'Employee Register'!A:A,0),1)="Yes",TRUE,FALSE))</f>
        <v/>
      </c>
      <c r="J146" s="17"/>
      <c r="K146" s="17">
        <f t="shared" si="8"/>
        <v>0</v>
      </c>
      <c r="L146" s="27"/>
      <c r="M146" s="27"/>
      <c r="N146" s="34" t="str">
        <f>IF(OR(ISBLANK($A146),$A146=""),"",SUM($E146:$H146)*INDEX('Employee Register'!G:G,MATCH($A146,'Employee Register'!A:A,0),1)+$K146*INDEX('Employee Register'!H:H,MATCH($A146,'Employee Register'!A:A,0),1)+L146)</f>
        <v/>
      </c>
      <c r="O146" s="19" t="str">
        <f>IF(OR(ISBLANK($A146),$A146=""),"",INDEX('Employee Register'!$O:$O,MATCH($A146,'Employee Register'!$A:$A,0),1)*INDEX('Federal Tax Tables'!$B$6:$B$12,MATCH(INDEX('Employee Register'!$I:$I,MATCH($A146,'Employee Register'!$A:$A,0),1),pay_frequency,0),1))</f>
        <v/>
      </c>
      <c r="P146" s="19" t="str">
        <f>IF(OR(ISBLANK($A146),$A146=""),"",(N146-L146)*INDEX('Employee Register'!P:P,MATCH($A146,'Employee Register'!A:A,0),1))</f>
        <v/>
      </c>
      <c r="Q146" s="19" t="str">
        <f>IF(OR(ISBLANK($A146),$A146=""),"",INDEX('Employee Register'!Q:Q,MATCH($A146,'Employee Register'!A:A,0),1)+M146)</f>
        <v/>
      </c>
      <c r="R146" s="34" t="str">
        <f t="shared" si="9"/>
        <v/>
      </c>
      <c r="S146" s="34" t="str">
        <f>IF(OR(ISBLANK($A146),$A146=""),"",INDEX('Employee Register'!$N:$N,MATCH($A146,'Employee Register'!$A:$A,0),1))</f>
        <v/>
      </c>
      <c r="T146" s="52" t="str">
        <f>IF(OR(ISBLANK($A146),$A146=""),"",IF(YTD!$S146="SINGLE",S_YTD_excess_over,M_YTD_excess_over))</f>
        <v/>
      </c>
      <c r="U146" s="52" t="str">
        <f>IF(OR(ISBLANK($A146),$A146=""),"",IF(YTD!$S146="SINGLE",S_YTD_withhold,M_YTD_withhold))</f>
        <v/>
      </c>
      <c r="V146" s="147" t="str">
        <f>IF(OR(ISBLANK($A146),$A146=""),"",IF(YTD!$S146="SINGLE",S_YTD_plus_excess,M_YTD_plus_excess))</f>
        <v/>
      </c>
      <c r="W146" s="34" t="str">
        <f>IF(OR(ISBLANK($A146),$A146=""),"",INDEX('Employee Register'!$I:$I,MATCH($A146,'Employee Register'!$A:$A,0),1))</f>
        <v/>
      </c>
      <c r="X146" s="19" t="str">
        <f t="shared" si="10"/>
        <v/>
      </c>
      <c r="Y146" s="19" t="str">
        <f>IF(OR(ISBLANK($A146),$A146=""),"",$R146*INDEX('Employee Register'!$R:$R,MATCH($A146,'Employee Register'!$A:$A,0),1))</f>
        <v/>
      </c>
      <c r="Z146" s="19" t="str">
        <f>IF(OR(ISBLANK($A146),$A146=""),"",$R146*INDEX('Employee Register'!$S:$S,MATCH($A146,'Employee Register'!$A:$A,0),1))</f>
        <v/>
      </c>
      <c r="AA146" s="19" t="str">
        <f>IF(OR(ISBLANK($A146),$A146=""),"",$N146*INDEX('Employee Register'!$T:$T,MATCH($A146,'Employee Register'!$A:$A,0),1))</f>
        <v/>
      </c>
      <c r="AB146" s="19" t="str">
        <f>IF(OR(ISBLANK($A146),$A146=""),"",$N146*INDEX('Employee Register'!$U:$U,MATCH($A146,'Employee Register'!$A:$A,0),1))</f>
        <v/>
      </c>
      <c r="AC146" s="19" t="str">
        <f>IF(OR(ISBLANK($A146),$A146=""),"",INDEX('Employee Register'!$V:$V,MATCH($A146,'Employee Register'!$A:$A,0),1))</f>
        <v/>
      </c>
      <c r="AD146" s="19" t="str">
        <f>IF(OR(ISBLANK($A146),$A146=""),"",INDEX('Employee Register'!$W:$W,MATCH($A146,'Employee Register'!$A:$A,0),1))</f>
        <v/>
      </c>
      <c r="AE146" s="35" t="str">
        <f t="shared" si="11"/>
        <v/>
      </c>
    </row>
    <row r="147" spans="1:31" x14ac:dyDescent="0.2">
      <c r="A147" s="153"/>
      <c r="B147" s="16" t="str">
        <f>IF(OR(ISBLANK($A147),$A147=""),"",INDEX('Employee Register'!B:B,MATCH($A147,'Employee Register'!A:A,0),1))</f>
        <v/>
      </c>
      <c r="C147" s="150"/>
      <c r="D147" s="150"/>
      <c r="E147" s="17"/>
      <c r="F147" s="17"/>
      <c r="G147" s="17"/>
      <c r="H147" s="17"/>
      <c r="I147" s="17" t="str">
        <f>IF(OR(ISBLANK($A147),$A147=""),"",IF(INDEX('Employee Register'!M:M,MATCH($A147,'Employee Register'!A:A,0),1)="Yes",TRUE,FALSE))</f>
        <v/>
      </c>
      <c r="J147" s="17"/>
      <c r="K147" s="17">
        <f t="shared" si="8"/>
        <v>0</v>
      </c>
      <c r="L147" s="27"/>
      <c r="M147" s="27"/>
      <c r="N147" s="34" t="str">
        <f>IF(OR(ISBLANK($A147),$A147=""),"",SUM($E147:$H147)*INDEX('Employee Register'!G:G,MATCH($A147,'Employee Register'!A:A,0),1)+$K147*INDEX('Employee Register'!H:H,MATCH($A147,'Employee Register'!A:A,0),1)+L147)</f>
        <v/>
      </c>
      <c r="O147" s="19" t="str">
        <f>IF(OR(ISBLANK($A147),$A147=""),"",INDEX('Employee Register'!$O:$O,MATCH($A147,'Employee Register'!$A:$A,0),1)*INDEX('Federal Tax Tables'!$B$6:$B$12,MATCH(INDEX('Employee Register'!$I:$I,MATCH($A147,'Employee Register'!$A:$A,0),1),pay_frequency,0),1))</f>
        <v/>
      </c>
      <c r="P147" s="19" t="str">
        <f>IF(OR(ISBLANK($A147),$A147=""),"",(N147-L147)*INDEX('Employee Register'!P:P,MATCH($A147,'Employee Register'!A:A,0),1))</f>
        <v/>
      </c>
      <c r="Q147" s="19" t="str">
        <f>IF(OR(ISBLANK($A147),$A147=""),"",INDEX('Employee Register'!Q:Q,MATCH($A147,'Employee Register'!A:A,0),1)+M147)</f>
        <v/>
      </c>
      <c r="R147" s="34" t="str">
        <f t="shared" si="9"/>
        <v/>
      </c>
      <c r="S147" s="34" t="str">
        <f>IF(OR(ISBLANK($A147),$A147=""),"",INDEX('Employee Register'!$N:$N,MATCH($A147,'Employee Register'!$A:$A,0),1))</f>
        <v/>
      </c>
      <c r="T147" s="52" t="str">
        <f>IF(OR(ISBLANK($A147),$A147=""),"",IF(YTD!$S147="SINGLE",S_YTD_excess_over,M_YTD_excess_over))</f>
        <v/>
      </c>
      <c r="U147" s="52" t="str">
        <f>IF(OR(ISBLANK($A147),$A147=""),"",IF(YTD!$S147="SINGLE",S_YTD_withhold,M_YTD_withhold))</f>
        <v/>
      </c>
      <c r="V147" s="147" t="str">
        <f>IF(OR(ISBLANK($A147),$A147=""),"",IF(YTD!$S147="SINGLE",S_YTD_plus_excess,M_YTD_plus_excess))</f>
        <v/>
      </c>
      <c r="W147" s="34" t="str">
        <f>IF(OR(ISBLANK($A147),$A147=""),"",INDEX('Employee Register'!$I:$I,MATCH($A147,'Employee Register'!$A:$A,0),1))</f>
        <v/>
      </c>
      <c r="X147" s="19" t="str">
        <f t="shared" si="10"/>
        <v/>
      </c>
      <c r="Y147" s="19" t="str">
        <f>IF(OR(ISBLANK($A147),$A147=""),"",$R147*INDEX('Employee Register'!$R:$R,MATCH($A147,'Employee Register'!$A:$A,0),1))</f>
        <v/>
      </c>
      <c r="Z147" s="19" t="str">
        <f>IF(OR(ISBLANK($A147),$A147=""),"",$R147*INDEX('Employee Register'!$S:$S,MATCH($A147,'Employee Register'!$A:$A,0),1))</f>
        <v/>
      </c>
      <c r="AA147" s="19" t="str">
        <f>IF(OR(ISBLANK($A147),$A147=""),"",$N147*INDEX('Employee Register'!$T:$T,MATCH($A147,'Employee Register'!$A:$A,0),1))</f>
        <v/>
      </c>
      <c r="AB147" s="19" t="str">
        <f>IF(OR(ISBLANK($A147),$A147=""),"",$N147*INDEX('Employee Register'!$U:$U,MATCH($A147,'Employee Register'!$A:$A,0),1))</f>
        <v/>
      </c>
      <c r="AC147" s="19" t="str">
        <f>IF(OR(ISBLANK($A147),$A147=""),"",INDEX('Employee Register'!$V:$V,MATCH($A147,'Employee Register'!$A:$A,0),1))</f>
        <v/>
      </c>
      <c r="AD147" s="19" t="str">
        <f>IF(OR(ISBLANK($A147),$A147=""),"",INDEX('Employee Register'!$W:$W,MATCH($A147,'Employee Register'!$A:$A,0),1))</f>
        <v/>
      </c>
      <c r="AE147" s="35" t="str">
        <f t="shared" si="11"/>
        <v/>
      </c>
    </row>
    <row r="148" spans="1:31" x14ac:dyDescent="0.2">
      <c r="A148" s="153"/>
      <c r="B148" s="16" t="str">
        <f>IF(OR(ISBLANK($A148),$A148=""),"",INDEX('Employee Register'!B:B,MATCH($A148,'Employee Register'!A:A,0),1))</f>
        <v/>
      </c>
      <c r="C148" s="150"/>
      <c r="D148" s="150"/>
      <c r="E148" s="17"/>
      <c r="F148" s="17"/>
      <c r="G148" s="17"/>
      <c r="H148" s="17"/>
      <c r="I148" s="17" t="str">
        <f>IF(OR(ISBLANK($A148),$A148=""),"",IF(INDEX('Employee Register'!M:M,MATCH($A148,'Employee Register'!A:A,0),1)="Yes",TRUE,FALSE))</f>
        <v/>
      </c>
      <c r="J148" s="17"/>
      <c r="K148" s="17">
        <f t="shared" si="8"/>
        <v>0</v>
      </c>
      <c r="L148" s="27"/>
      <c r="M148" s="27"/>
      <c r="N148" s="34" t="str">
        <f>IF(OR(ISBLANK($A148),$A148=""),"",SUM($E148:$H148)*INDEX('Employee Register'!G:G,MATCH($A148,'Employee Register'!A:A,0),1)+$K148*INDEX('Employee Register'!H:H,MATCH($A148,'Employee Register'!A:A,0),1)+L148)</f>
        <v/>
      </c>
      <c r="O148" s="19" t="str">
        <f>IF(OR(ISBLANK($A148),$A148=""),"",INDEX('Employee Register'!$O:$O,MATCH($A148,'Employee Register'!$A:$A,0),1)*INDEX('Federal Tax Tables'!$B$6:$B$12,MATCH(INDEX('Employee Register'!$I:$I,MATCH($A148,'Employee Register'!$A:$A,0),1),pay_frequency,0),1))</f>
        <v/>
      </c>
      <c r="P148" s="19" t="str">
        <f>IF(OR(ISBLANK($A148),$A148=""),"",(N148-L148)*INDEX('Employee Register'!P:P,MATCH($A148,'Employee Register'!A:A,0),1))</f>
        <v/>
      </c>
      <c r="Q148" s="19" t="str">
        <f>IF(OR(ISBLANK($A148),$A148=""),"",INDEX('Employee Register'!Q:Q,MATCH($A148,'Employee Register'!A:A,0),1)+M148)</f>
        <v/>
      </c>
      <c r="R148" s="34" t="str">
        <f t="shared" si="9"/>
        <v/>
      </c>
      <c r="S148" s="34" t="str">
        <f>IF(OR(ISBLANK($A148),$A148=""),"",INDEX('Employee Register'!$N:$N,MATCH($A148,'Employee Register'!$A:$A,0),1))</f>
        <v/>
      </c>
      <c r="T148" s="52" t="str">
        <f>IF(OR(ISBLANK($A148),$A148=""),"",IF(YTD!$S148="SINGLE",S_YTD_excess_over,M_YTD_excess_over))</f>
        <v/>
      </c>
      <c r="U148" s="52" t="str">
        <f>IF(OR(ISBLANK($A148),$A148=""),"",IF(YTD!$S148="SINGLE",S_YTD_withhold,M_YTD_withhold))</f>
        <v/>
      </c>
      <c r="V148" s="147" t="str">
        <f>IF(OR(ISBLANK($A148),$A148=""),"",IF(YTD!$S148="SINGLE",S_YTD_plus_excess,M_YTD_plus_excess))</f>
        <v/>
      </c>
      <c r="W148" s="34" t="str">
        <f>IF(OR(ISBLANK($A148),$A148=""),"",INDEX('Employee Register'!$I:$I,MATCH($A148,'Employee Register'!$A:$A,0),1))</f>
        <v/>
      </c>
      <c r="X148" s="19" t="str">
        <f t="shared" si="10"/>
        <v/>
      </c>
      <c r="Y148" s="19" t="str">
        <f>IF(OR(ISBLANK($A148),$A148=""),"",$R148*INDEX('Employee Register'!$R:$R,MATCH($A148,'Employee Register'!$A:$A,0),1))</f>
        <v/>
      </c>
      <c r="Z148" s="19" t="str">
        <f>IF(OR(ISBLANK($A148),$A148=""),"",$R148*INDEX('Employee Register'!$S:$S,MATCH($A148,'Employee Register'!$A:$A,0),1))</f>
        <v/>
      </c>
      <c r="AA148" s="19" t="str">
        <f>IF(OR(ISBLANK($A148),$A148=""),"",$N148*INDEX('Employee Register'!$T:$T,MATCH($A148,'Employee Register'!$A:$A,0),1))</f>
        <v/>
      </c>
      <c r="AB148" s="19" t="str">
        <f>IF(OR(ISBLANK($A148),$A148=""),"",$N148*INDEX('Employee Register'!$U:$U,MATCH($A148,'Employee Register'!$A:$A,0),1))</f>
        <v/>
      </c>
      <c r="AC148" s="19" t="str">
        <f>IF(OR(ISBLANK($A148),$A148=""),"",INDEX('Employee Register'!$V:$V,MATCH($A148,'Employee Register'!$A:$A,0),1))</f>
        <v/>
      </c>
      <c r="AD148" s="19" t="str">
        <f>IF(OR(ISBLANK($A148),$A148=""),"",INDEX('Employee Register'!$W:$W,MATCH($A148,'Employee Register'!$A:$A,0),1))</f>
        <v/>
      </c>
      <c r="AE148" s="35" t="str">
        <f t="shared" si="11"/>
        <v/>
      </c>
    </row>
    <row r="149" spans="1:31" x14ac:dyDescent="0.2">
      <c r="A149" s="153"/>
      <c r="B149" s="16" t="str">
        <f>IF(OR(ISBLANK($A149),$A149=""),"",INDEX('Employee Register'!B:B,MATCH($A149,'Employee Register'!A:A,0),1))</f>
        <v/>
      </c>
      <c r="C149" s="150"/>
      <c r="D149" s="150"/>
      <c r="E149" s="17"/>
      <c r="F149" s="17"/>
      <c r="G149" s="17"/>
      <c r="H149" s="17"/>
      <c r="I149" s="17" t="str">
        <f>IF(OR(ISBLANK($A149),$A149=""),"",IF(INDEX('Employee Register'!M:M,MATCH($A149,'Employee Register'!A:A,0),1)="Yes",TRUE,FALSE))</f>
        <v/>
      </c>
      <c r="J149" s="17"/>
      <c r="K149" s="17">
        <f t="shared" si="8"/>
        <v>0</v>
      </c>
      <c r="L149" s="27"/>
      <c r="M149" s="27"/>
      <c r="N149" s="34" t="str">
        <f>IF(OR(ISBLANK($A149),$A149=""),"",SUM($E149:$H149)*INDEX('Employee Register'!G:G,MATCH($A149,'Employee Register'!A:A,0),1)+$K149*INDEX('Employee Register'!H:H,MATCH($A149,'Employee Register'!A:A,0),1)+L149)</f>
        <v/>
      </c>
      <c r="O149" s="19" t="str">
        <f>IF(OR(ISBLANK($A149),$A149=""),"",INDEX('Employee Register'!$O:$O,MATCH($A149,'Employee Register'!$A:$A,0),1)*INDEX('Federal Tax Tables'!$B$6:$B$12,MATCH(INDEX('Employee Register'!$I:$I,MATCH($A149,'Employee Register'!$A:$A,0),1),pay_frequency,0),1))</f>
        <v/>
      </c>
      <c r="P149" s="19" t="str">
        <f>IF(OR(ISBLANK($A149),$A149=""),"",(N149-L149)*INDEX('Employee Register'!P:P,MATCH($A149,'Employee Register'!A:A,0),1))</f>
        <v/>
      </c>
      <c r="Q149" s="19" t="str">
        <f>IF(OR(ISBLANK($A149),$A149=""),"",INDEX('Employee Register'!Q:Q,MATCH($A149,'Employee Register'!A:A,0),1)+M149)</f>
        <v/>
      </c>
      <c r="R149" s="34" t="str">
        <f t="shared" si="9"/>
        <v/>
      </c>
      <c r="S149" s="34" t="str">
        <f>IF(OR(ISBLANK($A149),$A149=""),"",INDEX('Employee Register'!$N:$N,MATCH($A149,'Employee Register'!$A:$A,0),1))</f>
        <v/>
      </c>
      <c r="T149" s="52" t="str">
        <f>IF(OR(ISBLANK($A149),$A149=""),"",IF(YTD!$S149="SINGLE",S_YTD_excess_over,M_YTD_excess_over))</f>
        <v/>
      </c>
      <c r="U149" s="52" t="str">
        <f>IF(OR(ISBLANK($A149),$A149=""),"",IF(YTD!$S149="SINGLE",S_YTD_withhold,M_YTD_withhold))</f>
        <v/>
      </c>
      <c r="V149" s="147" t="str">
        <f>IF(OR(ISBLANK($A149),$A149=""),"",IF(YTD!$S149="SINGLE",S_YTD_plus_excess,M_YTD_plus_excess))</f>
        <v/>
      </c>
      <c r="W149" s="34" t="str">
        <f>IF(OR(ISBLANK($A149),$A149=""),"",INDEX('Employee Register'!$I:$I,MATCH($A149,'Employee Register'!$A:$A,0),1))</f>
        <v/>
      </c>
      <c r="X149" s="19" t="str">
        <f t="shared" si="10"/>
        <v/>
      </c>
      <c r="Y149" s="19" t="str">
        <f>IF(OR(ISBLANK($A149),$A149=""),"",$R149*INDEX('Employee Register'!$R:$R,MATCH($A149,'Employee Register'!$A:$A,0),1))</f>
        <v/>
      </c>
      <c r="Z149" s="19" t="str">
        <f>IF(OR(ISBLANK($A149),$A149=""),"",$R149*INDEX('Employee Register'!$S:$S,MATCH($A149,'Employee Register'!$A:$A,0),1))</f>
        <v/>
      </c>
      <c r="AA149" s="19" t="str">
        <f>IF(OR(ISBLANK($A149),$A149=""),"",$N149*INDEX('Employee Register'!$T:$T,MATCH($A149,'Employee Register'!$A:$A,0),1))</f>
        <v/>
      </c>
      <c r="AB149" s="19" t="str">
        <f>IF(OR(ISBLANK($A149),$A149=""),"",$N149*INDEX('Employee Register'!$U:$U,MATCH($A149,'Employee Register'!$A:$A,0),1))</f>
        <v/>
      </c>
      <c r="AC149" s="19" t="str">
        <f>IF(OR(ISBLANK($A149),$A149=""),"",INDEX('Employee Register'!$V:$V,MATCH($A149,'Employee Register'!$A:$A,0),1))</f>
        <v/>
      </c>
      <c r="AD149" s="19" t="str">
        <f>IF(OR(ISBLANK($A149),$A149=""),"",INDEX('Employee Register'!$W:$W,MATCH($A149,'Employee Register'!$A:$A,0),1))</f>
        <v/>
      </c>
      <c r="AE149" s="35" t="str">
        <f t="shared" si="11"/>
        <v/>
      </c>
    </row>
    <row r="150" spans="1:31" x14ac:dyDescent="0.2">
      <c r="A150" s="153"/>
      <c r="B150" s="16" t="str">
        <f>IF(OR(ISBLANK($A150),$A150=""),"",INDEX('Employee Register'!B:B,MATCH($A150,'Employee Register'!A:A,0),1))</f>
        <v/>
      </c>
      <c r="C150" s="150"/>
      <c r="D150" s="150"/>
      <c r="E150" s="17"/>
      <c r="F150" s="17"/>
      <c r="G150" s="17"/>
      <c r="H150" s="17"/>
      <c r="I150" s="17" t="str">
        <f>IF(OR(ISBLANK($A150),$A150=""),"",IF(INDEX('Employee Register'!M:M,MATCH($A150,'Employee Register'!A:A,0),1)="Yes",TRUE,FALSE))</f>
        <v/>
      </c>
      <c r="J150" s="17"/>
      <c r="K150" s="17">
        <f t="shared" si="8"/>
        <v>0</v>
      </c>
      <c r="L150" s="27"/>
      <c r="M150" s="27"/>
      <c r="N150" s="34" t="str">
        <f>IF(OR(ISBLANK($A150),$A150=""),"",SUM($E150:$H150)*INDEX('Employee Register'!G:G,MATCH($A150,'Employee Register'!A:A,0),1)+$K150*INDEX('Employee Register'!H:H,MATCH($A150,'Employee Register'!A:A,0),1)+L150)</f>
        <v/>
      </c>
      <c r="O150" s="19" t="str">
        <f>IF(OR(ISBLANK($A150),$A150=""),"",INDEX('Employee Register'!$O:$O,MATCH($A150,'Employee Register'!$A:$A,0),1)*INDEX('Federal Tax Tables'!$B$6:$B$12,MATCH(INDEX('Employee Register'!$I:$I,MATCH($A150,'Employee Register'!$A:$A,0),1),pay_frequency,0),1))</f>
        <v/>
      </c>
      <c r="P150" s="19" t="str">
        <f>IF(OR(ISBLANK($A150),$A150=""),"",(N150-L150)*INDEX('Employee Register'!P:P,MATCH($A150,'Employee Register'!A:A,0),1))</f>
        <v/>
      </c>
      <c r="Q150" s="19" t="str">
        <f>IF(OR(ISBLANK($A150),$A150=""),"",INDEX('Employee Register'!Q:Q,MATCH($A150,'Employee Register'!A:A,0),1)+M150)</f>
        <v/>
      </c>
      <c r="R150" s="34" t="str">
        <f t="shared" si="9"/>
        <v/>
      </c>
      <c r="S150" s="34" t="str">
        <f>IF(OR(ISBLANK($A150),$A150=""),"",INDEX('Employee Register'!$N:$N,MATCH($A150,'Employee Register'!$A:$A,0),1))</f>
        <v/>
      </c>
      <c r="T150" s="52" t="str">
        <f>IF(OR(ISBLANK($A150),$A150=""),"",IF(YTD!$S150="SINGLE",S_YTD_excess_over,M_YTD_excess_over))</f>
        <v/>
      </c>
      <c r="U150" s="52" t="str">
        <f>IF(OR(ISBLANK($A150),$A150=""),"",IF(YTD!$S150="SINGLE",S_YTD_withhold,M_YTD_withhold))</f>
        <v/>
      </c>
      <c r="V150" s="147" t="str">
        <f>IF(OR(ISBLANK($A150),$A150=""),"",IF(YTD!$S150="SINGLE",S_YTD_plus_excess,M_YTD_plus_excess))</f>
        <v/>
      </c>
      <c r="W150" s="34" t="str">
        <f>IF(OR(ISBLANK($A150),$A150=""),"",INDEX('Employee Register'!$I:$I,MATCH($A150,'Employee Register'!$A:$A,0),1))</f>
        <v/>
      </c>
      <c r="X150" s="19" t="str">
        <f t="shared" si="10"/>
        <v/>
      </c>
      <c r="Y150" s="19" t="str">
        <f>IF(OR(ISBLANK($A150),$A150=""),"",$R150*INDEX('Employee Register'!$R:$R,MATCH($A150,'Employee Register'!$A:$A,0),1))</f>
        <v/>
      </c>
      <c r="Z150" s="19" t="str">
        <f>IF(OR(ISBLANK($A150),$A150=""),"",$R150*INDEX('Employee Register'!$S:$S,MATCH($A150,'Employee Register'!$A:$A,0),1))</f>
        <v/>
      </c>
      <c r="AA150" s="19" t="str">
        <f>IF(OR(ISBLANK($A150),$A150=""),"",$N150*INDEX('Employee Register'!$T:$T,MATCH($A150,'Employee Register'!$A:$A,0),1))</f>
        <v/>
      </c>
      <c r="AB150" s="19" t="str">
        <f>IF(OR(ISBLANK($A150),$A150=""),"",$N150*INDEX('Employee Register'!$U:$U,MATCH($A150,'Employee Register'!$A:$A,0),1))</f>
        <v/>
      </c>
      <c r="AC150" s="19" t="str">
        <f>IF(OR(ISBLANK($A150),$A150=""),"",INDEX('Employee Register'!$V:$V,MATCH($A150,'Employee Register'!$A:$A,0),1))</f>
        <v/>
      </c>
      <c r="AD150" s="19" t="str">
        <f>IF(OR(ISBLANK($A150),$A150=""),"",INDEX('Employee Register'!$W:$W,MATCH($A150,'Employee Register'!$A:$A,0),1))</f>
        <v/>
      </c>
      <c r="AE150" s="35" t="str">
        <f t="shared" si="11"/>
        <v/>
      </c>
    </row>
    <row r="151" spans="1:31" x14ac:dyDescent="0.2">
      <c r="A151" s="153"/>
      <c r="B151" s="16" t="str">
        <f>IF(OR(ISBLANK($A151),$A151=""),"",INDEX('Employee Register'!B:B,MATCH($A151,'Employee Register'!A:A,0),1))</f>
        <v/>
      </c>
      <c r="C151" s="150"/>
      <c r="D151" s="150"/>
      <c r="E151" s="17"/>
      <c r="F151" s="17"/>
      <c r="G151" s="17"/>
      <c r="H151" s="17"/>
      <c r="I151" s="17" t="str">
        <f>IF(OR(ISBLANK($A151),$A151=""),"",IF(INDEX('Employee Register'!M:M,MATCH($A151,'Employee Register'!A:A,0),1)="Yes",TRUE,FALSE))</f>
        <v/>
      </c>
      <c r="J151" s="17"/>
      <c r="K151" s="17">
        <f t="shared" si="8"/>
        <v>0</v>
      </c>
      <c r="L151" s="27"/>
      <c r="M151" s="27"/>
      <c r="N151" s="34" t="str">
        <f>IF(OR(ISBLANK($A151),$A151=""),"",SUM($E151:$H151)*INDEX('Employee Register'!G:G,MATCH($A151,'Employee Register'!A:A,0),1)+$K151*INDEX('Employee Register'!H:H,MATCH($A151,'Employee Register'!A:A,0),1)+L151)</f>
        <v/>
      </c>
      <c r="O151" s="19" t="str">
        <f>IF(OR(ISBLANK($A151),$A151=""),"",INDEX('Employee Register'!$O:$O,MATCH($A151,'Employee Register'!$A:$A,0),1)*INDEX('Federal Tax Tables'!$B$6:$B$12,MATCH(INDEX('Employee Register'!$I:$I,MATCH($A151,'Employee Register'!$A:$A,0),1),pay_frequency,0),1))</f>
        <v/>
      </c>
      <c r="P151" s="19" t="str">
        <f>IF(OR(ISBLANK($A151),$A151=""),"",(N151-L151)*INDEX('Employee Register'!P:P,MATCH($A151,'Employee Register'!A:A,0),1))</f>
        <v/>
      </c>
      <c r="Q151" s="19" t="str">
        <f>IF(OR(ISBLANK($A151),$A151=""),"",INDEX('Employee Register'!Q:Q,MATCH($A151,'Employee Register'!A:A,0),1)+M151)</f>
        <v/>
      </c>
      <c r="R151" s="34" t="str">
        <f t="shared" si="9"/>
        <v/>
      </c>
      <c r="S151" s="34" t="str">
        <f>IF(OR(ISBLANK($A151),$A151=""),"",INDEX('Employee Register'!$N:$N,MATCH($A151,'Employee Register'!$A:$A,0),1))</f>
        <v/>
      </c>
      <c r="T151" s="52" t="str">
        <f>IF(OR(ISBLANK($A151),$A151=""),"",IF(YTD!$S151="SINGLE",S_YTD_excess_over,M_YTD_excess_over))</f>
        <v/>
      </c>
      <c r="U151" s="52" t="str">
        <f>IF(OR(ISBLANK($A151),$A151=""),"",IF(YTD!$S151="SINGLE",S_YTD_withhold,M_YTD_withhold))</f>
        <v/>
      </c>
      <c r="V151" s="147" t="str">
        <f>IF(OR(ISBLANK($A151),$A151=""),"",IF(YTD!$S151="SINGLE",S_YTD_plus_excess,M_YTD_plus_excess))</f>
        <v/>
      </c>
      <c r="W151" s="34" t="str">
        <f>IF(OR(ISBLANK($A151),$A151=""),"",INDEX('Employee Register'!$I:$I,MATCH($A151,'Employee Register'!$A:$A,0),1))</f>
        <v/>
      </c>
      <c r="X151" s="19" t="str">
        <f t="shared" si="10"/>
        <v/>
      </c>
      <c r="Y151" s="19" t="str">
        <f>IF(OR(ISBLANK($A151),$A151=""),"",$R151*INDEX('Employee Register'!$R:$R,MATCH($A151,'Employee Register'!$A:$A,0),1))</f>
        <v/>
      </c>
      <c r="Z151" s="19" t="str">
        <f>IF(OR(ISBLANK($A151),$A151=""),"",$R151*INDEX('Employee Register'!$S:$S,MATCH($A151,'Employee Register'!$A:$A,0),1))</f>
        <v/>
      </c>
      <c r="AA151" s="19" t="str">
        <f>IF(OR(ISBLANK($A151),$A151=""),"",$N151*INDEX('Employee Register'!$T:$T,MATCH($A151,'Employee Register'!$A:$A,0),1))</f>
        <v/>
      </c>
      <c r="AB151" s="19" t="str">
        <f>IF(OR(ISBLANK($A151),$A151=""),"",$N151*INDEX('Employee Register'!$U:$U,MATCH($A151,'Employee Register'!$A:$A,0),1))</f>
        <v/>
      </c>
      <c r="AC151" s="19" t="str">
        <f>IF(OR(ISBLANK($A151),$A151=""),"",INDEX('Employee Register'!$V:$V,MATCH($A151,'Employee Register'!$A:$A,0),1))</f>
        <v/>
      </c>
      <c r="AD151" s="19" t="str">
        <f>IF(OR(ISBLANK($A151),$A151=""),"",INDEX('Employee Register'!$W:$W,MATCH($A151,'Employee Register'!$A:$A,0),1))</f>
        <v/>
      </c>
      <c r="AE151" s="35" t="str">
        <f t="shared" si="11"/>
        <v/>
      </c>
    </row>
    <row r="152" spans="1:31" x14ac:dyDescent="0.2">
      <c r="A152" s="153"/>
      <c r="B152" s="16" t="str">
        <f>IF(OR(ISBLANK($A152),$A152=""),"",INDEX('Employee Register'!B:B,MATCH($A152,'Employee Register'!A:A,0),1))</f>
        <v/>
      </c>
      <c r="C152" s="150"/>
      <c r="D152" s="150"/>
      <c r="E152" s="17"/>
      <c r="F152" s="17"/>
      <c r="G152" s="17"/>
      <c r="H152" s="17"/>
      <c r="I152" s="17" t="str">
        <f>IF(OR(ISBLANK($A152),$A152=""),"",IF(INDEX('Employee Register'!M:M,MATCH($A152,'Employee Register'!A:A,0),1)="Yes",TRUE,FALSE))</f>
        <v/>
      </c>
      <c r="J152" s="17"/>
      <c r="K152" s="17">
        <f t="shared" si="8"/>
        <v>0</v>
      </c>
      <c r="L152" s="27"/>
      <c r="M152" s="27"/>
      <c r="N152" s="34" t="str">
        <f>IF(OR(ISBLANK($A152),$A152=""),"",SUM($E152:$H152)*INDEX('Employee Register'!G:G,MATCH($A152,'Employee Register'!A:A,0),1)+$K152*INDEX('Employee Register'!H:H,MATCH($A152,'Employee Register'!A:A,0),1)+L152)</f>
        <v/>
      </c>
      <c r="O152" s="19" t="str">
        <f>IF(OR(ISBLANK($A152),$A152=""),"",INDEX('Employee Register'!$O:$O,MATCH($A152,'Employee Register'!$A:$A,0),1)*INDEX('Federal Tax Tables'!$B$6:$B$12,MATCH(INDEX('Employee Register'!$I:$I,MATCH($A152,'Employee Register'!$A:$A,0),1),pay_frequency,0),1))</f>
        <v/>
      </c>
      <c r="P152" s="19" t="str">
        <f>IF(OR(ISBLANK($A152),$A152=""),"",(N152-L152)*INDEX('Employee Register'!P:P,MATCH($A152,'Employee Register'!A:A,0),1))</f>
        <v/>
      </c>
      <c r="Q152" s="19" t="str">
        <f>IF(OR(ISBLANK($A152),$A152=""),"",INDEX('Employee Register'!Q:Q,MATCH($A152,'Employee Register'!A:A,0),1)+M152)</f>
        <v/>
      </c>
      <c r="R152" s="34" t="str">
        <f t="shared" si="9"/>
        <v/>
      </c>
      <c r="S152" s="34" t="str">
        <f>IF(OR(ISBLANK($A152),$A152=""),"",INDEX('Employee Register'!$N:$N,MATCH($A152,'Employee Register'!$A:$A,0),1))</f>
        <v/>
      </c>
      <c r="T152" s="52" t="str">
        <f>IF(OR(ISBLANK($A152),$A152=""),"",IF(YTD!$S152="SINGLE",S_YTD_excess_over,M_YTD_excess_over))</f>
        <v/>
      </c>
      <c r="U152" s="52" t="str">
        <f>IF(OR(ISBLANK($A152),$A152=""),"",IF(YTD!$S152="SINGLE",S_YTD_withhold,M_YTD_withhold))</f>
        <v/>
      </c>
      <c r="V152" s="147" t="str">
        <f>IF(OR(ISBLANK($A152),$A152=""),"",IF(YTD!$S152="SINGLE",S_YTD_plus_excess,M_YTD_plus_excess))</f>
        <v/>
      </c>
      <c r="W152" s="34" t="str">
        <f>IF(OR(ISBLANK($A152),$A152=""),"",INDEX('Employee Register'!$I:$I,MATCH($A152,'Employee Register'!$A:$A,0),1))</f>
        <v/>
      </c>
      <c r="X152" s="19" t="str">
        <f t="shared" si="10"/>
        <v/>
      </c>
      <c r="Y152" s="19" t="str">
        <f>IF(OR(ISBLANK($A152),$A152=""),"",$R152*INDEX('Employee Register'!$R:$R,MATCH($A152,'Employee Register'!$A:$A,0),1))</f>
        <v/>
      </c>
      <c r="Z152" s="19" t="str">
        <f>IF(OR(ISBLANK($A152),$A152=""),"",$R152*INDEX('Employee Register'!$S:$S,MATCH($A152,'Employee Register'!$A:$A,0),1))</f>
        <v/>
      </c>
      <c r="AA152" s="19" t="str">
        <f>IF(OR(ISBLANK($A152),$A152=""),"",$N152*INDEX('Employee Register'!$T:$T,MATCH($A152,'Employee Register'!$A:$A,0),1))</f>
        <v/>
      </c>
      <c r="AB152" s="19" t="str">
        <f>IF(OR(ISBLANK($A152),$A152=""),"",$N152*INDEX('Employee Register'!$U:$U,MATCH($A152,'Employee Register'!$A:$A,0),1))</f>
        <v/>
      </c>
      <c r="AC152" s="19" t="str">
        <f>IF(OR(ISBLANK($A152),$A152=""),"",INDEX('Employee Register'!$V:$V,MATCH($A152,'Employee Register'!$A:$A,0),1))</f>
        <v/>
      </c>
      <c r="AD152" s="19" t="str">
        <f>IF(OR(ISBLANK($A152),$A152=""),"",INDEX('Employee Register'!$W:$W,MATCH($A152,'Employee Register'!$A:$A,0),1))</f>
        <v/>
      </c>
      <c r="AE152" s="35" t="str">
        <f t="shared" si="11"/>
        <v/>
      </c>
    </row>
    <row r="153" spans="1:31" x14ac:dyDescent="0.2">
      <c r="A153" s="153"/>
      <c r="B153" s="16" t="str">
        <f>IF(OR(ISBLANK($A153),$A153=""),"",INDEX('Employee Register'!B:B,MATCH($A153,'Employee Register'!A:A,0),1))</f>
        <v/>
      </c>
      <c r="C153" s="150"/>
      <c r="D153" s="150"/>
      <c r="E153" s="17"/>
      <c r="F153" s="17"/>
      <c r="G153" s="17"/>
      <c r="H153" s="17"/>
      <c r="I153" s="17" t="str">
        <f>IF(OR(ISBLANK($A153),$A153=""),"",IF(INDEX('Employee Register'!M:M,MATCH($A153,'Employee Register'!A:A,0),1)="Yes",TRUE,FALSE))</f>
        <v/>
      </c>
      <c r="J153" s="17"/>
      <c r="K153" s="17">
        <f t="shared" si="8"/>
        <v>0</v>
      </c>
      <c r="L153" s="27"/>
      <c r="M153" s="27"/>
      <c r="N153" s="34" t="str">
        <f>IF(OR(ISBLANK($A153),$A153=""),"",SUM($E153:$H153)*INDEX('Employee Register'!G:G,MATCH($A153,'Employee Register'!A:A,0),1)+$K153*INDEX('Employee Register'!H:H,MATCH($A153,'Employee Register'!A:A,0),1)+L153)</f>
        <v/>
      </c>
      <c r="O153" s="19" t="str">
        <f>IF(OR(ISBLANK($A153),$A153=""),"",INDEX('Employee Register'!$O:$O,MATCH($A153,'Employee Register'!$A:$A,0),1)*INDEX('Federal Tax Tables'!$B$6:$B$12,MATCH(INDEX('Employee Register'!$I:$I,MATCH($A153,'Employee Register'!$A:$A,0),1),pay_frequency,0),1))</f>
        <v/>
      </c>
      <c r="P153" s="19" t="str">
        <f>IF(OR(ISBLANK($A153),$A153=""),"",(N153-L153)*INDEX('Employee Register'!P:P,MATCH($A153,'Employee Register'!A:A,0),1))</f>
        <v/>
      </c>
      <c r="Q153" s="19" t="str">
        <f>IF(OR(ISBLANK($A153),$A153=""),"",INDEX('Employee Register'!Q:Q,MATCH($A153,'Employee Register'!A:A,0),1)+M153)</f>
        <v/>
      </c>
      <c r="R153" s="34" t="str">
        <f t="shared" si="9"/>
        <v/>
      </c>
      <c r="S153" s="34" t="str">
        <f>IF(OR(ISBLANK($A153),$A153=""),"",INDEX('Employee Register'!$N:$N,MATCH($A153,'Employee Register'!$A:$A,0),1))</f>
        <v/>
      </c>
      <c r="T153" s="52" t="str">
        <f>IF(OR(ISBLANK($A153),$A153=""),"",IF(YTD!$S153="SINGLE",S_YTD_excess_over,M_YTD_excess_over))</f>
        <v/>
      </c>
      <c r="U153" s="52" t="str">
        <f>IF(OR(ISBLANK($A153),$A153=""),"",IF(YTD!$S153="SINGLE",S_YTD_withhold,M_YTD_withhold))</f>
        <v/>
      </c>
      <c r="V153" s="147" t="str">
        <f>IF(OR(ISBLANK($A153),$A153=""),"",IF(YTD!$S153="SINGLE",S_YTD_plus_excess,M_YTD_plus_excess))</f>
        <v/>
      </c>
      <c r="W153" s="34" t="str">
        <f>IF(OR(ISBLANK($A153),$A153=""),"",INDEX('Employee Register'!$I:$I,MATCH($A153,'Employee Register'!$A:$A,0),1))</f>
        <v/>
      </c>
      <c r="X153" s="19" t="str">
        <f t="shared" si="10"/>
        <v/>
      </c>
      <c r="Y153" s="19" t="str">
        <f>IF(OR(ISBLANK($A153),$A153=""),"",$R153*INDEX('Employee Register'!$R:$R,MATCH($A153,'Employee Register'!$A:$A,0),1))</f>
        <v/>
      </c>
      <c r="Z153" s="19" t="str">
        <f>IF(OR(ISBLANK($A153),$A153=""),"",$R153*INDEX('Employee Register'!$S:$S,MATCH($A153,'Employee Register'!$A:$A,0),1))</f>
        <v/>
      </c>
      <c r="AA153" s="19" t="str">
        <f>IF(OR(ISBLANK($A153),$A153=""),"",$N153*INDEX('Employee Register'!$T:$T,MATCH($A153,'Employee Register'!$A:$A,0),1))</f>
        <v/>
      </c>
      <c r="AB153" s="19" t="str">
        <f>IF(OR(ISBLANK($A153),$A153=""),"",$N153*INDEX('Employee Register'!$U:$U,MATCH($A153,'Employee Register'!$A:$A,0),1))</f>
        <v/>
      </c>
      <c r="AC153" s="19" t="str">
        <f>IF(OR(ISBLANK($A153),$A153=""),"",INDEX('Employee Register'!$V:$V,MATCH($A153,'Employee Register'!$A:$A,0),1))</f>
        <v/>
      </c>
      <c r="AD153" s="19" t="str">
        <f>IF(OR(ISBLANK($A153),$A153=""),"",INDEX('Employee Register'!$W:$W,MATCH($A153,'Employee Register'!$A:$A,0),1))</f>
        <v/>
      </c>
      <c r="AE153" s="35" t="str">
        <f t="shared" si="11"/>
        <v/>
      </c>
    </row>
    <row r="154" spans="1:31" x14ac:dyDescent="0.2">
      <c r="A154" s="153"/>
      <c r="B154" s="16" t="str">
        <f>IF(OR(ISBLANK($A154),$A154=""),"",INDEX('Employee Register'!B:B,MATCH($A154,'Employee Register'!A:A,0),1))</f>
        <v/>
      </c>
      <c r="C154" s="150"/>
      <c r="D154" s="150"/>
      <c r="E154" s="17"/>
      <c r="F154" s="17"/>
      <c r="G154" s="17"/>
      <c r="H154" s="17"/>
      <c r="I154" s="17" t="str">
        <f>IF(OR(ISBLANK($A154),$A154=""),"",IF(INDEX('Employee Register'!M:M,MATCH($A154,'Employee Register'!A:A,0),1)="Yes",TRUE,FALSE))</f>
        <v/>
      </c>
      <c r="J154" s="17"/>
      <c r="K154" s="17">
        <f t="shared" si="8"/>
        <v>0</v>
      </c>
      <c r="L154" s="27"/>
      <c r="M154" s="27"/>
      <c r="N154" s="34" t="str">
        <f>IF(OR(ISBLANK($A154),$A154=""),"",SUM($E154:$H154)*INDEX('Employee Register'!G:G,MATCH($A154,'Employee Register'!A:A,0),1)+$K154*INDEX('Employee Register'!H:H,MATCH($A154,'Employee Register'!A:A,0),1)+L154)</f>
        <v/>
      </c>
      <c r="O154" s="19" t="str">
        <f>IF(OR(ISBLANK($A154),$A154=""),"",INDEX('Employee Register'!$O:$O,MATCH($A154,'Employee Register'!$A:$A,0),1)*INDEX('Federal Tax Tables'!$B$6:$B$12,MATCH(INDEX('Employee Register'!$I:$I,MATCH($A154,'Employee Register'!$A:$A,0),1),pay_frequency,0),1))</f>
        <v/>
      </c>
      <c r="P154" s="19" t="str">
        <f>IF(OR(ISBLANK($A154),$A154=""),"",(N154-L154)*INDEX('Employee Register'!P:P,MATCH($A154,'Employee Register'!A:A,0),1))</f>
        <v/>
      </c>
      <c r="Q154" s="19" t="str">
        <f>IF(OR(ISBLANK($A154),$A154=""),"",INDEX('Employee Register'!Q:Q,MATCH($A154,'Employee Register'!A:A,0),1)+M154)</f>
        <v/>
      </c>
      <c r="R154" s="34" t="str">
        <f t="shared" si="9"/>
        <v/>
      </c>
      <c r="S154" s="34" t="str">
        <f>IF(OR(ISBLANK($A154),$A154=""),"",INDEX('Employee Register'!$N:$N,MATCH($A154,'Employee Register'!$A:$A,0),1))</f>
        <v/>
      </c>
      <c r="T154" s="52" t="str">
        <f>IF(OR(ISBLANK($A154),$A154=""),"",IF(YTD!$S154="SINGLE",S_YTD_excess_over,M_YTD_excess_over))</f>
        <v/>
      </c>
      <c r="U154" s="52" t="str">
        <f>IF(OR(ISBLANK($A154),$A154=""),"",IF(YTD!$S154="SINGLE",S_YTD_withhold,M_YTD_withhold))</f>
        <v/>
      </c>
      <c r="V154" s="147" t="str">
        <f>IF(OR(ISBLANK($A154),$A154=""),"",IF(YTD!$S154="SINGLE",S_YTD_plus_excess,M_YTD_plus_excess))</f>
        <v/>
      </c>
      <c r="W154" s="34" t="str">
        <f>IF(OR(ISBLANK($A154),$A154=""),"",INDEX('Employee Register'!$I:$I,MATCH($A154,'Employee Register'!$A:$A,0),1))</f>
        <v/>
      </c>
      <c r="X154" s="19" t="str">
        <f t="shared" si="10"/>
        <v/>
      </c>
      <c r="Y154" s="19" t="str">
        <f>IF(OR(ISBLANK($A154),$A154=""),"",$R154*INDEX('Employee Register'!$R:$R,MATCH($A154,'Employee Register'!$A:$A,0),1))</f>
        <v/>
      </c>
      <c r="Z154" s="19" t="str">
        <f>IF(OR(ISBLANK($A154),$A154=""),"",$R154*INDEX('Employee Register'!$S:$S,MATCH($A154,'Employee Register'!$A:$A,0),1))</f>
        <v/>
      </c>
      <c r="AA154" s="19" t="str">
        <f>IF(OR(ISBLANK($A154),$A154=""),"",$N154*INDEX('Employee Register'!$T:$T,MATCH($A154,'Employee Register'!$A:$A,0),1))</f>
        <v/>
      </c>
      <c r="AB154" s="19" t="str">
        <f>IF(OR(ISBLANK($A154),$A154=""),"",$N154*INDEX('Employee Register'!$U:$U,MATCH($A154,'Employee Register'!$A:$A,0),1))</f>
        <v/>
      </c>
      <c r="AC154" s="19" t="str">
        <f>IF(OR(ISBLANK($A154),$A154=""),"",INDEX('Employee Register'!$V:$V,MATCH($A154,'Employee Register'!$A:$A,0),1))</f>
        <v/>
      </c>
      <c r="AD154" s="19" t="str">
        <f>IF(OR(ISBLANK($A154),$A154=""),"",INDEX('Employee Register'!$W:$W,MATCH($A154,'Employee Register'!$A:$A,0),1))</f>
        <v/>
      </c>
      <c r="AE154" s="35" t="str">
        <f t="shared" si="11"/>
        <v/>
      </c>
    </row>
    <row r="155" spans="1:31" x14ac:dyDescent="0.2">
      <c r="A155" s="153"/>
      <c r="B155" s="16" t="str">
        <f>IF(OR(ISBLANK($A155),$A155=""),"",INDEX('Employee Register'!B:B,MATCH($A155,'Employee Register'!A:A,0),1))</f>
        <v/>
      </c>
      <c r="C155" s="150"/>
      <c r="D155" s="150"/>
      <c r="E155" s="17"/>
      <c r="F155" s="17"/>
      <c r="G155" s="17"/>
      <c r="H155" s="17"/>
      <c r="I155" s="17" t="str">
        <f>IF(OR(ISBLANK($A155),$A155=""),"",IF(INDEX('Employee Register'!M:M,MATCH($A155,'Employee Register'!A:A,0),1)="Yes",TRUE,FALSE))</f>
        <v/>
      </c>
      <c r="J155" s="17"/>
      <c r="K155" s="17">
        <f t="shared" si="8"/>
        <v>0</v>
      </c>
      <c r="L155" s="27"/>
      <c r="M155" s="27"/>
      <c r="N155" s="34" t="str">
        <f>IF(OR(ISBLANK($A155),$A155=""),"",SUM($E155:$H155)*INDEX('Employee Register'!G:G,MATCH($A155,'Employee Register'!A:A,0),1)+$K155*INDEX('Employee Register'!H:H,MATCH($A155,'Employee Register'!A:A,0),1)+L155)</f>
        <v/>
      </c>
      <c r="O155" s="19" t="str">
        <f>IF(OR(ISBLANK($A155),$A155=""),"",INDEX('Employee Register'!$O:$O,MATCH($A155,'Employee Register'!$A:$A,0),1)*INDEX('Federal Tax Tables'!$B$6:$B$12,MATCH(INDEX('Employee Register'!$I:$I,MATCH($A155,'Employee Register'!$A:$A,0),1),pay_frequency,0),1))</f>
        <v/>
      </c>
      <c r="P155" s="19" t="str">
        <f>IF(OR(ISBLANK($A155),$A155=""),"",(N155-L155)*INDEX('Employee Register'!P:P,MATCH($A155,'Employee Register'!A:A,0),1))</f>
        <v/>
      </c>
      <c r="Q155" s="19" t="str">
        <f>IF(OR(ISBLANK($A155),$A155=""),"",INDEX('Employee Register'!Q:Q,MATCH($A155,'Employee Register'!A:A,0),1)+M155)</f>
        <v/>
      </c>
      <c r="R155" s="34" t="str">
        <f t="shared" si="9"/>
        <v/>
      </c>
      <c r="S155" s="34" t="str">
        <f>IF(OR(ISBLANK($A155),$A155=""),"",INDEX('Employee Register'!$N:$N,MATCH($A155,'Employee Register'!$A:$A,0),1))</f>
        <v/>
      </c>
      <c r="T155" s="52" t="str">
        <f>IF(OR(ISBLANK($A155),$A155=""),"",IF(YTD!$S155="SINGLE",S_YTD_excess_over,M_YTD_excess_over))</f>
        <v/>
      </c>
      <c r="U155" s="52" t="str">
        <f>IF(OR(ISBLANK($A155),$A155=""),"",IF(YTD!$S155="SINGLE",S_YTD_withhold,M_YTD_withhold))</f>
        <v/>
      </c>
      <c r="V155" s="147" t="str">
        <f>IF(OR(ISBLANK($A155),$A155=""),"",IF(YTD!$S155="SINGLE",S_YTD_plus_excess,M_YTD_plus_excess))</f>
        <v/>
      </c>
      <c r="W155" s="34" t="str">
        <f>IF(OR(ISBLANK($A155),$A155=""),"",INDEX('Employee Register'!$I:$I,MATCH($A155,'Employee Register'!$A:$A,0),1))</f>
        <v/>
      </c>
      <c r="X155" s="19" t="str">
        <f t="shared" si="10"/>
        <v/>
      </c>
      <c r="Y155" s="19" t="str">
        <f>IF(OR(ISBLANK($A155),$A155=""),"",$R155*INDEX('Employee Register'!$R:$R,MATCH($A155,'Employee Register'!$A:$A,0),1))</f>
        <v/>
      </c>
      <c r="Z155" s="19" t="str">
        <f>IF(OR(ISBLANK($A155),$A155=""),"",$R155*INDEX('Employee Register'!$S:$S,MATCH($A155,'Employee Register'!$A:$A,0),1))</f>
        <v/>
      </c>
      <c r="AA155" s="19" t="str">
        <f>IF(OR(ISBLANK($A155),$A155=""),"",$N155*INDEX('Employee Register'!$T:$T,MATCH($A155,'Employee Register'!$A:$A,0),1))</f>
        <v/>
      </c>
      <c r="AB155" s="19" t="str">
        <f>IF(OR(ISBLANK($A155),$A155=""),"",$N155*INDEX('Employee Register'!$U:$U,MATCH($A155,'Employee Register'!$A:$A,0),1))</f>
        <v/>
      </c>
      <c r="AC155" s="19" t="str">
        <f>IF(OR(ISBLANK($A155),$A155=""),"",INDEX('Employee Register'!$V:$V,MATCH($A155,'Employee Register'!$A:$A,0),1))</f>
        <v/>
      </c>
      <c r="AD155" s="19" t="str">
        <f>IF(OR(ISBLANK($A155),$A155=""),"",INDEX('Employee Register'!$W:$W,MATCH($A155,'Employee Register'!$A:$A,0),1))</f>
        <v/>
      </c>
      <c r="AE155" s="35" t="str">
        <f t="shared" si="11"/>
        <v/>
      </c>
    </row>
    <row r="156" spans="1:31" x14ac:dyDescent="0.2">
      <c r="A156" s="153"/>
      <c r="B156" s="16" t="str">
        <f>IF(OR(ISBLANK($A156),$A156=""),"",INDEX('Employee Register'!B:B,MATCH($A156,'Employee Register'!A:A,0),1))</f>
        <v/>
      </c>
      <c r="C156" s="150"/>
      <c r="D156" s="150"/>
      <c r="E156" s="17"/>
      <c r="F156" s="17"/>
      <c r="G156" s="17"/>
      <c r="H156" s="17"/>
      <c r="I156" s="17" t="str">
        <f>IF(OR(ISBLANK($A156),$A156=""),"",IF(INDEX('Employee Register'!M:M,MATCH($A156,'Employee Register'!A:A,0),1)="Yes",TRUE,FALSE))</f>
        <v/>
      </c>
      <c r="J156" s="17"/>
      <c r="K156" s="17">
        <f t="shared" si="8"/>
        <v>0</v>
      </c>
      <c r="L156" s="27"/>
      <c r="M156" s="27"/>
      <c r="N156" s="34" t="str">
        <f>IF(OR(ISBLANK($A156),$A156=""),"",SUM($E156:$H156)*INDEX('Employee Register'!G:G,MATCH($A156,'Employee Register'!A:A,0),1)+$K156*INDEX('Employee Register'!H:H,MATCH($A156,'Employee Register'!A:A,0),1)+L156)</f>
        <v/>
      </c>
      <c r="O156" s="19" t="str">
        <f>IF(OR(ISBLANK($A156),$A156=""),"",INDEX('Employee Register'!$O:$O,MATCH($A156,'Employee Register'!$A:$A,0),1)*INDEX('Federal Tax Tables'!$B$6:$B$12,MATCH(INDEX('Employee Register'!$I:$I,MATCH($A156,'Employee Register'!$A:$A,0),1),pay_frequency,0),1))</f>
        <v/>
      </c>
      <c r="P156" s="19" t="str">
        <f>IF(OR(ISBLANK($A156),$A156=""),"",(N156-L156)*INDEX('Employee Register'!P:P,MATCH($A156,'Employee Register'!A:A,0),1))</f>
        <v/>
      </c>
      <c r="Q156" s="19" t="str">
        <f>IF(OR(ISBLANK($A156),$A156=""),"",INDEX('Employee Register'!Q:Q,MATCH($A156,'Employee Register'!A:A,0),1)+M156)</f>
        <v/>
      </c>
      <c r="R156" s="34" t="str">
        <f t="shared" si="9"/>
        <v/>
      </c>
      <c r="S156" s="34" t="str">
        <f>IF(OR(ISBLANK($A156),$A156=""),"",INDEX('Employee Register'!$N:$N,MATCH($A156,'Employee Register'!$A:$A,0),1))</f>
        <v/>
      </c>
      <c r="T156" s="52" t="str">
        <f>IF(OR(ISBLANK($A156),$A156=""),"",IF(YTD!$S156="SINGLE",S_YTD_excess_over,M_YTD_excess_over))</f>
        <v/>
      </c>
      <c r="U156" s="52" t="str">
        <f>IF(OR(ISBLANK($A156),$A156=""),"",IF(YTD!$S156="SINGLE",S_YTD_withhold,M_YTD_withhold))</f>
        <v/>
      </c>
      <c r="V156" s="147" t="str">
        <f>IF(OR(ISBLANK($A156),$A156=""),"",IF(YTD!$S156="SINGLE",S_YTD_plus_excess,M_YTD_plus_excess))</f>
        <v/>
      </c>
      <c r="W156" s="34" t="str">
        <f>IF(OR(ISBLANK($A156),$A156=""),"",INDEX('Employee Register'!$I:$I,MATCH($A156,'Employee Register'!$A:$A,0),1))</f>
        <v/>
      </c>
      <c r="X156" s="19" t="str">
        <f t="shared" si="10"/>
        <v/>
      </c>
      <c r="Y156" s="19" t="str">
        <f>IF(OR(ISBLANK($A156),$A156=""),"",$R156*INDEX('Employee Register'!$R:$R,MATCH($A156,'Employee Register'!$A:$A,0),1))</f>
        <v/>
      </c>
      <c r="Z156" s="19" t="str">
        <f>IF(OR(ISBLANK($A156),$A156=""),"",$R156*INDEX('Employee Register'!$S:$S,MATCH($A156,'Employee Register'!$A:$A,0),1))</f>
        <v/>
      </c>
      <c r="AA156" s="19" t="str">
        <f>IF(OR(ISBLANK($A156),$A156=""),"",$N156*INDEX('Employee Register'!$T:$T,MATCH($A156,'Employee Register'!$A:$A,0),1))</f>
        <v/>
      </c>
      <c r="AB156" s="19" t="str">
        <f>IF(OR(ISBLANK($A156),$A156=""),"",$N156*INDEX('Employee Register'!$U:$U,MATCH($A156,'Employee Register'!$A:$A,0),1))</f>
        <v/>
      </c>
      <c r="AC156" s="19" t="str">
        <f>IF(OR(ISBLANK($A156),$A156=""),"",INDEX('Employee Register'!$V:$V,MATCH($A156,'Employee Register'!$A:$A,0),1))</f>
        <v/>
      </c>
      <c r="AD156" s="19" t="str">
        <f>IF(OR(ISBLANK($A156),$A156=""),"",INDEX('Employee Register'!$W:$W,MATCH($A156,'Employee Register'!$A:$A,0),1))</f>
        <v/>
      </c>
      <c r="AE156" s="35" t="str">
        <f t="shared" si="11"/>
        <v/>
      </c>
    </row>
    <row r="157" spans="1:31" x14ac:dyDescent="0.2">
      <c r="A157" s="153"/>
      <c r="B157" s="16" t="str">
        <f>IF(OR(ISBLANK($A157),$A157=""),"",INDEX('Employee Register'!B:B,MATCH($A157,'Employee Register'!A:A,0),1))</f>
        <v/>
      </c>
      <c r="C157" s="150"/>
      <c r="D157" s="150"/>
      <c r="E157" s="17"/>
      <c r="F157" s="17"/>
      <c r="G157" s="17"/>
      <c r="H157" s="17"/>
      <c r="I157" s="17" t="str">
        <f>IF(OR(ISBLANK($A157),$A157=""),"",IF(INDEX('Employee Register'!M:M,MATCH($A157,'Employee Register'!A:A,0),1)="Yes",TRUE,FALSE))</f>
        <v/>
      </c>
      <c r="J157" s="17"/>
      <c r="K157" s="17">
        <f t="shared" si="8"/>
        <v>0</v>
      </c>
      <c r="L157" s="27"/>
      <c r="M157" s="27"/>
      <c r="N157" s="34" t="str">
        <f>IF(OR(ISBLANK($A157),$A157=""),"",SUM($E157:$H157)*INDEX('Employee Register'!G:G,MATCH($A157,'Employee Register'!A:A,0),1)+$K157*INDEX('Employee Register'!H:H,MATCH($A157,'Employee Register'!A:A,0),1)+L157)</f>
        <v/>
      </c>
      <c r="O157" s="19" t="str">
        <f>IF(OR(ISBLANK($A157),$A157=""),"",INDEX('Employee Register'!$O:$O,MATCH($A157,'Employee Register'!$A:$A,0),1)*INDEX('Federal Tax Tables'!$B$6:$B$12,MATCH(INDEX('Employee Register'!$I:$I,MATCH($A157,'Employee Register'!$A:$A,0),1),pay_frequency,0),1))</f>
        <v/>
      </c>
      <c r="P157" s="19" t="str">
        <f>IF(OR(ISBLANK($A157),$A157=""),"",(N157-L157)*INDEX('Employee Register'!P:P,MATCH($A157,'Employee Register'!A:A,0),1))</f>
        <v/>
      </c>
      <c r="Q157" s="19" t="str">
        <f>IF(OR(ISBLANK($A157),$A157=""),"",INDEX('Employee Register'!Q:Q,MATCH($A157,'Employee Register'!A:A,0),1)+M157)</f>
        <v/>
      </c>
      <c r="R157" s="34" t="str">
        <f t="shared" si="9"/>
        <v/>
      </c>
      <c r="S157" s="34" t="str">
        <f>IF(OR(ISBLANK($A157),$A157=""),"",INDEX('Employee Register'!$N:$N,MATCH($A157,'Employee Register'!$A:$A,0),1))</f>
        <v/>
      </c>
      <c r="T157" s="52" t="str">
        <f>IF(OR(ISBLANK($A157),$A157=""),"",IF(YTD!$S157="SINGLE",S_YTD_excess_over,M_YTD_excess_over))</f>
        <v/>
      </c>
      <c r="U157" s="52" t="str">
        <f>IF(OR(ISBLANK($A157),$A157=""),"",IF(YTD!$S157="SINGLE",S_YTD_withhold,M_YTD_withhold))</f>
        <v/>
      </c>
      <c r="V157" s="147" t="str">
        <f>IF(OR(ISBLANK($A157),$A157=""),"",IF(YTD!$S157="SINGLE",S_YTD_plus_excess,M_YTD_plus_excess))</f>
        <v/>
      </c>
      <c r="W157" s="34" t="str">
        <f>IF(OR(ISBLANK($A157),$A157=""),"",INDEX('Employee Register'!$I:$I,MATCH($A157,'Employee Register'!$A:$A,0),1))</f>
        <v/>
      </c>
      <c r="X157" s="19" t="str">
        <f t="shared" si="10"/>
        <v/>
      </c>
      <c r="Y157" s="19" t="str">
        <f>IF(OR(ISBLANK($A157),$A157=""),"",$R157*INDEX('Employee Register'!$R:$R,MATCH($A157,'Employee Register'!$A:$A,0),1))</f>
        <v/>
      </c>
      <c r="Z157" s="19" t="str">
        <f>IF(OR(ISBLANK($A157),$A157=""),"",$R157*INDEX('Employee Register'!$S:$S,MATCH($A157,'Employee Register'!$A:$A,0),1))</f>
        <v/>
      </c>
      <c r="AA157" s="19" t="str">
        <f>IF(OR(ISBLANK($A157),$A157=""),"",$N157*INDEX('Employee Register'!$T:$T,MATCH($A157,'Employee Register'!$A:$A,0),1))</f>
        <v/>
      </c>
      <c r="AB157" s="19" t="str">
        <f>IF(OR(ISBLANK($A157),$A157=""),"",$N157*INDEX('Employee Register'!$U:$U,MATCH($A157,'Employee Register'!$A:$A,0),1))</f>
        <v/>
      </c>
      <c r="AC157" s="19" t="str">
        <f>IF(OR(ISBLANK($A157),$A157=""),"",INDEX('Employee Register'!$V:$V,MATCH($A157,'Employee Register'!$A:$A,0),1))</f>
        <v/>
      </c>
      <c r="AD157" s="19" t="str">
        <f>IF(OR(ISBLANK($A157),$A157=""),"",INDEX('Employee Register'!$W:$W,MATCH($A157,'Employee Register'!$A:$A,0),1))</f>
        <v/>
      </c>
      <c r="AE157" s="35" t="str">
        <f t="shared" si="11"/>
        <v/>
      </c>
    </row>
    <row r="158" spans="1:31" x14ac:dyDescent="0.2">
      <c r="A158" s="153"/>
      <c r="B158" s="16" t="str">
        <f>IF(OR(ISBLANK($A158),$A158=""),"",INDEX('Employee Register'!B:B,MATCH($A158,'Employee Register'!A:A,0),1))</f>
        <v/>
      </c>
      <c r="C158" s="150"/>
      <c r="D158" s="150"/>
      <c r="E158" s="17"/>
      <c r="F158" s="17"/>
      <c r="G158" s="17"/>
      <c r="H158" s="17"/>
      <c r="I158" s="17" t="str">
        <f>IF(OR(ISBLANK($A158),$A158=""),"",IF(INDEX('Employee Register'!M:M,MATCH($A158,'Employee Register'!A:A,0),1)="Yes",TRUE,FALSE))</f>
        <v/>
      </c>
      <c r="J158" s="17"/>
      <c r="K158" s="17">
        <f t="shared" si="8"/>
        <v>0</v>
      </c>
      <c r="L158" s="27"/>
      <c r="M158" s="27"/>
      <c r="N158" s="34" t="str">
        <f>IF(OR(ISBLANK($A158),$A158=""),"",SUM($E158:$H158)*INDEX('Employee Register'!G:G,MATCH($A158,'Employee Register'!A:A,0),1)+$K158*INDEX('Employee Register'!H:H,MATCH($A158,'Employee Register'!A:A,0),1)+L158)</f>
        <v/>
      </c>
      <c r="O158" s="19" t="str">
        <f>IF(OR(ISBLANK($A158),$A158=""),"",INDEX('Employee Register'!$O:$O,MATCH($A158,'Employee Register'!$A:$A,0),1)*INDEX('Federal Tax Tables'!$B$6:$B$12,MATCH(INDEX('Employee Register'!$I:$I,MATCH($A158,'Employee Register'!$A:$A,0),1),pay_frequency,0),1))</f>
        <v/>
      </c>
      <c r="P158" s="19" t="str">
        <f>IF(OR(ISBLANK($A158),$A158=""),"",(N158-L158)*INDEX('Employee Register'!P:P,MATCH($A158,'Employee Register'!A:A,0),1))</f>
        <v/>
      </c>
      <c r="Q158" s="19" t="str">
        <f>IF(OR(ISBLANK($A158),$A158=""),"",INDEX('Employee Register'!Q:Q,MATCH($A158,'Employee Register'!A:A,0),1)+M158)</f>
        <v/>
      </c>
      <c r="R158" s="34" t="str">
        <f t="shared" si="9"/>
        <v/>
      </c>
      <c r="S158" s="34" t="str">
        <f>IF(OR(ISBLANK($A158),$A158=""),"",INDEX('Employee Register'!$N:$N,MATCH($A158,'Employee Register'!$A:$A,0),1))</f>
        <v/>
      </c>
      <c r="T158" s="52" t="str">
        <f>IF(OR(ISBLANK($A158),$A158=""),"",IF(YTD!$S158="SINGLE",S_YTD_excess_over,M_YTD_excess_over))</f>
        <v/>
      </c>
      <c r="U158" s="52" t="str">
        <f>IF(OR(ISBLANK($A158),$A158=""),"",IF(YTD!$S158="SINGLE",S_YTD_withhold,M_YTD_withhold))</f>
        <v/>
      </c>
      <c r="V158" s="147" t="str">
        <f>IF(OR(ISBLANK($A158),$A158=""),"",IF(YTD!$S158="SINGLE",S_YTD_plus_excess,M_YTD_plus_excess))</f>
        <v/>
      </c>
      <c r="W158" s="34" t="str">
        <f>IF(OR(ISBLANK($A158),$A158=""),"",INDEX('Employee Register'!$I:$I,MATCH($A158,'Employee Register'!$A:$A,0),1))</f>
        <v/>
      </c>
      <c r="X158" s="19" t="str">
        <f t="shared" si="10"/>
        <v/>
      </c>
      <c r="Y158" s="19" t="str">
        <f>IF(OR(ISBLANK($A158),$A158=""),"",$R158*INDEX('Employee Register'!$R:$R,MATCH($A158,'Employee Register'!$A:$A,0),1))</f>
        <v/>
      </c>
      <c r="Z158" s="19" t="str">
        <f>IF(OR(ISBLANK($A158),$A158=""),"",$R158*INDEX('Employee Register'!$S:$S,MATCH($A158,'Employee Register'!$A:$A,0),1))</f>
        <v/>
      </c>
      <c r="AA158" s="19" t="str">
        <f>IF(OR(ISBLANK($A158),$A158=""),"",$N158*INDEX('Employee Register'!$T:$T,MATCH($A158,'Employee Register'!$A:$A,0),1))</f>
        <v/>
      </c>
      <c r="AB158" s="19" t="str">
        <f>IF(OR(ISBLANK($A158),$A158=""),"",$N158*INDEX('Employee Register'!$U:$U,MATCH($A158,'Employee Register'!$A:$A,0),1))</f>
        <v/>
      </c>
      <c r="AC158" s="19" t="str">
        <f>IF(OR(ISBLANK($A158),$A158=""),"",INDEX('Employee Register'!$V:$V,MATCH($A158,'Employee Register'!$A:$A,0),1))</f>
        <v/>
      </c>
      <c r="AD158" s="19" t="str">
        <f>IF(OR(ISBLANK($A158),$A158=""),"",INDEX('Employee Register'!$W:$W,MATCH($A158,'Employee Register'!$A:$A,0),1))</f>
        <v/>
      </c>
      <c r="AE158" s="35" t="str">
        <f t="shared" si="11"/>
        <v/>
      </c>
    </row>
    <row r="159" spans="1:31" x14ac:dyDescent="0.2">
      <c r="A159" s="153"/>
      <c r="B159" s="16" t="str">
        <f>IF(OR(ISBLANK($A159),$A159=""),"",INDEX('Employee Register'!B:B,MATCH($A159,'Employee Register'!A:A,0),1))</f>
        <v/>
      </c>
      <c r="C159" s="150"/>
      <c r="D159" s="150"/>
      <c r="E159" s="17"/>
      <c r="F159" s="17"/>
      <c r="G159" s="17"/>
      <c r="H159" s="17"/>
      <c r="I159" s="17" t="str">
        <f>IF(OR(ISBLANK($A159),$A159=""),"",IF(INDEX('Employee Register'!M:M,MATCH($A159,'Employee Register'!A:A,0),1)="Yes",TRUE,FALSE))</f>
        <v/>
      </c>
      <c r="J159" s="17"/>
      <c r="K159" s="17">
        <f t="shared" si="8"/>
        <v>0</v>
      </c>
      <c r="L159" s="27"/>
      <c r="M159" s="27"/>
      <c r="N159" s="34" t="str">
        <f>IF(OR(ISBLANK($A159),$A159=""),"",SUM($E159:$H159)*INDEX('Employee Register'!G:G,MATCH($A159,'Employee Register'!A:A,0),1)+$K159*INDEX('Employee Register'!H:H,MATCH($A159,'Employee Register'!A:A,0),1)+L159)</f>
        <v/>
      </c>
      <c r="O159" s="19" t="str">
        <f>IF(OR(ISBLANK($A159),$A159=""),"",INDEX('Employee Register'!$O:$O,MATCH($A159,'Employee Register'!$A:$A,0),1)*INDEX('Federal Tax Tables'!$B$6:$B$12,MATCH(INDEX('Employee Register'!$I:$I,MATCH($A159,'Employee Register'!$A:$A,0),1),pay_frequency,0),1))</f>
        <v/>
      </c>
      <c r="P159" s="19" t="str">
        <f>IF(OR(ISBLANK($A159),$A159=""),"",(N159-L159)*INDEX('Employee Register'!P:P,MATCH($A159,'Employee Register'!A:A,0),1))</f>
        <v/>
      </c>
      <c r="Q159" s="19" t="str">
        <f>IF(OR(ISBLANK($A159),$A159=""),"",INDEX('Employee Register'!Q:Q,MATCH($A159,'Employee Register'!A:A,0),1)+M159)</f>
        <v/>
      </c>
      <c r="R159" s="34" t="str">
        <f t="shared" si="9"/>
        <v/>
      </c>
      <c r="S159" s="34" t="str">
        <f>IF(OR(ISBLANK($A159),$A159=""),"",INDEX('Employee Register'!$N:$N,MATCH($A159,'Employee Register'!$A:$A,0),1))</f>
        <v/>
      </c>
      <c r="T159" s="52" t="str">
        <f>IF(OR(ISBLANK($A159),$A159=""),"",IF(YTD!$S159="SINGLE",S_YTD_excess_over,M_YTD_excess_over))</f>
        <v/>
      </c>
      <c r="U159" s="52" t="str">
        <f>IF(OR(ISBLANK($A159),$A159=""),"",IF(YTD!$S159="SINGLE",S_YTD_withhold,M_YTD_withhold))</f>
        <v/>
      </c>
      <c r="V159" s="147" t="str">
        <f>IF(OR(ISBLANK($A159),$A159=""),"",IF(YTD!$S159="SINGLE",S_YTD_plus_excess,M_YTD_plus_excess))</f>
        <v/>
      </c>
      <c r="W159" s="34" t="str">
        <f>IF(OR(ISBLANK($A159),$A159=""),"",INDEX('Employee Register'!$I:$I,MATCH($A159,'Employee Register'!$A:$A,0),1))</f>
        <v/>
      </c>
      <c r="X159" s="19" t="str">
        <f t="shared" si="10"/>
        <v/>
      </c>
      <c r="Y159" s="19" t="str">
        <f>IF(OR(ISBLANK($A159),$A159=""),"",$R159*INDEX('Employee Register'!$R:$R,MATCH($A159,'Employee Register'!$A:$A,0),1))</f>
        <v/>
      </c>
      <c r="Z159" s="19" t="str">
        <f>IF(OR(ISBLANK($A159),$A159=""),"",$R159*INDEX('Employee Register'!$S:$S,MATCH($A159,'Employee Register'!$A:$A,0),1))</f>
        <v/>
      </c>
      <c r="AA159" s="19" t="str">
        <f>IF(OR(ISBLANK($A159),$A159=""),"",$N159*INDEX('Employee Register'!$T:$T,MATCH($A159,'Employee Register'!$A:$A,0),1))</f>
        <v/>
      </c>
      <c r="AB159" s="19" t="str">
        <f>IF(OR(ISBLANK($A159),$A159=""),"",$N159*INDEX('Employee Register'!$U:$U,MATCH($A159,'Employee Register'!$A:$A,0),1))</f>
        <v/>
      </c>
      <c r="AC159" s="19" t="str">
        <f>IF(OR(ISBLANK($A159),$A159=""),"",INDEX('Employee Register'!$V:$V,MATCH($A159,'Employee Register'!$A:$A,0),1))</f>
        <v/>
      </c>
      <c r="AD159" s="19" t="str">
        <f>IF(OR(ISBLANK($A159),$A159=""),"",INDEX('Employee Register'!$W:$W,MATCH($A159,'Employee Register'!$A:$A,0),1))</f>
        <v/>
      </c>
      <c r="AE159" s="35" t="str">
        <f t="shared" si="11"/>
        <v/>
      </c>
    </row>
    <row r="160" spans="1:31" x14ac:dyDescent="0.2">
      <c r="A160" s="153"/>
      <c r="B160" s="16" t="str">
        <f>IF(OR(ISBLANK($A160),$A160=""),"",INDEX('Employee Register'!B:B,MATCH($A160,'Employee Register'!A:A,0),1))</f>
        <v/>
      </c>
      <c r="C160" s="150"/>
      <c r="D160" s="150"/>
      <c r="E160" s="17"/>
      <c r="F160" s="17"/>
      <c r="G160" s="17"/>
      <c r="H160" s="17"/>
      <c r="I160" s="17" t="str">
        <f>IF(OR(ISBLANK($A160),$A160=""),"",IF(INDEX('Employee Register'!M:M,MATCH($A160,'Employee Register'!A:A,0),1)="Yes",TRUE,FALSE))</f>
        <v/>
      </c>
      <c r="J160" s="17"/>
      <c r="K160" s="17">
        <f t="shared" si="8"/>
        <v>0</v>
      </c>
      <c r="L160" s="27"/>
      <c r="M160" s="27"/>
      <c r="N160" s="34" t="str">
        <f>IF(OR(ISBLANK($A160),$A160=""),"",SUM($E160:$H160)*INDEX('Employee Register'!G:G,MATCH($A160,'Employee Register'!A:A,0),1)+$K160*INDEX('Employee Register'!H:H,MATCH($A160,'Employee Register'!A:A,0),1)+L160)</f>
        <v/>
      </c>
      <c r="O160" s="19" t="str">
        <f>IF(OR(ISBLANK($A160),$A160=""),"",INDEX('Employee Register'!$O:$O,MATCH($A160,'Employee Register'!$A:$A,0),1)*INDEX('Federal Tax Tables'!$B$6:$B$12,MATCH(INDEX('Employee Register'!$I:$I,MATCH($A160,'Employee Register'!$A:$A,0),1),pay_frequency,0),1))</f>
        <v/>
      </c>
      <c r="P160" s="19" t="str">
        <f>IF(OR(ISBLANK($A160),$A160=""),"",(N160-L160)*INDEX('Employee Register'!P:P,MATCH($A160,'Employee Register'!A:A,0),1))</f>
        <v/>
      </c>
      <c r="Q160" s="19" t="str">
        <f>IF(OR(ISBLANK($A160),$A160=""),"",INDEX('Employee Register'!Q:Q,MATCH($A160,'Employee Register'!A:A,0),1)+M160)</f>
        <v/>
      </c>
      <c r="R160" s="34" t="str">
        <f t="shared" si="9"/>
        <v/>
      </c>
      <c r="S160" s="34" t="str">
        <f>IF(OR(ISBLANK($A160),$A160=""),"",INDEX('Employee Register'!$N:$N,MATCH($A160,'Employee Register'!$A:$A,0),1))</f>
        <v/>
      </c>
      <c r="T160" s="52" t="str">
        <f>IF(OR(ISBLANK($A160),$A160=""),"",IF(YTD!$S160="SINGLE",S_YTD_excess_over,M_YTD_excess_over))</f>
        <v/>
      </c>
      <c r="U160" s="52" t="str">
        <f>IF(OR(ISBLANK($A160),$A160=""),"",IF(YTD!$S160="SINGLE",S_YTD_withhold,M_YTD_withhold))</f>
        <v/>
      </c>
      <c r="V160" s="147" t="str">
        <f>IF(OR(ISBLANK($A160),$A160=""),"",IF(YTD!$S160="SINGLE",S_YTD_plus_excess,M_YTD_plus_excess))</f>
        <v/>
      </c>
      <c r="W160" s="34" t="str">
        <f>IF(OR(ISBLANK($A160),$A160=""),"",INDEX('Employee Register'!$I:$I,MATCH($A160,'Employee Register'!$A:$A,0),1))</f>
        <v/>
      </c>
      <c r="X160" s="19" t="str">
        <f t="shared" si="10"/>
        <v/>
      </c>
      <c r="Y160" s="19" t="str">
        <f>IF(OR(ISBLANK($A160),$A160=""),"",$R160*INDEX('Employee Register'!$R:$R,MATCH($A160,'Employee Register'!$A:$A,0),1))</f>
        <v/>
      </c>
      <c r="Z160" s="19" t="str">
        <f>IF(OR(ISBLANK($A160),$A160=""),"",$R160*INDEX('Employee Register'!$S:$S,MATCH($A160,'Employee Register'!$A:$A,0),1))</f>
        <v/>
      </c>
      <c r="AA160" s="19" t="str">
        <f>IF(OR(ISBLANK($A160),$A160=""),"",$N160*INDEX('Employee Register'!$T:$T,MATCH($A160,'Employee Register'!$A:$A,0),1))</f>
        <v/>
      </c>
      <c r="AB160" s="19" t="str">
        <f>IF(OR(ISBLANK($A160),$A160=""),"",$N160*INDEX('Employee Register'!$U:$U,MATCH($A160,'Employee Register'!$A:$A,0),1))</f>
        <v/>
      </c>
      <c r="AC160" s="19" t="str">
        <f>IF(OR(ISBLANK($A160),$A160=""),"",INDEX('Employee Register'!$V:$V,MATCH($A160,'Employee Register'!$A:$A,0),1))</f>
        <v/>
      </c>
      <c r="AD160" s="19" t="str">
        <f>IF(OR(ISBLANK($A160),$A160=""),"",INDEX('Employee Register'!$W:$W,MATCH($A160,'Employee Register'!$A:$A,0),1))</f>
        <v/>
      </c>
      <c r="AE160" s="35" t="str">
        <f t="shared" si="11"/>
        <v/>
      </c>
    </row>
    <row r="161" spans="1:31" x14ac:dyDescent="0.2">
      <c r="A161" s="153"/>
      <c r="B161" s="16" t="str">
        <f>IF(OR(ISBLANK($A161),$A161=""),"",INDEX('Employee Register'!B:B,MATCH($A161,'Employee Register'!A:A,0),1))</f>
        <v/>
      </c>
      <c r="C161" s="150"/>
      <c r="D161" s="150"/>
      <c r="E161" s="17"/>
      <c r="F161" s="17"/>
      <c r="G161" s="17"/>
      <c r="H161" s="17"/>
      <c r="I161" s="17" t="str">
        <f>IF(OR(ISBLANK($A161),$A161=""),"",IF(INDEX('Employee Register'!M:M,MATCH($A161,'Employee Register'!A:A,0),1)="Yes",TRUE,FALSE))</f>
        <v/>
      </c>
      <c r="J161" s="17"/>
      <c r="K161" s="17">
        <f t="shared" si="8"/>
        <v>0</v>
      </c>
      <c r="L161" s="27"/>
      <c r="M161" s="27"/>
      <c r="N161" s="34" t="str">
        <f>IF(OR(ISBLANK($A161),$A161=""),"",SUM($E161:$H161)*INDEX('Employee Register'!G:G,MATCH($A161,'Employee Register'!A:A,0),1)+$K161*INDEX('Employee Register'!H:H,MATCH($A161,'Employee Register'!A:A,0),1)+L161)</f>
        <v/>
      </c>
      <c r="O161" s="19" t="str">
        <f>IF(OR(ISBLANK($A161),$A161=""),"",INDEX('Employee Register'!$O:$O,MATCH($A161,'Employee Register'!$A:$A,0),1)*INDEX('Federal Tax Tables'!$B$6:$B$12,MATCH(INDEX('Employee Register'!$I:$I,MATCH($A161,'Employee Register'!$A:$A,0),1),pay_frequency,0),1))</f>
        <v/>
      </c>
      <c r="P161" s="19" t="str">
        <f>IF(OR(ISBLANK($A161),$A161=""),"",(N161-L161)*INDEX('Employee Register'!P:P,MATCH($A161,'Employee Register'!A:A,0),1))</f>
        <v/>
      </c>
      <c r="Q161" s="19" t="str">
        <f>IF(OR(ISBLANK($A161),$A161=""),"",INDEX('Employee Register'!Q:Q,MATCH($A161,'Employee Register'!A:A,0),1)+M161)</f>
        <v/>
      </c>
      <c r="R161" s="34" t="str">
        <f t="shared" si="9"/>
        <v/>
      </c>
      <c r="S161" s="34" t="str">
        <f>IF(OR(ISBLANK($A161),$A161=""),"",INDEX('Employee Register'!$N:$N,MATCH($A161,'Employee Register'!$A:$A,0),1))</f>
        <v/>
      </c>
      <c r="T161" s="52" t="str">
        <f>IF(OR(ISBLANK($A161),$A161=""),"",IF(YTD!$S161="SINGLE",S_YTD_excess_over,M_YTD_excess_over))</f>
        <v/>
      </c>
      <c r="U161" s="52" t="str">
        <f>IF(OR(ISBLANK($A161),$A161=""),"",IF(YTD!$S161="SINGLE",S_YTD_withhold,M_YTD_withhold))</f>
        <v/>
      </c>
      <c r="V161" s="147" t="str">
        <f>IF(OR(ISBLANK($A161),$A161=""),"",IF(YTD!$S161="SINGLE",S_YTD_plus_excess,M_YTD_plus_excess))</f>
        <v/>
      </c>
      <c r="W161" s="34" t="str">
        <f>IF(OR(ISBLANK($A161),$A161=""),"",INDEX('Employee Register'!$I:$I,MATCH($A161,'Employee Register'!$A:$A,0),1))</f>
        <v/>
      </c>
      <c r="X161" s="19" t="str">
        <f t="shared" si="10"/>
        <v/>
      </c>
      <c r="Y161" s="19" t="str">
        <f>IF(OR(ISBLANK($A161),$A161=""),"",$R161*INDEX('Employee Register'!$R:$R,MATCH($A161,'Employee Register'!$A:$A,0),1))</f>
        <v/>
      </c>
      <c r="Z161" s="19" t="str">
        <f>IF(OR(ISBLANK($A161),$A161=""),"",$R161*INDEX('Employee Register'!$S:$S,MATCH($A161,'Employee Register'!$A:$A,0),1))</f>
        <v/>
      </c>
      <c r="AA161" s="19" t="str">
        <f>IF(OR(ISBLANK($A161),$A161=""),"",$N161*INDEX('Employee Register'!$T:$T,MATCH($A161,'Employee Register'!$A:$A,0),1))</f>
        <v/>
      </c>
      <c r="AB161" s="19" t="str">
        <f>IF(OR(ISBLANK($A161),$A161=""),"",$N161*INDEX('Employee Register'!$U:$U,MATCH($A161,'Employee Register'!$A:$A,0),1))</f>
        <v/>
      </c>
      <c r="AC161" s="19" t="str">
        <f>IF(OR(ISBLANK($A161),$A161=""),"",INDEX('Employee Register'!$V:$V,MATCH($A161,'Employee Register'!$A:$A,0),1))</f>
        <v/>
      </c>
      <c r="AD161" s="19" t="str">
        <f>IF(OR(ISBLANK($A161),$A161=""),"",INDEX('Employee Register'!$W:$W,MATCH($A161,'Employee Register'!$A:$A,0),1))</f>
        <v/>
      </c>
      <c r="AE161" s="35" t="str">
        <f t="shared" si="11"/>
        <v/>
      </c>
    </row>
    <row r="162" spans="1:31" x14ac:dyDescent="0.2">
      <c r="A162" s="153"/>
      <c r="B162" s="16" t="str">
        <f>IF(OR(ISBLANK($A162),$A162=""),"",INDEX('Employee Register'!B:B,MATCH($A162,'Employee Register'!A:A,0),1))</f>
        <v/>
      </c>
      <c r="C162" s="150"/>
      <c r="D162" s="150"/>
      <c r="E162" s="17"/>
      <c r="F162" s="17"/>
      <c r="G162" s="17"/>
      <c r="H162" s="17"/>
      <c r="I162" s="17" t="str">
        <f>IF(OR(ISBLANK($A162),$A162=""),"",IF(INDEX('Employee Register'!M:M,MATCH($A162,'Employee Register'!A:A,0),1)="Yes",TRUE,FALSE))</f>
        <v/>
      </c>
      <c r="J162" s="17"/>
      <c r="K162" s="17">
        <f t="shared" si="8"/>
        <v>0</v>
      </c>
      <c r="L162" s="27"/>
      <c r="M162" s="27"/>
      <c r="N162" s="34" t="str">
        <f>IF(OR(ISBLANK($A162),$A162=""),"",SUM($E162:$H162)*INDEX('Employee Register'!G:G,MATCH($A162,'Employee Register'!A:A,0),1)+$K162*INDEX('Employee Register'!H:H,MATCH($A162,'Employee Register'!A:A,0),1)+L162)</f>
        <v/>
      </c>
      <c r="O162" s="19" t="str">
        <f>IF(OR(ISBLANK($A162),$A162=""),"",INDEX('Employee Register'!$O:$O,MATCH($A162,'Employee Register'!$A:$A,0),1)*INDEX('Federal Tax Tables'!$B$6:$B$12,MATCH(INDEX('Employee Register'!$I:$I,MATCH($A162,'Employee Register'!$A:$A,0),1),pay_frequency,0),1))</f>
        <v/>
      </c>
      <c r="P162" s="19" t="str">
        <f>IF(OR(ISBLANK($A162),$A162=""),"",(N162-L162)*INDEX('Employee Register'!P:P,MATCH($A162,'Employee Register'!A:A,0),1))</f>
        <v/>
      </c>
      <c r="Q162" s="19" t="str">
        <f>IF(OR(ISBLANK($A162),$A162=""),"",INDEX('Employee Register'!Q:Q,MATCH($A162,'Employee Register'!A:A,0),1)+M162)</f>
        <v/>
      </c>
      <c r="R162" s="34" t="str">
        <f t="shared" si="9"/>
        <v/>
      </c>
      <c r="S162" s="34" t="str">
        <f>IF(OR(ISBLANK($A162),$A162=""),"",INDEX('Employee Register'!$N:$N,MATCH($A162,'Employee Register'!$A:$A,0),1))</f>
        <v/>
      </c>
      <c r="T162" s="52" t="str">
        <f>IF(OR(ISBLANK($A162),$A162=""),"",IF(YTD!$S162="SINGLE",S_YTD_excess_over,M_YTD_excess_over))</f>
        <v/>
      </c>
      <c r="U162" s="52" t="str">
        <f>IF(OR(ISBLANK($A162),$A162=""),"",IF(YTD!$S162="SINGLE",S_YTD_withhold,M_YTD_withhold))</f>
        <v/>
      </c>
      <c r="V162" s="147" t="str">
        <f>IF(OR(ISBLANK($A162),$A162=""),"",IF(YTD!$S162="SINGLE",S_YTD_plus_excess,M_YTD_plus_excess))</f>
        <v/>
      </c>
      <c r="W162" s="34" t="str">
        <f>IF(OR(ISBLANK($A162),$A162=""),"",INDEX('Employee Register'!$I:$I,MATCH($A162,'Employee Register'!$A:$A,0),1))</f>
        <v/>
      </c>
      <c r="X162" s="19" t="str">
        <f t="shared" si="10"/>
        <v/>
      </c>
      <c r="Y162" s="19" t="str">
        <f>IF(OR(ISBLANK($A162),$A162=""),"",$R162*INDEX('Employee Register'!$R:$R,MATCH($A162,'Employee Register'!$A:$A,0),1))</f>
        <v/>
      </c>
      <c r="Z162" s="19" t="str">
        <f>IF(OR(ISBLANK($A162),$A162=""),"",$R162*INDEX('Employee Register'!$S:$S,MATCH($A162,'Employee Register'!$A:$A,0),1))</f>
        <v/>
      </c>
      <c r="AA162" s="19" t="str">
        <f>IF(OR(ISBLANK($A162),$A162=""),"",$N162*INDEX('Employee Register'!$T:$T,MATCH($A162,'Employee Register'!$A:$A,0),1))</f>
        <v/>
      </c>
      <c r="AB162" s="19" t="str">
        <f>IF(OR(ISBLANK($A162),$A162=""),"",$N162*INDEX('Employee Register'!$U:$U,MATCH($A162,'Employee Register'!$A:$A,0),1))</f>
        <v/>
      </c>
      <c r="AC162" s="19" t="str">
        <f>IF(OR(ISBLANK($A162),$A162=""),"",INDEX('Employee Register'!$V:$V,MATCH($A162,'Employee Register'!$A:$A,0),1))</f>
        <v/>
      </c>
      <c r="AD162" s="19" t="str">
        <f>IF(OR(ISBLANK($A162),$A162=""),"",INDEX('Employee Register'!$W:$W,MATCH($A162,'Employee Register'!$A:$A,0),1))</f>
        <v/>
      </c>
      <c r="AE162" s="35" t="str">
        <f t="shared" si="11"/>
        <v/>
      </c>
    </row>
    <row r="163" spans="1:31" x14ac:dyDescent="0.2">
      <c r="A163" s="153"/>
      <c r="B163" s="16" t="str">
        <f>IF(OR(ISBLANK($A163),$A163=""),"",INDEX('Employee Register'!B:B,MATCH($A163,'Employee Register'!A:A,0),1))</f>
        <v/>
      </c>
      <c r="C163" s="150"/>
      <c r="D163" s="150"/>
      <c r="E163" s="17"/>
      <c r="F163" s="17"/>
      <c r="G163" s="17"/>
      <c r="H163" s="17"/>
      <c r="I163" s="17" t="str">
        <f>IF(OR(ISBLANK($A163),$A163=""),"",IF(INDEX('Employee Register'!M:M,MATCH($A163,'Employee Register'!A:A,0),1)="Yes",TRUE,FALSE))</f>
        <v/>
      </c>
      <c r="J163" s="17"/>
      <c r="K163" s="17">
        <f t="shared" si="8"/>
        <v>0</v>
      </c>
      <c r="L163" s="27"/>
      <c r="M163" s="27"/>
      <c r="N163" s="34" t="str">
        <f>IF(OR(ISBLANK($A163),$A163=""),"",SUM($E163:$H163)*INDEX('Employee Register'!G:G,MATCH($A163,'Employee Register'!A:A,0),1)+$K163*INDEX('Employee Register'!H:H,MATCH($A163,'Employee Register'!A:A,0),1)+L163)</f>
        <v/>
      </c>
      <c r="O163" s="19" t="str">
        <f>IF(OR(ISBLANK($A163),$A163=""),"",INDEX('Employee Register'!$O:$O,MATCH($A163,'Employee Register'!$A:$A,0),1)*INDEX('Federal Tax Tables'!$B$6:$B$12,MATCH(INDEX('Employee Register'!$I:$I,MATCH($A163,'Employee Register'!$A:$A,0),1),pay_frequency,0),1))</f>
        <v/>
      </c>
      <c r="P163" s="19" t="str">
        <f>IF(OR(ISBLANK($A163),$A163=""),"",(N163-L163)*INDEX('Employee Register'!P:P,MATCH($A163,'Employee Register'!A:A,0),1))</f>
        <v/>
      </c>
      <c r="Q163" s="19" t="str">
        <f>IF(OR(ISBLANK($A163),$A163=""),"",INDEX('Employee Register'!Q:Q,MATCH($A163,'Employee Register'!A:A,0),1)+M163)</f>
        <v/>
      </c>
      <c r="R163" s="34" t="str">
        <f t="shared" si="9"/>
        <v/>
      </c>
      <c r="S163" s="34" t="str">
        <f>IF(OR(ISBLANK($A163),$A163=""),"",INDEX('Employee Register'!$N:$N,MATCH($A163,'Employee Register'!$A:$A,0),1))</f>
        <v/>
      </c>
      <c r="T163" s="52" t="str">
        <f>IF(OR(ISBLANK($A163),$A163=""),"",IF(YTD!$S163="SINGLE",S_YTD_excess_over,M_YTD_excess_over))</f>
        <v/>
      </c>
      <c r="U163" s="52" t="str">
        <f>IF(OR(ISBLANK($A163),$A163=""),"",IF(YTD!$S163="SINGLE",S_YTD_withhold,M_YTD_withhold))</f>
        <v/>
      </c>
      <c r="V163" s="147" t="str">
        <f>IF(OR(ISBLANK($A163),$A163=""),"",IF(YTD!$S163="SINGLE",S_YTD_plus_excess,M_YTD_plus_excess))</f>
        <v/>
      </c>
      <c r="W163" s="34" t="str">
        <f>IF(OR(ISBLANK($A163),$A163=""),"",INDEX('Employee Register'!$I:$I,MATCH($A163,'Employee Register'!$A:$A,0),1))</f>
        <v/>
      </c>
      <c r="X163" s="19" t="str">
        <f t="shared" si="10"/>
        <v/>
      </c>
      <c r="Y163" s="19" t="str">
        <f>IF(OR(ISBLANK($A163),$A163=""),"",$R163*INDEX('Employee Register'!$R:$R,MATCH($A163,'Employee Register'!$A:$A,0),1))</f>
        <v/>
      </c>
      <c r="Z163" s="19" t="str">
        <f>IF(OR(ISBLANK($A163),$A163=""),"",$R163*INDEX('Employee Register'!$S:$S,MATCH($A163,'Employee Register'!$A:$A,0),1))</f>
        <v/>
      </c>
      <c r="AA163" s="19" t="str">
        <f>IF(OR(ISBLANK($A163),$A163=""),"",$N163*INDEX('Employee Register'!$T:$T,MATCH($A163,'Employee Register'!$A:$A,0),1))</f>
        <v/>
      </c>
      <c r="AB163" s="19" t="str">
        <f>IF(OR(ISBLANK($A163),$A163=""),"",$N163*INDEX('Employee Register'!$U:$U,MATCH($A163,'Employee Register'!$A:$A,0),1))</f>
        <v/>
      </c>
      <c r="AC163" s="19" t="str">
        <f>IF(OR(ISBLANK($A163),$A163=""),"",INDEX('Employee Register'!$V:$V,MATCH($A163,'Employee Register'!$A:$A,0),1))</f>
        <v/>
      </c>
      <c r="AD163" s="19" t="str">
        <f>IF(OR(ISBLANK($A163),$A163=""),"",INDEX('Employee Register'!$W:$W,MATCH($A163,'Employee Register'!$A:$A,0),1))</f>
        <v/>
      </c>
      <c r="AE163" s="35" t="str">
        <f t="shared" si="11"/>
        <v/>
      </c>
    </row>
    <row r="164" spans="1:31" x14ac:dyDescent="0.2">
      <c r="A164" s="153"/>
      <c r="B164" s="16" t="str">
        <f>IF(OR(ISBLANK($A164),$A164=""),"",INDEX('Employee Register'!B:B,MATCH($A164,'Employee Register'!A:A,0),1))</f>
        <v/>
      </c>
      <c r="C164" s="150"/>
      <c r="D164" s="150"/>
      <c r="E164" s="17"/>
      <c r="F164" s="17"/>
      <c r="G164" s="17"/>
      <c r="H164" s="17"/>
      <c r="I164" s="17" t="str">
        <f>IF(OR(ISBLANK($A164),$A164=""),"",IF(INDEX('Employee Register'!M:M,MATCH($A164,'Employee Register'!A:A,0),1)="Yes",TRUE,FALSE))</f>
        <v/>
      </c>
      <c r="J164" s="17"/>
      <c r="K164" s="17">
        <f t="shared" si="8"/>
        <v>0</v>
      </c>
      <c r="L164" s="27"/>
      <c r="M164" s="27"/>
      <c r="N164" s="34" t="str">
        <f>IF(OR(ISBLANK($A164),$A164=""),"",SUM($E164:$H164)*INDEX('Employee Register'!G:G,MATCH($A164,'Employee Register'!A:A,0),1)+$K164*INDEX('Employee Register'!H:H,MATCH($A164,'Employee Register'!A:A,0),1)+L164)</f>
        <v/>
      </c>
      <c r="O164" s="19" t="str">
        <f>IF(OR(ISBLANK($A164),$A164=""),"",INDEX('Employee Register'!$O:$O,MATCH($A164,'Employee Register'!$A:$A,0),1)*INDEX('Federal Tax Tables'!$B$6:$B$12,MATCH(INDEX('Employee Register'!$I:$I,MATCH($A164,'Employee Register'!$A:$A,0),1),pay_frequency,0),1))</f>
        <v/>
      </c>
      <c r="P164" s="19" t="str">
        <f>IF(OR(ISBLANK($A164),$A164=""),"",(N164-L164)*INDEX('Employee Register'!P:P,MATCH($A164,'Employee Register'!A:A,0),1))</f>
        <v/>
      </c>
      <c r="Q164" s="19" t="str">
        <f>IF(OR(ISBLANK($A164),$A164=""),"",INDEX('Employee Register'!Q:Q,MATCH($A164,'Employee Register'!A:A,0),1)+M164)</f>
        <v/>
      </c>
      <c r="R164" s="34" t="str">
        <f t="shared" si="9"/>
        <v/>
      </c>
      <c r="S164" s="34" t="str">
        <f>IF(OR(ISBLANK($A164),$A164=""),"",INDEX('Employee Register'!$N:$N,MATCH($A164,'Employee Register'!$A:$A,0),1))</f>
        <v/>
      </c>
      <c r="T164" s="52" t="str">
        <f>IF(OR(ISBLANK($A164),$A164=""),"",IF(YTD!$S164="SINGLE",S_YTD_excess_over,M_YTD_excess_over))</f>
        <v/>
      </c>
      <c r="U164" s="52" t="str">
        <f>IF(OR(ISBLANK($A164),$A164=""),"",IF(YTD!$S164="SINGLE",S_YTD_withhold,M_YTD_withhold))</f>
        <v/>
      </c>
      <c r="V164" s="147" t="str">
        <f>IF(OR(ISBLANK($A164),$A164=""),"",IF(YTD!$S164="SINGLE",S_YTD_plus_excess,M_YTD_plus_excess))</f>
        <v/>
      </c>
      <c r="W164" s="34" t="str">
        <f>IF(OR(ISBLANK($A164),$A164=""),"",INDEX('Employee Register'!$I:$I,MATCH($A164,'Employee Register'!$A:$A,0),1))</f>
        <v/>
      </c>
      <c r="X164" s="19" t="str">
        <f t="shared" si="10"/>
        <v/>
      </c>
      <c r="Y164" s="19" t="str">
        <f>IF(OR(ISBLANK($A164),$A164=""),"",$R164*INDEX('Employee Register'!$R:$R,MATCH($A164,'Employee Register'!$A:$A,0),1))</f>
        <v/>
      </c>
      <c r="Z164" s="19" t="str">
        <f>IF(OR(ISBLANK($A164),$A164=""),"",$R164*INDEX('Employee Register'!$S:$S,MATCH($A164,'Employee Register'!$A:$A,0),1))</f>
        <v/>
      </c>
      <c r="AA164" s="19" t="str">
        <f>IF(OR(ISBLANK($A164),$A164=""),"",$N164*INDEX('Employee Register'!$T:$T,MATCH($A164,'Employee Register'!$A:$A,0),1))</f>
        <v/>
      </c>
      <c r="AB164" s="19" t="str">
        <f>IF(OR(ISBLANK($A164),$A164=""),"",$N164*INDEX('Employee Register'!$U:$U,MATCH($A164,'Employee Register'!$A:$A,0),1))</f>
        <v/>
      </c>
      <c r="AC164" s="19" t="str">
        <f>IF(OR(ISBLANK($A164),$A164=""),"",INDEX('Employee Register'!$V:$V,MATCH($A164,'Employee Register'!$A:$A,0),1))</f>
        <v/>
      </c>
      <c r="AD164" s="19" t="str">
        <f>IF(OR(ISBLANK($A164),$A164=""),"",INDEX('Employee Register'!$W:$W,MATCH($A164,'Employee Register'!$A:$A,0),1))</f>
        <v/>
      </c>
      <c r="AE164" s="35" t="str">
        <f t="shared" si="11"/>
        <v/>
      </c>
    </row>
    <row r="165" spans="1:31" x14ac:dyDescent="0.2">
      <c r="A165" s="153"/>
      <c r="B165" s="16" t="str">
        <f>IF(OR(ISBLANK($A165),$A165=""),"",INDEX('Employee Register'!B:B,MATCH($A165,'Employee Register'!A:A,0),1))</f>
        <v/>
      </c>
      <c r="C165" s="150"/>
      <c r="D165" s="150"/>
      <c r="E165" s="17"/>
      <c r="F165" s="17"/>
      <c r="G165" s="17"/>
      <c r="H165" s="17"/>
      <c r="I165" s="17" t="str">
        <f>IF(OR(ISBLANK($A165),$A165=""),"",IF(INDEX('Employee Register'!M:M,MATCH($A165,'Employee Register'!A:A,0),1)="Yes",TRUE,FALSE))</f>
        <v/>
      </c>
      <c r="J165" s="17"/>
      <c r="K165" s="17">
        <f t="shared" si="8"/>
        <v>0</v>
      </c>
      <c r="L165" s="27"/>
      <c r="M165" s="27"/>
      <c r="N165" s="34" t="str">
        <f>IF(OR(ISBLANK($A165),$A165=""),"",SUM($E165:$H165)*INDEX('Employee Register'!G:G,MATCH($A165,'Employee Register'!A:A,0),1)+$K165*INDEX('Employee Register'!H:H,MATCH($A165,'Employee Register'!A:A,0),1)+L165)</f>
        <v/>
      </c>
      <c r="O165" s="19" t="str">
        <f>IF(OR(ISBLANK($A165),$A165=""),"",INDEX('Employee Register'!$O:$O,MATCH($A165,'Employee Register'!$A:$A,0),1)*INDEX('Federal Tax Tables'!$B$6:$B$12,MATCH(INDEX('Employee Register'!$I:$I,MATCH($A165,'Employee Register'!$A:$A,0),1),pay_frequency,0),1))</f>
        <v/>
      </c>
      <c r="P165" s="19" t="str">
        <f>IF(OR(ISBLANK($A165),$A165=""),"",(N165-L165)*INDEX('Employee Register'!P:P,MATCH($A165,'Employee Register'!A:A,0),1))</f>
        <v/>
      </c>
      <c r="Q165" s="19" t="str">
        <f>IF(OR(ISBLANK($A165),$A165=""),"",INDEX('Employee Register'!Q:Q,MATCH($A165,'Employee Register'!A:A,0),1)+M165)</f>
        <v/>
      </c>
      <c r="R165" s="34" t="str">
        <f t="shared" si="9"/>
        <v/>
      </c>
      <c r="S165" s="34" t="str">
        <f>IF(OR(ISBLANK($A165),$A165=""),"",INDEX('Employee Register'!$N:$N,MATCH($A165,'Employee Register'!$A:$A,0),1))</f>
        <v/>
      </c>
      <c r="T165" s="52" t="str">
        <f>IF(OR(ISBLANK($A165),$A165=""),"",IF(YTD!$S165="SINGLE",S_YTD_excess_over,M_YTD_excess_over))</f>
        <v/>
      </c>
      <c r="U165" s="52" t="str">
        <f>IF(OR(ISBLANK($A165),$A165=""),"",IF(YTD!$S165="SINGLE",S_YTD_withhold,M_YTD_withhold))</f>
        <v/>
      </c>
      <c r="V165" s="147" t="str">
        <f>IF(OR(ISBLANK($A165),$A165=""),"",IF(YTD!$S165="SINGLE",S_YTD_plus_excess,M_YTD_plus_excess))</f>
        <v/>
      </c>
      <c r="W165" s="34" t="str">
        <f>IF(OR(ISBLANK($A165),$A165=""),"",INDEX('Employee Register'!$I:$I,MATCH($A165,'Employee Register'!$A:$A,0),1))</f>
        <v/>
      </c>
      <c r="X165" s="19" t="str">
        <f t="shared" si="10"/>
        <v/>
      </c>
      <c r="Y165" s="19" t="str">
        <f>IF(OR(ISBLANK($A165),$A165=""),"",$R165*INDEX('Employee Register'!$R:$R,MATCH($A165,'Employee Register'!$A:$A,0),1))</f>
        <v/>
      </c>
      <c r="Z165" s="19" t="str">
        <f>IF(OR(ISBLANK($A165),$A165=""),"",$R165*INDEX('Employee Register'!$S:$S,MATCH($A165,'Employee Register'!$A:$A,0),1))</f>
        <v/>
      </c>
      <c r="AA165" s="19" t="str">
        <f>IF(OR(ISBLANK($A165),$A165=""),"",$N165*INDEX('Employee Register'!$T:$T,MATCH($A165,'Employee Register'!$A:$A,0),1))</f>
        <v/>
      </c>
      <c r="AB165" s="19" t="str">
        <f>IF(OR(ISBLANK($A165),$A165=""),"",$N165*INDEX('Employee Register'!$U:$U,MATCH($A165,'Employee Register'!$A:$A,0),1))</f>
        <v/>
      </c>
      <c r="AC165" s="19" t="str">
        <f>IF(OR(ISBLANK($A165),$A165=""),"",INDEX('Employee Register'!$V:$V,MATCH($A165,'Employee Register'!$A:$A,0),1))</f>
        <v/>
      </c>
      <c r="AD165" s="19" t="str">
        <f>IF(OR(ISBLANK($A165),$A165=""),"",INDEX('Employee Register'!$W:$W,MATCH($A165,'Employee Register'!$A:$A,0),1))</f>
        <v/>
      </c>
      <c r="AE165" s="35" t="str">
        <f t="shared" si="11"/>
        <v/>
      </c>
    </row>
    <row r="166" spans="1:31" x14ac:dyDescent="0.2">
      <c r="A166" s="153"/>
      <c r="B166" s="16" t="str">
        <f>IF(OR(ISBLANK($A166),$A166=""),"",INDEX('Employee Register'!B:B,MATCH($A166,'Employee Register'!A:A,0),1))</f>
        <v/>
      </c>
      <c r="C166" s="150"/>
      <c r="D166" s="150"/>
      <c r="E166" s="17"/>
      <c r="F166" s="17"/>
      <c r="G166" s="17"/>
      <c r="H166" s="17"/>
      <c r="I166" s="17" t="str">
        <f>IF(OR(ISBLANK($A166),$A166=""),"",IF(INDEX('Employee Register'!M:M,MATCH($A166,'Employee Register'!A:A,0),1)="Yes",TRUE,FALSE))</f>
        <v/>
      </c>
      <c r="J166" s="17"/>
      <c r="K166" s="17">
        <f t="shared" si="8"/>
        <v>0</v>
      </c>
      <c r="L166" s="27"/>
      <c r="M166" s="27"/>
      <c r="N166" s="34" t="str">
        <f>IF(OR(ISBLANK($A166),$A166=""),"",SUM($E166:$H166)*INDEX('Employee Register'!G:G,MATCH($A166,'Employee Register'!A:A,0),1)+$K166*INDEX('Employee Register'!H:H,MATCH($A166,'Employee Register'!A:A,0),1)+L166)</f>
        <v/>
      </c>
      <c r="O166" s="19" t="str">
        <f>IF(OR(ISBLANK($A166),$A166=""),"",INDEX('Employee Register'!$O:$O,MATCH($A166,'Employee Register'!$A:$A,0),1)*INDEX('Federal Tax Tables'!$B$6:$B$12,MATCH(INDEX('Employee Register'!$I:$I,MATCH($A166,'Employee Register'!$A:$A,0),1),pay_frequency,0),1))</f>
        <v/>
      </c>
      <c r="P166" s="19" t="str">
        <f>IF(OR(ISBLANK($A166),$A166=""),"",(N166-L166)*INDEX('Employee Register'!P:P,MATCH($A166,'Employee Register'!A:A,0),1))</f>
        <v/>
      </c>
      <c r="Q166" s="19" t="str">
        <f>IF(OR(ISBLANK($A166),$A166=""),"",INDEX('Employee Register'!Q:Q,MATCH($A166,'Employee Register'!A:A,0),1)+M166)</f>
        <v/>
      </c>
      <c r="R166" s="34" t="str">
        <f t="shared" si="9"/>
        <v/>
      </c>
      <c r="S166" s="34" t="str">
        <f>IF(OR(ISBLANK($A166),$A166=""),"",INDEX('Employee Register'!$N:$N,MATCH($A166,'Employee Register'!$A:$A,0),1))</f>
        <v/>
      </c>
      <c r="T166" s="52" t="str">
        <f>IF(OR(ISBLANK($A166),$A166=""),"",IF(YTD!$S166="SINGLE",S_YTD_excess_over,M_YTD_excess_over))</f>
        <v/>
      </c>
      <c r="U166" s="52" t="str">
        <f>IF(OR(ISBLANK($A166),$A166=""),"",IF(YTD!$S166="SINGLE",S_YTD_withhold,M_YTD_withhold))</f>
        <v/>
      </c>
      <c r="V166" s="147" t="str">
        <f>IF(OR(ISBLANK($A166),$A166=""),"",IF(YTD!$S166="SINGLE",S_YTD_plus_excess,M_YTD_plus_excess))</f>
        <v/>
      </c>
      <c r="W166" s="34" t="str">
        <f>IF(OR(ISBLANK($A166),$A166=""),"",INDEX('Employee Register'!$I:$I,MATCH($A166,'Employee Register'!$A:$A,0),1))</f>
        <v/>
      </c>
      <c r="X166" s="19" t="str">
        <f t="shared" si="10"/>
        <v/>
      </c>
      <c r="Y166" s="19" t="str">
        <f>IF(OR(ISBLANK($A166),$A166=""),"",$R166*INDEX('Employee Register'!$R:$R,MATCH($A166,'Employee Register'!$A:$A,0),1))</f>
        <v/>
      </c>
      <c r="Z166" s="19" t="str">
        <f>IF(OR(ISBLANK($A166),$A166=""),"",$R166*INDEX('Employee Register'!$S:$S,MATCH($A166,'Employee Register'!$A:$A,0),1))</f>
        <v/>
      </c>
      <c r="AA166" s="19" t="str">
        <f>IF(OR(ISBLANK($A166),$A166=""),"",$N166*INDEX('Employee Register'!$T:$T,MATCH($A166,'Employee Register'!$A:$A,0),1))</f>
        <v/>
      </c>
      <c r="AB166" s="19" t="str">
        <f>IF(OR(ISBLANK($A166),$A166=""),"",$N166*INDEX('Employee Register'!$U:$U,MATCH($A166,'Employee Register'!$A:$A,0),1))</f>
        <v/>
      </c>
      <c r="AC166" s="19" t="str">
        <f>IF(OR(ISBLANK($A166),$A166=""),"",INDEX('Employee Register'!$V:$V,MATCH($A166,'Employee Register'!$A:$A,0),1))</f>
        <v/>
      </c>
      <c r="AD166" s="19" t="str">
        <f>IF(OR(ISBLANK($A166),$A166=""),"",INDEX('Employee Register'!$W:$W,MATCH($A166,'Employee Register'!$A:$A,0),1))</f>
        <v/>
      </c>
      <c r="AE166" s="35" t="str">
        <f t="shared" si="11"/>
        <v/>
      </c>
    </row>
    <row r="167" spans="1:31" x14ac:dyDescent="0.2">
      <c r="A167" s="153"/>
      <c r="B167" s="16" t="str">
        <f>IF(OR(ISBLANK($A167),$A167=""),"",INDEX('Employee Register'!B:B,MATCH($A167,'Employee Register'!A:A,0),1))</f>
        <v/>
      </c>
      <c r="C167" s="150"/>
      <c r="D167" s="150"/>
      <c r="E167" s="17"/>
      <c r="F167" s="17"/>
      <c r="G167" s="17"/>
      <c r="H167" s="17"/>
      <c r="I167" s="17" t="str">
        <f>IF(OR(ISBLANK($A167),$A167=""),"",IF(INDEX('Employee Register'!M:M,MATCH($A167,'Employee Register'!A:A,0),1)="Yes",TRUE,FALSE))</f>
        <v/>
      </c>
      <c r="J167" s="17"/>
      <c r="K167" s="17">
        <f t="shared" si="8"/>
        <v>0</v>
      </c>
      <c r="L167" s="27"/>
      <c r="M167" s="27"/>
      <c r="N167" s="34" t="str">
        <f>IF(OR(ISBLANK($A167),$A167=""),"",SUM($E167:$H167)*INDEX('Employee Register'!G:G,MATCH($A167,'Employee Register'!A:A,0),1)+$K167*INDEX('Employee Register'!H:H,MATCH($A167,'Employee Register'!A:A,0),1)+L167)</f>
        <v/>
      </c>
      <c r="O167" s="19" t="str">
        <f>IF(OR(ISBLANK($A167),$A167=""),"",INDEX('Employee Register'!$O:$O,MATCH($A167,'Employee Register'!$A:$A,0),1)*INDEX('Federal Tax Tables'!$B$6:$B$12,MATCH(INDEX('Employee Register'!$I:$I,MATCH($A167,'Employee Register'!$A:$A,0),1),pay_frequency,0),1))</f>
        <v/>
      </c>
      <c r="P167" s="19" t="str">
        <f>IF(OR(ISBLANK($A167),$A167=""),"",(N167-L167)*INDEX('Employee Register'!P:P,MATCH($A167,'Employee Register'!A:A,0),1))</f>
        <v/>
      </c>
      <c r="Q167" s="19" t="str">
        <f>IF(OR(ISBLANK($A167),$A167=""),"",INDEX('Employee Register'!Q:Q,MATCH($A167,'Employee Register'!A:A,0),1)+M167)</f>
        <v/>
      </c>
      <c r="R167" s="34" t="str">
        <f t="shared" si="9"/>
        <v/>
      </c>
      <c r="S167" s="34" t="str">
        <f>IF(OR(ISBLANK($A167),$A167=""),"",INDEX('Employee Register'!$N:$N,MATCH($A167,'Employee Register'!$A:$A,0),1))</f>
        <v/>
      </c>
      <c r="T167" s="52" t="str">
        <f>IF(OR(ISBLANK($A167),$A167=""),"",IF(YTD!$S167="SINGLE",S_YTD_excess_over,M_YTD_excess_over))</f>
        <v/>
      </c>
      <c r="U167" s="52" t="str">
        <f>IF(OR(ISBLANK($A167),$A167=""),"",IF(YTD!$S167="SINGLE",S_YTD_withhold,M_YTD_withhold))</f>
        <v/>
      </c>
      <c r="V167" s="147" t="str">
        <f>IF(OR(ISBLANK($A167),$A167=""),"",IF(YTD!$S167="SINGLE",S_YTD_plus_excess,M_YTD_plus_excess))</f>
        <v/>
      </c>
      <c r="W167" s="34" t="str">
        <f>IF(OR(ISBLANK($A167),$A167=""),"",INDEX('Employee Register'!$I:$I,MATCH($A167,'Employee Register'!$A:$A,0),1))</f>
        <v/>
      </c>
      <c r="X167" s="19" t="str">
        <f t="shared" si="10"/>
        <v/>
      </c>
      <c r="Y167" s="19" t="str">
        <f>IF(OR(ISBLANK($A167),$A167=""),"",$R167*INDEX('Employee Register'!$R:$R,MATCH($A167,'Employee Register'!$A:$A,0),1))</f>
        <v/>
      </c>
      <c r="Z167" s="19" t="str">
        <f>IF(OR(ISBLANK($A167),$A167=""),"",$R167*INDEX('Employee Register'!$S:$S,MATCH($A167,'Employee Register'!$A:$A,0),1))</f>
        <v/>
      </c>
      <c r="AA167" s="19" t="str">
        <f>IF(OR(ISBLANK($A167),$A167=""),"",$N167*INDEX('Employee Register'!$T:$T,MATCH($A167,'Employee Register'!$A:$A,0),1))</f>
        <v/>
      </c>
      <c r="AB167" s="19" t="str">
        <f>IF(OR(ISBLANK($A167),$A167=""),"",$N167*INDEX('Employee Register'!$U:$U,MATCH($A167,'Employee Register'!$A:$A,0),1))</f>
        <v/>
      </c>
      <c r="AC167" s="19" t="str">
        <f>IF(OR(ISBLANK($A167),$A167=""),"",INDEX('Employee Register'!$V:$V,MATCH($A167,'Employee Register'!$A:$A,0),1))</f>
        <v/>
      </c>
      <c r="AD167" s="19" t="str">
        <f>IF(OR(ISBLANK($A167),$A167=""),"",INDEX('Employee Register'!$W:$W,MATCH($A167,'Employee Register'!$A:$A,0),1))</f>
        <v/>
      </c>
      <c r="AE167" s="35" t="str">
        <f t="shared" si="11"/>
        <v/>
      </c>
    </row>
    <row r="168" spans="1:31" x14ac:dyDescent="0.2">
      <c r="A168" s="153"/>
      <c r="B168" s="16" t="str">
        <f>IF(OR(ISBLANK($A168),$A168=""),"",INDEX('Employee Register'!B:B,MATCH($A168,'Employee Register'!A:A,0),1))</f>
        <v/>
      </c>
      <c r="C168" s="150"/>
      <c r="D168" s="150"/>
      <c r="E168" s="17"/>
      <c r="F168" s="17"/>
      <c r="G168" s="17"/>
      <c r="H168" s="17"/>
      <c r="I168" s="17" t="str">
        <f>IF(OR(ISBLANK($A168),$A168=""),"",IF(INDEX('Employee Register'!M:M,MATCH($A168,'Employee Register'!A:A,0),1)="Yes",TRUE,FALSE))</f>
        <v/>
      </c>
      <c r="J168" s="17"/>
      <c r="K168" s="17">
        <f t="shared" si="8"/>
        <v>0</v>
      </c>
      <c r="L168" s="27"/>
      <c r="M168" s="27"/>
      <c r="N168" s="34" t="str">
        <f>IF(OR(ISBLANK($A168),$A168=""),"",SUM($E168:$H168)*INDEX('Employee Register'!G:G,MATCH($A168,'Employee Register'!A:A,0),1)+$K168*INDEX('Employee Register'!H:H,MATCH($A168,'Employee Register'!A:A,0),1)+L168)</f>
        <v/>
      </c>
      <c r="O168" s="19" t="str">
        <f>IF(OR(ISBLANK($A168),$A168=""),"",INDEX('Employee Register'!$O:$O,MATCH($A168,'Employee Register'!$A:$A,0),1)*INDEX('Federal Tax Tables'!$B$6:$B$12,MATCH(INDEX('Employee Register'!$I:$I,MATCH($A168,'Employee Register'!$A:$A,0),1),pay_frequency,0),1))</f>
        <v/>
      </c>
      <c r="P168" s="19" t="str">
        <f>IF(OR(ISBLANK($A168),$A168=""),"",(N168-L168)*INDEX('Employee Register'!P:P,MATCH($A168,'Employee Register'!A:A,0),1))</f>
        <v/>
      </c>
      <c r="Q168" s="19" t="str">
        <f>IF(OR(ISBLANK($A168),$A168=""),"",INDEX('Employee Register'!Q:Q,MATCH($A168,'Employee Register'!A:A,0),1)+M168)</f>
        <v/>
      </c>
      <c r="R168" s="34" t="str">
        <f t="shared" si="9"/>
        <v/>
      </c>
      <c r="S168" s="34" t="str">
        <f>IF(OR(ISBLANK($A168),$A168=""),"",INDEX('Employee Register'!$N:$N,MATCH($A168,'Employee Register'!$A:$A,0),1))</f>
        <v/>
      </c>
      <c r="T168" s="52" t="str">
        <f>IF(OR(ISBLANK($A168),$A168=""),"",IF(YTD!$S168="SINGLE",S_YTD_excess_over,M_YTD_excess_over))</f>
        <v/>
      </c>
      <c r="U168" s="52" t="str">
        <f>IF(OR(ISBLANK($A168),$A168=""),"",IF(YTD!$S168="SINGLE",S_YTD_withhold,M_YTD_withhold))</f>
        <v/>
      </c>
      <c r="V168" s="147" t="str">
        <f>IF(OR(ISBLANK($A168),$A168=""),"",IF(YTD!$S168="SINGLE",S_YTD_plus_excess,M_YTD_plus_excess))</f>
        <v/>
      </c>
      <c r="W168" s="34" t="str">
        <f>IF(OR(ISBLANK($A168),$A168=""),"",INDEX('Employee Register'!$I:$I,MATCH($A168,'Employee Register'!$A:$A,0),1))</f>
        <v/>
      </c>
      <c r="X168" s="19" t="str">
        <f t="shared" si="10"/>
        <v/>
      </c>
      <c r="Y168" s="19" t="str">
        <f>IF(OR(ISBLANK($A168),$A168=""),"",$R168*INDEX('Employee Register'!$R:$R,MATCH($A168,'Employee Register'!$A:$A,0),1))</f>
        <v/>
      </c>
      <c r="Z168" s="19" t="str">
        <f>IF(OR(ISBLANK($A168),$A168=""),"",$R168*INDEX('Employee Register'!$S:$S,MATCH($A168,'Employee Register'!$A:$A,0),1))</f>
        <v/>
      </c>
      <c r="AA168" s="19" t="str">
        <f>IF(OR(ISBLANK($A168),$A168=""),"",$N168*INDEX('Employee Register'!$T:$T,MATCH($A168,'Employee Register'!$A:$A,0),1))</f>
        <v/>
      </c>
      <c r="AB168" s="19" t="str">
        <f>IF(OR(ISBLANK($A168),$A168=""),"",$N168*INDEX('Employee Register'!$U:$U,MATCH($A168,'Employee Register'!$A:$A,0),1))</f>
        <v/>
      </c>
      <c r="AC168" s="19" t="str">
        <f>IF(OR(ISBLANK($A168),$A168=""),"",INDEX('Employee Register'!$V:$V,MATCH($A168,'Employee Register'!$A:$A,0),1))</f>
        <v/>
      </c>
      <c r="AD168" s="19" t="str">
        <f>IF(OR(ISBLANK($A168),$A168=""),"",INDEX('Employee Register'!$W:$W,MATCH($A168,'Employee Register'!$A:$A,0),1))</f>
        <v/>
      </c>
      <c r="AE168" s="35" t="str">
        <f t="shared" si="11"/>
        <v/>
      </c>
    </row>
    <row r="169" spans="1:31" x14ac:dyDescent="0.2">
      <c r="A169" s="153"/>
      <c r="B169" s="16" t="str">
        <f>IF(OR(ISBLANK($A169),$A169=""),"",INDEX('Employee Register'!B:B,MATCH($A169,'Employee Register'!A:A,0),1))</f>
        <v/>
      </c>
      <c r="C169" s="150"/>
      <c r="D169" s="150"/>
      <c r="E169" s="17"/>
      <c r="F169" s="17"/>
      <c r="G169" s="17"/>
      <c r="H169" s="17"/>
      <c r="I169" s="17" t="str">
        <f>IF(OR(ISBLANK($A169),$A169=""),"",IF(INDEX('Employee Register'!M:M,MATCH($A169,'Employee Register'!A:A,0),1)="Yes",TRUE,FALSE))</f>
        <v/>
      </c>
      <c r="J169" s="17"/>
      <c r="K169" s="17">
        <f t="shared" si="8"/>
        <v>0</v>
      </c>
      <c r="L169" s="27"/>
      <c r="M169" s="27"/>
      <c r="N169" s="34" t="str">
        <f>IF(OR(ISBLANK($A169),$A169=""),"",SUM($E169:$H169)*INDEX('Employee Register'!G:G,MATCH($A169,'Employee Register'!A:A,0),1)+$K169*INDEX('Employee Register'!H:H,MATCH($A169,'Employee Register'!A:A,0),1)+L169)</f>
        <v/>
      </c>
      <c r="O169" s="19" t="str">
        <f>IF(OR(ISBLANK($A169),$A169=""),"",INDEX('Employee Register'!$O:$O,MATCH($A169,'Employee Register'!$A:$A,0),1)*INDEX('Federal Tax Tables'!$B$6:$B$12,MATCH(INDEX('Employee Register'!$I:$I,MATCH($A169,'Employee Register'!$A:$A,0),1),pay_frequency,0),1))</f>
        <v/>
      </c>
      <c r="P169" s="19" t="str">
        <f>IF(OR(ISBLANK($A169),$A169=""),"",(N169-L169)*INDEX('Employee Register'!P:P,MATCH($A169,'Employee Register'!A:A,0),1))</f>
        <v/>
      </c>
      <c r="Q169" s="19" t="str">
        <f>IF(OR(ISBLANK($A169),$A169=""),"",INDEX('Employee Register'!Q:Q,MATCH($A169,'Employee Register'!A:A,0),1)+M169)</f>
        <v/>
      </c>
      <c r="R169" s="34" t="str">
        <f t="shared" si="9"/>
        <v/>
      </c>
      <c r="S169" s="34" t="str">
        <f>IF(OR(ISBLANK($A169),$A169=""),"",INDEX('Employee Register'!$N:$N,MATCH($A169,'Employee Register'!$A:$A,0),1))</f>
        <v/>
      </c>
      <c r="T169" s="52" t="str">
        <f>IF(OR(ISBLANK($A169),$A169=""),"",IF(YTD!$S169="SINGLE",S_YTD_excess_over,M_YTD_excess_over))</f>
        <v/>
      </c>
      <c r="U169" s="52" t="str">
        <f>IF(OR(ISBLANK($A169),$A169=""),"",IF(YTD!$S169="SINGLE",S_YTD_withhold,M_YTD_withhold))</f>
        <v/>
      </c>
      <c r="V169" s="147" t="str">
        <f>IF(OR(ISBLANK($A169),$A169=""),"",IF(YTD!$S169="SINGLE",S_YTD_plus_excess,M_YTD_plus_excess))</f>
        <v/>
      </c>
      <c r="W169" s="34" t="str">
        <f>IF(OR(ISBLANK($A169),$A169=""),"",INDEX('Employee Register'!$I:$I,MATCH($A169,'Employee Register'!$A:$A,0),1))</f>
        <v/>
      </c>
      <c r="X169" s="19" t="str">
        <f t="shared" si="10"/>
        <v/>
      </c>
      <c r="Y169" s="19" t="str">
        <f>IF(OR(ISBLANK($A169),$A169=""),"",$R169*INDEX('Employee Register'!$R:$R,MATCH($A169,'Employee Register'!$A:$A,0),1))</f>
        <v/>
      </c>
      <c r="Z169" s="19" t="str">
        <f>IF(OR(ISBLANK($A169),$A169=""),"",$R169*INDEX('Employee Register'!$S:$S,MATCH($A169,'Employee Register'!$A:$A,0),1))</f>
        <v/>
      </c>
      <c r="AA169" s="19" t="str">
        <f>IF(OR(ISBLANK($A169),$A169=""),"",$N169*INDEX('Employee Register'!$T:$T,MATCH($A169,'Employee Register'!$A:$A,0),1))</f>
        <v/>
      </c>
      <c r="AB169" s="19" t="str">
        <f>IF(OR(ISBLANK($A169),$A169=""),"",$N169*INDEX('Employee Register'!$U:$U,MATCH($A169,'Employee Register'!$A:$A,0),1))</f>
        <v/>
      </c>
      <c r="AC169" s="19" t="str">
        <f>IF(OR(ISBLANK($A169),$A169=""),"",INDEX('Employee Register'!$V:$V,MATCH($A169,'Employee Register'!$A:$A,0),1))</f>
        <v/>
      </c>
      <c r="AD169" s="19" t="str">
        <f>IF(OR(ISBLANK($A169),$A169=""),"",INDEX('Employee Register'!$W:$W,MATCH($A169,'Employee Register'!$A:$A,0),1))</f>
        <v/>
      </c>
      <c r="AE169" s="35" t="str">
        <f t="shared" si="11"/>
        <v/>
      </c>
    </row>
    <row r="170" spans="1:31" x14ac:dyDescent="0.2">
      <c r="A170" s="153"/>
      <c r="B170" s="16" t="str">
        <f>IF(OR(ISBLANK($A170),$A170=""),"",INDEX('Employee Register'!B:B,MATCH($A170,'Employee Register'!A:A,0),1))</f>
        <v/>
      </c>
      <c r="C170" s="150"/>
      <c r="D170" s="150"/>
      <c r="E170" s="17"/>
      <c r="F170" s="17"/>
      <c r="G170" s="17"/>
      <c r="H170" s="17"/>
      <c r="I170" s="17" t="str">
        <f>IF(OR(ISBLANK($A170),$A170=""),"",IF(INDEX('Employee Register'!M:M,MATCH($A170,'Employee Register'!A:A,0),1)="Yes",TRUE,FALSE))</f>
        <v/>
      </c>
      <c r="J170" s="17"/>
      <c r="K170" s="17">
        <f t="shared" si="8"/>
        <v>0</v>
      </c>
      <c r="L170" s="27"/>
      <c r="M170" s="27"/>
      <c r="N170" s="34" t="str">
        <f>IF(OR(ISBLANK($A170),$A170=""),"",SUM($E170:$H170)*INDEX('Employee Register'!G:G,MATCH($A170,'Employee Register'!A:A,0),1)+$K170*INDEX('Employee Register'!H:H,MATCH($A170,'Employee Register'!A:A,0),1)+L170)</f>
        <v/>
      </c>
      <c r="O170" s="19" t="str">
        <f>IF(OR(ISBLANK($A170),$A170=""),"",INDEX('Employee Register'!$O:$O,MATCH($A170,'Employee Register'!$A:$A,0),1)*INDEX('Federal Tax Tables'!$B$6:$B$12,MATCH(INDEX('Employee Register'!$I:$I,MATCH($A170,'Employee Register'!$A:$A,0),1),pay_frequency,0),1))</f>
        <v/>
      </c>
      <c r="P170" s="19" t="str">
        <f>IF(OR(ISBLANK($A170),$A170=""),"",(N170-L170)*INDEX('Employee Register'!P:P,MATCH($A170,'Employee Register'!A:A,0),1))</f>
        <v/>
      </c>
      <c r="Q170" s="19" t="str">
        <f>IF(OR(ISBLANK($A170),$A170=""),"",INDEX('Employee Register'!Q:Q,MATCH($A170,'Employee Register'!A:A,0),1)+M170)</f>
        <v/>
      </c>
      <c r="R170" s="34" t="str">
        <f t="shared" si="9"/>
        <v/>
      </c>
      <c r="S170" s="34" t="str">
        <f>IF(OR(ISBLANK($A170),$A170=""),"",INDEX('Employee Register'!$N:$N,MATCH($A170,'Employee Register'!$A:$A,0),1))</f>
        <v/>
      </c>
      <c r="T170" s="52" t="str">
        <f>IF(OR(ISBLANK($A170),$A170=""),"",IF(YTD!$S170="SINGLE",S_YTD_excess_over,M_YTD_excess_over))</f>
        <v/>
      </c>
      <c r="U170" s="52" t="str">
        <f>IF(OR(ISBLANK($A170),$A170=""),"",IF(YTD!$S170="SINGLE",S_YTD_withhold,M_YTD_withhold))</f>
        <v/>
      </c>
      <c r="V170" s="147" t="str">
        <f>IF(OR(ISBLANK($A170),$A170=""),"",IF(YTD!$S170="SINGLE",S_YTD_plus_excess,M_YTD_plus_excess))</f>
        <v/>
      </c>
      <c r="W170" s="34" t="str">
        <f>IF(OR(ISBLANK($A170),$A170=""),"",INDEX('Employee Register'!$I:$I,MATCH($A170,'Employee Register'!$A:$A,0),1))</f>
        <v/>
      </c>
      <c r="X170" s="19" t="str">
        <f t="shared" si="10"/>
        <v/>
      </c>
      <c r="Y170" s="19" t="str">
        <f>IF(OR(ISBLANK($A170),$A170=""),"",$R170*INDEX('Employee Register'!$R:$R,MATCH($A170,'Employee Register'!$A:$A,0),1))</f>
        <v/>
      </c>
      <c r="Z170" s="19" t="str">
        <f>IF(OR(ISBLANK($A170),$A170=""),"",$R170*INDEX('Employee Register'!$S:$S,MATCH($A170,'Employee Register'!$A:$A,0),1))</f>
        <v/>
      </c>
      <c r="AA170" s="19" t="str">
        <f>IF(OR(ISBLANK($A170),$A170=""),"",$N170*INDEX('Employee Register'!$T:$T,MATCH($A170,'Employee Register'!$A:$A,0),1))</f>
        <v/>
      </c>
      <c r="AB170" s="19" t="str">
        <f>IF(OR(ISBLANK($A170),$A170=""),"",$N170*INDEX('Employee Register'!$U:$U,MATCH($A170,'Employee Register'!$A:$A,0),1))</f>
        <v/>
      </c>
      <c r="AC170" s="19" t="str">
        <f>IF(OR(ISBLANK($A170),$A170=""),"",INDEX('Employee Register'!$V:$V,MATCH($A170,'Employee Register'!$A:$A,0),1))</f>
        <v/>
      </c>
      <c r="AD170" s="19" t="str">
        <f>IF(OR(ISBLANK($A170),$A170=""),"",INDEX('Employee Register'!$W:$W,MATCH($A170,'Employee Register'!$A:$A,0),1))</f>
        <v/>
      </c>
      <c r="AE170" s="35" t="str">
        <f t="shared" si="11"/>
        <v/>
      </c>
    </row>
    <row r="171" spans="1:31" x14ac:dyDescent="0.2">
      <c r="A171" s="153"/>
      <c r="B171" s="16" t="str">
        <f>IF(OR(ISBLANK($A171),$A171=""),"",INDEX('Employee Register'!B:B,MATCH($A171,'Employee Register'!A:A,0),1))</f>
        <v/>
      </c>
      <c r="C171" s="150"/>
      <c r="D171" s="150"/>
      <c r="E171" s="17"/>
      <c r="F171" s="17"/>
      <c r="G171" s="17"/>
      <c r="H171" s="17"/>
      <c r="I171" s="17" t="str">
        <f>IF(OR(ISBLANK($A171),$A171=""),"",IF(INDEX('Employee Register'!M:M,MATCH($A171,'Employee Register'!A:A,0),1)="Yes",TRUE,FALSE))</f>
        <v/>
      </c>
      <c r="J171" s="17"/>
      <c r="K171" s="17">
        <f t="shared" si="8"/>
        <v>0</v>
      </c>
      <c r="L171" s="27"/>
      <c r="M171" s="27"/>
      <c r="N171" s="34" t="str">
        <f>IF(OR(ISBLANK($A171),$A171=""),"",SUM($E171:$H171)*INDEX('Employee Register'!G:G,MATCH($A171,'Employee Register'!A:A,0),1)+$K171*INDEX('Employee Register'!H:H,MATCH($A171,'Employee Register'!A:A,0),1)+L171)</f>
        <v/>
      </c>
      <c r="O171" s="19" t="str">
        <f>IF(OR(ISBLANK($A171),$A171=""),"",INDEX('Employee Register'!$O:$O,MATCH($A171,'Employee Register'!$A:$A,0),1)*INDEX('Federal Tax Tables'!$B$6:$B$12,MATCH(INDEX('Employee Register'!$I:$I,MATCH($A171,'Employee Register'!$A:$A,0),1),pay_frequency,0),1))</f>
        <v/>
      </c>
      <c r="P171" s="19" t="str">
        <f>IF(OR(ISBLANK($A171),$A171=""),"",(N171-L171)*INDEX('Employee Register'!P:P,MATCH($A171,'Employee Register'!A:A,0),1))</f>
        <v/>
      </c>
      <c r="Q171" s="19" t="str">
        <f>IF(OR(ISBLANK($A171),$A171=""),"",INDEX('Employee Register'!Q:Q,MATCH($A171,'Employee Register'!A:A,0),1)+M171)</f>
        <v/>
      </c>
      <c r="R171" s="34" t="str">
        <f t="shared" si="9"/>
        <v/>
      </c>
      <c r="S171" s="34" t="str">
        <f>IF(OR(ISBLANK($A171),$A171=""),"",INDEX('Employee Register'!$N:$N,MATCH($A171,'Employee Register'!$A:$A,0),1))</f>
        <v/>
      </c>
      <c r="T171" s="52" t="str">
        <f>IF(OR(ISBLANK($A171),$A171=""),"",IF(YTD!$S171="SINGLE",S_YTD_excess_over,M_YTD_excess_over))</f>
        <v/>
      </c>
      <c r="U171" s="52" t="str">
        <f>IF(OR(ISBLANK($A171),$A171=""),"",IF(YTD!$S171="SINGLE",S_YTD_withhold,M_YTD_withhold))</f>
        <v/>
      </c>
      <c r="V171" s="147" t="str">
        <f>IF(OR(ISBLANK($A171),$A171=""),"",IF(YTD!$S171="SINGLE",S_YTD_plus_excess,M_YTD_plus_excess))</f>
        <v/>
      </c>
      <c r="W171" s="34" t="str">
        <f>IF(OR(ISBLANK($A171),$A171=""),"",INDEX('Employee Register'!$I:$I,MATCH($A171,'Employee Register'!$A:$A,0),1))</f>
        <v/>
      </c>
      <c r="X171" s="19" t="str">
        <f t="shared" si="10"/>
        <v/>
      </c>
      <c r="Y171" s="19" t="str">
        <f>IF(OR(ISBLANK($A171),$A171=""),"",$R171*INDEX('Employee Register'!$R:$R,MATCH($A171,'Employee Register'!$A:$A,0),1))</f>
        <v/>
      </c>
      <c r="Z171" s="19" t="str">
        <f>IF(OR(ISBLANK($A171),$A171=""),"",$R171*INDEX('Employee Register'!$S:$S,MATCH($A171,'Employee Register'!$A:$A,0),1))</f>
        <v/>
      </c>
      <c r="AA171" s="19" t="str">
        <f>IF(OR(ISBLANK($A171),$A171=""),"",$N171*INDEX('Employee Register'!$T:$T,MATCH($A171,'Employee Register'!$A:$A,0),1))</f>
        <v/>
      </c>
      <c r="AB171" s="19" t="str">
        <f>IF(OR(ISBLANK($A171),$A171=""),"",$N171*INDEX('Employee Register'!$U:$U,MATCH($A171,'Employee Register'!$A:$A,0),1))</f>
        <v/>
      </c>
      <c r="AC171" s="19" t="str">
        <f>IF(OR(ISBLANK($A171),$A171=""),"",INDEX('Employee Register'!$V:$V,MATCH($A171,'Employee Register'!$A:$A,0),1))</f>
        <v/>
      </c>
      <c r="AD171" s="19" t="str">
        <f>IF(OR(ISBLANK($A171),$A171=""),"",INDEX('Employee Register'!$W:$W,MATCH($A171,'Employee Register'!$A:$A,0),1))</f>
        <v/>
      </c>
      <c r="AE171" s="35" t="str">
        <f t="shared" si="11"/>
        <v/>
      </c>
    </row>
    <row r="172" spans="1:31" x14ac:dyDescent="0.2">
      <c r="A172" s="153"/>
      <c r="B172" s="16" t="str">
        <f>IF(OR(ISBLANK($A172),$A172=""),"",INDEX('Employee Register'!B:B,MATCH($A172,'Employee Register'!A:A,0),1))</f>
        <v/>
      </c>
      <c r="C172" s="150"/>
      <c r="D172" s="150"/>
      <c r="E172" s="17"/>
      <c r="F172" s="17"/>
      <c r="G172" s="17"/>
      <c r="H172" s="17"/>
      <c r="I172" s="17" t="str">
        <f>IF(OR(ISBLANK($A172),$A172=""),"",IF(INDEX('Employee Register'!M:M,MATCH($A172,'Employee Register'!A:A,0),1)="Yes",TRUE,FALSE))</f>
        <v/>
      </c>
      <c r="J172" s="17"/>
      <c r="K172" s="17">
        <f t="shared" si="8"/>
        <v>0</v>
      </c>
      <c r="L172" s="27"/>
      <c r="M172" s="27"/>
      <c r="N172" s="34" t="str">
        <f>IF(OR(ISBLANK($A172),$A172=""),"",SUM($E172:$H172)*INDEX('Employee Register'!G:G,MATCH($A172,'Employee Register'!A:A,0),1)+$K172*INDEX('Employee Register'!H:H,MATCH($A172,'Employee Register'!A:A,0),1)+L172)</f>
        <v/>
      </c>
      <c r="O172" s="19" t="str">
        <f>IF(OR(ISBLANK($A172),$A172=""),"",INDEX('Employee Register'!$O:$O,MATCH($A172,'Employee Register'!$A:$A,0),1)*INDEX('Federal Tax Tables'!$B$6:$B$12,MATCH(INDEX('Employee Register'!$I:$I,MATCH($A172,'Employee Register'!$A:$A,0),1),pay_frequency,0),1))</f>
        <v/>
      </c>
      <c r="P172" s="19" t="str">
        <f>IF(OR(ISBLANK($A172),$A172=""),"",(N172-L172)*INDEX('Employee Register'!P:P,MATCH($A172,'Employee Register'!A:A,0),1))</f>
        <v/>
      </c>
      <c r="Q172" s="19" t="str">
        <f>IF(OR(ISBLANK($A172),$A172=""),"",INDEX('Employee Register'!Q:Q,MATCH($A172,'Employee Register'!A:A,0),1)+M172)</f>
        <v/>
      </c>
      <c r="R172" s="34" t="str">
        <f t="shared" si="9"/>
        <v/>
      </c>
      <c r="S172" s="34" t="str">
        <f>IF(OR(ISBLANK($A172),$A172=""),"",INDEX('Employee Register'!$N:$N,MATCH($A172,'Employee Register'!$A:$A,0),1))</f>
        <v/>
      </c>
      <c r="T172" s="52" t="str">
        <f>IF(OR(ISBLANK($A172),$A172=""),"",IF(YTD!$S172="SINGLE",S_YTD_excess_over,M_YTD_excess_over))</f>
        <v/>
      </c>
      <c r="U172" s="52" t="str">
        <f>IF(OR(ISBLANK($A172),$A172=""),"",IF(YTD!$S172="SINGLE",S_YTD_withhold,M_YTD_withhold))</f>
        <v/>
      </c>
      <c r="V172" s="147" t="str">
        <f>IF(OR(ISBLANK($A172),$A172=""),"",IF(YTD!$S172="SINGLE",S_YTD_plus_excess,M_YTD_plus_excess))</f>
        <v/>
      </c>
      <c r="W172" s="34" t="str">
        <f>IF(OR(ISBLANK($A172),$A172=""),"",INDEX('Employee Register'!$I:$I,MATCH($A172,'Employee Register'!$A:$A,0),1))</f>
        <v/>
      </c>
      <c r="X172" s="19" t="str">
        <f t="shared" si="10"/>
        <v/>
      </c>
      <c r="Y172" s="19" t="str">
        <f>IF(OR(ISBLANK($A172),$A172=""),"",$R172*INDEX('Employee Register'!$R:$R,MATCH($A172,'Employee Register'!$A:$A,0),1))</f>
        <v/>
      </c>
      <c r="Z172" s="19" t="str">
        <f>IF(OR(ISBLANK($A172),$A172=""),"",$R172*INDEX('Employee Register'!$S:$S,MATCH($A172,'Employee Register'!$A:$A,0),1))</f>
        <v/>
      </c>
      <c r="AA172" s="19" t="str">
        <f>IF(OR(ISBLANK($A172),$A172=""),"",$N172*INDEX('Employee Register'!$T:$T,MATCH($A172,'Employee Register'!$A:$A,0),1))</f>
        <v/>
      </c>
      <c r="AB172" s="19" t="str">
        <f>IF(OR(ISBLANK($A172),$A172=""),"",$N172*INDEX('Employee Register'!$U:$U,MATCH($A172,'Employee Register'!$A:$A,0),1))</f>
        <v/>
      </c>
      <c r="AC172" s="19" t="str">
        <f>IF(OR(ISBLANK($A172),$A172=""),"",INDEX('Employee Register'!$V:$V,MATCH($A172,'Employee Register'!$A:$A,0),1))</f>
        <v/>
      </c>
      <c r="AD172" s="19" t="str">
        <f>IF(OR(ISBLANK($A172),$A172=""),"",INDEX('Employee Register'!$W:$W,MATCH($A172,'Employee Register'!$A:$A,0),1))</f>
        <v/>
      </c>
      <c r="AE172" s="35" t="str">
        <f t="shared" si="11"/>
        <v/>
      </c>
    </row>
    <row r="173" spans="1:31" x14ac:dyDescent="0.2">
      <c r="A173" s="153"/>
      <c r="B173" s="16" t="str">
        <f>IF(OR(ISBLANK($A173),$A173=""),"",INDEX('Employee Register'!B:B,MATCH($A173,'Employee Register'!A:A,0),1))</f>
        <v/>
      </c>
      <c r="C173" s="150"/>
      <c r="D173" s="150"/>
      <c r="E173" s="17"/>
      <c r="F173" s="17"/>
      <c r="G173" s="17"/>
      <c r="H173" s="17"/>
      <c r="I173" s="17" t="str">
        <f>IF(OR(ISBLANK($A173),$A173=""),"",IF(INDEX('Employee Register'!M:M,MATCH($A173,'Employee Register'!A:A,0),1)="Yes",TRUE,FALSE))</f>
        <v/>
      </c>
      <c r="J173" s="17"/>
      <c r="K173" s="17">
        <f t="shared" si="8"/>
        <v>0</v>
      </c>
      <c r="L173" s="27"/>
      <c r="M173" s="27"/>
      <c r="N173" s="34" t="str">
        <f>IF(OR(ISBLANK($A173),$A173=""),"",SUM($E173:$H173)*INDEX('Employee Register'!G:G,MATCH($A173,'Employee Register'!A:A,0),1)+$K173*INDEX('Employee Register'!H:H,MATCH($A173,'Employee Register'!A:A,0),1)+L173)</f>
        <v/>
      </c>
      <c r="O173" s="19" t="str">
        <f>IF(OR(ISBLANK($A173),$A173=""),"",INDEX('Employee Register'!$O:$O,MATCH($A173,'Employee Register'!$A:$A,0),1)*INDEX('Federal Tax Tables'!$B$6:$B$12,MATCH(INDEX('Employee Register'!$I:$I,MATCH($A173,'Employee Register'!$A:$A,0),1),pay_frequency,0),1))</f>
        <v/>
      </c>
      <c r="P173" s="19" t="str">
        <f>IF(OR(ISBLANK($A173),$A173=""),"",(N173-L173)*INDEX('Employee Register'!P:P,MATCH($A173,'Employee Register'!A:A,0),1))</f>
        <v/>
      </c>
      <c r="Q173" s="19" t="str">
        <f>IF(OR(ISBLANK($A173),$A173=""),"",INDEX('Employee Register'!Q:Q,MATCH($A173,'Employee Register'!A:A,0),1)+M173)</f>
        <v/>
      </c>
      <c r="R173" s="34" t="str">
        <f t="shared" si="9"/>
        <v/>
      </c>
      <c r="S173" s="34" t="str">
        <f>IF(OR(ISBLANK($A173),$A173=""),"",INDEX('Employee Register'!$N:$N,MATCH($A173,'Employee Register'!$A:$A,0),1))</f>
        <v/>
      </c>
      <c r="T173" s="52" t="str">
        <f>IF(OR(ISBLANK($A173),$A173=""),"",IF(YTD!$S173="SINGLE",S_YTD_excess_over,M_YTD_excess_over))</f>
        <v/>
      </c>
      <c r="U173" s="52" t="str">
        <f>IF(OR(ISBLANK($A173),$A173=""),"",IF(YTD!$S173="SINGLE",S_YTD_withhold,M_YTD_withhold))</f>
        <v/>
      </c>
      <c r="V173" s="147" t="str">
        <f>IF(OR(ISBLANK($A173),$A173=""),"",IF(YTD!$S173="SINGLE",S_YTD_plus_excess,M_YTD_plus_excess))</f>
        <v/>
      </c>
      <c r="W173" s="34" t="str">
        <f>IF(OR(ISBLANK($A173),$A173=""),"",INDEX('Employee Register'!$I:$I,MATCH($A173,'Employee Register'!$A:$A,0),1))</f>
        <v/>
      </c>
      <c r="X173" s="19" t="str">
        <f t="shared" si="10"/>
        <v/>
      </c>
      <c r="Y173" s="19" t="str">
        <f>IF(OR(ISBLANK($A173),$A173=""),"",$R173*INDEX('Employee Register'!$R:$R,MATCH($A173,'Employee Register'!$A:$A,0),1))</f>
        <v/>
      </c>
      <c r="Z173" s="19" t="str">
        <f>IF(OR(ISBLANK($A173),$A173=""),"",$R173*INDEX('Employee Register'!$S:$S,MATCH($A173,'Employee Register'!$A:$A,0),1))</f>
        <v/>
      </c>
      <c r="AA173" s="19" t="str">
        <f>IF(OR(ISBLANK($A173),$A173=""),"",$N173*INDEX('Employee Register'!$T:$T,MATCH($A173,'Employee Register'!$A:$A,0),1))</f>
        <v/>
      </c>
      <c r="AB173" s="19" t="str">
        <f>IF(OR(ISBLANK($A173),$A173=""),"",$N173*INDEX('Employee Register'!$U:$U,MATCH($A173,'Employee Register'!$A:$A,0),1))</f>
        <v/>
      </c>
      <c r="AC173" s="19" t="str">
        <f>IF(OR(ISBLANK($A173),$A173=""),"",INDEX('Employee Register'!$V:$V,MATCH($A173,'Employee Register'!$A:$A,0),1))</f>
        <v/>
      </c>
      <c r="AD173" s="19" t="str">
        <f>IF(OR(ISBLANK($A173),$A173=""),"",INDEX('Employee Register'!$W:$W,MATCH($A173,'Employee Register'!$A:$A,0),1))</f>
        <v/>
      </c>
      <c r="AE173" s="35" t="str">
        <f t="shared" si="11"/>
        <v/>
      </c>
    </row>
    <row r="174" spans="1:31" x14ac:dyDescent="0.2">
      <c r="A174" s="153"/>
      <c r="B174" s="16" t="str">
        <f>IF(OR(ISBLANK($A174),$A174=""),"",INDEX('Employee Register'!B:B,MATCH($A174,'Employee Register'!A:A,0),1))</f>
        <v/>
      </c>
      <c r="C174" s="150"/>
      <c r="D174" s="150"/>
      <c r="E174" s="17"/>
      <c r="F174" s="17"/>
      <c r="G174" s="17"/>
      <c r="H174" s="17"/>
      <c r="I174" s="17" t="str">
        <f>IF(OR(ISBLANK($A174),$A174=""),"",IF(INDEX('Employee Register'!M:M,MATCH($A174,'Employee Register'!A:A,0),1)="Yes",TRUE,FALSE))</f>
        <v/>
      </c>
      <c r="J174" s="17"/>
      <c r="K174" s="17">
        <f t="shared" si="8"/>
        <v>0</v>
      </c>
      <c r="L174" s="27"/>
      <c r="M174" s="27"/>
      <c r="N174" s="34" t="str">
        <f>IF(OR(ISBLANK($A174),$A174=""),"",SUM($E174:$H174)*INDEX('Employee Register'!G:G,MATCH($A174,'Employee Register'!A:A,0),1)+$K174*INDEX('Employee Register'!H:H,MATCH($A174,'Employee Register'!A:A,0),1)+L174)</f>
        <v/>
      </c>
      <c r="O174" s="19" t="str">
        <f>IF(OR(ISBLANK($A174),$A174=""),"",INDEX('Employee Register'!$O:$O,MATCH($A174,'Employee Register'!$A:$A,0),1)*INDEX('Federal Tax Tables'!$B$6:$B$12,MATCH(INDEX('Employee Register'!$I:$I,MATCH($A174,'Employee Register'!$A:$A,0),1),pay_frequency,0),1))</f>
        <v/>
      </c>
      <c r="P174" s="19" t="str">
        <f>IF(OR(ISBLANK($A174),$A174=""),"",(N174-L174)*INDEX('Employee Register'!P:P,MATCH($A174,'Employee Register'!A:A,0),1))</f>
        <v/>
      </c>
      <c r="Q174" s="19" t="str">
        <f>IF(OR(ISBLANK($A174),$A174=""),"",INDEX('Employee Register'!Q:Q,MATCH($A174,'Employee Register'!A:A,0),1)+M174)</f>
        <v/>
      </c>
      <c r="R174" s="34" t="str">
        <f t="shared" si="9"/>
        <v/>
      </c>
      <c r="S174" s="34" t="str">
        <f>IF(OR(ISBLANK($A174),$A174=""),"",INDEX('Employee Register'!$N:$N,MATCH($A174,'Employee Register'!$A:$A,0),1))</f>
        <v/>
      </c>
      <c r="T174" s="52" t="str">
        <f>IF(OR(ISBLANK($A174),$A174=""),"",IF(YTD!$S174="SINGLE",S_YTD_excess_over,M_YTD_excess_over))</f>
        <v/>
      </c>
      <c r="U174" s="52" t="str">
        <f>IF(OR(ISBLANK($A174),$A174=""),"",IF(YTD!$S174="SINGLE",S_YTD_withhold,M_YTD_withhold))</f>
        <v/>
      </c>
      <c r="V174" s="147" t="str">
        <f>IF(OR(ISBLANK($A174),$A174=""),"",IF(YTD!$S174="SINGLE",S_YTD_plus_excess,M_YTD_plus_excess))</f>
        <v/>
      </c>
      <c r="W174" s="34" t="str">
        <f>IF(OR(ISBLANK($A174),$A174=""),"",INDEX('Employee Register'!$I:$I,MATCH($A174,'Employee Register'!$A:$A,0),1))</f>
        <v/>
      </c>
      <c r="X174" s="19" t="str">
        <f t="shared" si="10"/>
        <v/>
      </c>
      <c r="Y174" s="19" t="str">
        <f>IF(OR(ISBLANK($A174),$A174=""),"",$R174*INDEX('Employee Register'!$R:$R,MATCH($A174,'Employee Register'!$A:$A,0),1))</f>
        <v/>
      </c>
      <c r="Z174" s="19" t="str">
        <f>IF(OR(ISBLANK($A174),$A174=""),"",$R174*INDEX('Employee Register'!$S:$S,MATCH($A174,'Employee Register'!$A:$A,0),1))</f>
        <v/>
      </c>
      <c r="AA174" s="19" t="str">
        <f>IF(OR(ISBLANK($A174),$A174=""),"",$N174*INDEX('Employee Register'!$T:$T,MATCH($A174,'Employee Register'!$A:$A,0),1))</f>
        <v/>
      </c>
      <c r="AB174" s="19" t="str">
        <f>IF(OR(ISBLANK($A174),$A174=""),"",$N174*INDEX('Employee Register'!$U:$U,MATCH($A174,'Employee Register'!$A:$A,0),1))</f>
        <v/>
      </c>
      <c r="AC174" s="19" t="str">
        <f>IF(OR(ISBLANK($A174),$A174=""),"",INDEX('Employee Register'!$V:$V,MATCH($A174,'Employee Register'!$A:$A,0),1))</f>
        <v/>
      </c>
      <c r="AD174" s="19" t="str">
        <f>IF(OR(ISBLANK($A174),$A174=""),"",INDEX('Employee Register'!$W:$W,MATCH($A174,'Employee Register'!$A:$A,0),1))</f>
        <v/>
      </c>
      <c r="AE174" s="35" t="str">
        <f t="shared" si="11"/>
        <v/>
      </c>
    </row>
    <row r="175" spans="1:31" x14ac:dyDescent="0.2">
      <c r="A175" s="153"/>
      <c r="B175" s="16" t="str">
        <f>IF(OR(ISBLANK($A175),$A175=""),"",INDEX('Employee Register'!B:B,MATCH($A175,'Employee Register'!A:A,0),1))</f>
        <v/>
      </c>
      <c r="C175" s="150"/>
      <c r="D175" s="150"/>
      <c r="E175" s="17"/>
      <c r="F175" s="17"/>
      <c r="G175" s="17"/>
      <c r="H175" s="17"/>
      <c r="I175" s="17" t="str">
        <f>IF(OR(ISBLANK($A175),$A175=""),"",IF(INDEX('Employee Register'!M:M,MATCH($A175,'Employee Register'!A:A,0),1)="Yes",TRUE,FALSE))</f>
        <v/>
      </c>
      <c r="J175" s="17"/>
      <c r="K175" s="17">
        <f t="shared" si="8"/>
        <v>0</v>
      </c>
      <c r="L175" s="27"/>
      <c r="M175" s="27"/>
      <c r="N175" s="34" t="str">
        <f>IF(OR(ISBLANK($A175),$A175=""),"",SUM($E175:$H175)*INDEX('Employee Register'!G:G,MATCH($A175,'Employee Register'!A:A,0),1)+$K175*INDEX('Employee Register'!H:H,MATCH($A175,'Employee Register'!A:A,0),1)+L175)</f>
        <v/>
      </c>
      <c r="O175" s="19" t="str">
        <f>IF(OR(ISBLANK($A175),$A175=""),"",INDEX('Employee Register'!$O:$O,MATCH($A175,'Employee Register'!$A:$A,0),1)*INDEX('Federal Tax Tables'!$B$6:$B$12,MATCH(INDEX('Employee Register'!$I:$I,MATCH($A175,'Employee Register'!$A:$A,0),1),pay_frequency,0),1))</f>
        <v/>
      </c>
      <c r="P175" s="19" t="str">
        <f>IF(OR(ISBLANK($A175),$A175=""),"",(N175-L175)*INDEX('Employee Register'!P:P,MATCH($A175,'Employee Register'!A:A,0),1))</f>
        <v/>
      </c>
      <c r="Q175" s="19" t="str">
        <f>IF(OR(ISBLANK($A175),$A175=""),"",INDEX('Employee Register'!Q:Q,MATCH($A175,'Employee Register'!A:A,0),1)+M175)</f>
        <v/>
      </c>
      <c r="R175" s="34" t="str">
        <f t="shared" si="9"/>
        <v/>
      </c>
      <c r="S175" s="34" t="str">
        <f>IF(OR(ISBLANK($A175),$A175=""),"",INDEX('Employee Register'!$N:$N,MATCH($A175,'Employee Register'!$A:$A,0),1))</f>
        <v/>
      </c>
      <c r="T175" s="52" t="str">
        <f>IF(OR(ISBLANK($A175),$A175=""),"",IF(YTD!$S175="SINGLE",S_YTD_excess_over,M_YTD_excess_over))</f>
        <v/>
      </c>
      <c r="U175" s="52" t="str">
        <f>IF(OR(ISBLANK($A175),$A175=""),"",IF(YTD!$S175="SINGLE",S_YTD_withhold,M_YTD_withhold))</f>
        <v/>
      </c>
      <c r="V175" s="147" t="str">
        <f>IF(OR(ISBLANK($A175),$A175=""),"",IF(YTD!$S175="SINGLE",S_YTD_plus_excess,M_YTD_plus_excess))</f>
        <v/>
      </c>
      <c r="W175" s="34" t="str">
        <f>IF(OR(ISBLANK($A175),$A175=""),"",INDEX('Employee Register'!$I:$I,MATCH($A175,'Employee Register'!$A:$A,0),1))</f>
        <v/>
      </c>
      <c r="X175" s="19" t="str">
        <f t="shared" si="10"/>
        <v/>
      </c>
      <c r="Y175" s="19" t="str">
        <f>IF(OR(ISBLANK($A175),$A175=""),"",$R175*INDEX('Employee Register'!$R:$R,MATCH($A175,'Employee Register'!$A:$A,0),1))</f>
        <v/>
      </c>
      <c r="Z175" s="19" t="str">
        <f>IF(OR(ISBLANK($A175),$A175=""),"",$R175*INDEX('Employee Register'!$S:$S,MATCH($A175,'Employee Register'!$A:$A,0),1))</f>
        <v/>
      </c>
      <c r="AA175" s="19" t="str">
        <f>IF(OR(ISBLANK($A175),$A175=""),"",$N175*INDEX('Employee Register'!$T:$T,MATCH($A175,'Employee Register'!$A:$A,0),1))</f>
        <v/>
      </c>
      <c r="AB175" s="19" t="str">
        <f>IF(OR(ISBLANK($A175),$A175=""),"",$N175*INDEX('Employee Register'!$U:$U,MATCH($A175,'Employee Register'!$A:$A,0),1))</f>
        <v/>
      </c>
      <c r="AC175" s="19" t="str">
        <f>IF(OR(ISBLANK($A175),$A175=""),"",INDEX('Employee Register'!$V:$V,MATCH($A175,'Employee Register'!$A:$A,0),1))</f>
        <v/>
      </c>
      <c r="AD175" s="19" t="str">
        <f>IF(OR(ISBLANK($A175),$A175=""),"",INDEX('Employee Register'!$W:$W,MATCH($A175,'Employee Register'!$A:$A,0),1))</f>
        <v/>
      </c>
      <c r="AE175" s="35" t="str">
        <f t="shared" si="11"/>
        <v/>
      </c>
    </row>
    <row r="176" spans="1:31" x14ac:dyDescent="0.2">
      <c r="A176" s="153"/>
      <c r="B176" s="16" t="str">
        <f>IF(OR(ISBLANK($A176),$A176=""),"",INDEX('Employee Register'!B:B,MATCH($A176,'Employee Register'!A:A,0),1))</f>
        <v/>
      </c>
      <c r="C176" s="150"/>
      <c r="D176" s="150"/>
      <c r="E176" s="17"/>
      <c r="F176" s="17"/>
      <c r="G176" s="17"/>
      <c r="H176" s="17"/>
      <c r="I176" s="17" t="str">
        <f>IF(OR(ISBLANK($A176),$A176=""),"",IF(INDEX('Employee Register'!M:M,MATCH($A176,'Employee Register'!A:A,0),1)="Yes",TRUE,FALSE))</f>
        <v/>
      </c>
      <c r="J176" s="17"/>
      <c r="K176" s="17">
        <f t="shared" si="8"/>
        <v>0</v>
      </c>
      <c r="L176" s="27"/>
      <c r="M176" s="27"/>
      <c r="N176" s="34" t="str">
        <f>IF(OR(ISBLANK($A176),$A176=""),"",SUM($E176:$H176)*INDEX('Employee Register'!G:G,MATCH($A176,'Employee Register'!A:A,0),1)+$K176*INDEX('Employee Register'!H:H,MATCH($A176,'Employee Register'!A:A,0),1)+L176)</f>
        <v/>
      </c>
      <c r="O176" s="19" t="str">
        <f>IF(OR(ISBLANK($A176),$A176=""),"",INDEX('Employee Register'!$O:$O,MATCH($A176,'Employee Register'!$A:$A,0),1)*INDEX('Federal Tax Tables'!$B$6:$B$12,MATCH(INDEX('Employee Register'!$I:$I,MATCH($A176,'Employee Register'!$A:$A,0),1),pay_frequency,0),1))</f>
        <v/>
      </c>
      <c r="P176" s="19" t="str">
        <f>IF(OR(ISBLANK($A176),$A176=""),"",(N176-L176)*INDEX('Employee Register'!P:P,MATCH($A176,'Employee Register'!A:A,0),1))</f>
        <v/>
      </c>
      <c r="Q176" s="19" t="str">
        <f>IF(OR(ISBLANK($A176),$A176=""),"",INDEX('Employee Register'!Q:Q,MATCH($A176,'Employee Register'!A:A,0),1)+M176)</f>
        <v/>
      </c>
      <c r="R176" s="34" t="str">
        <f t="shared" si="9"/>
        <v/>
      </c>
      <c r="S176" s="34" t="str">
        <f>IF(OR(ISBLANK($A176),$A176=""),"",INDEX('Employee Register'!$N:$N,MATCH($A176,'Employee Register'!$A:$A,0),1))</f>
        <v/>
      </c>
      <c r="T176" s="52" t="str">
        <f>IF(OR(ISBLANK($A176),$A176=""),"",IF(YTD!$S176="SINGLE",S_YTD_excess_over,M_YTD_excess_over))</f>
        <v/>
      </c>
      <c r="U176" s="52" t="str">
        <f>IF(OR(ISBLANK($A176),$A176=""),"",IF(YTD!$S176="SINGLE",S_YTD_withhold,M_YTD_withhold))</f>
        <v/>
      </c>
      <c r="V176" s="147" t="str">
        <f>IF(OR(ISBLANK($A176),$A176=""),"",IF(YTD!$S176="SINGLE",S_YTD_plus_excess,M_YTD_plus_excess))</f>
        <v/>
      </c>
      <c r="W176" s="34" t="str">
        <f>IF(OR(ISBLANK($A176),$A176=""),"",INDEX('Employee Register'!$I:$I,MATCH($A176,'Employee Register'!$A:$A,0),1))</f>
        <v/>
      </c>
      <c r="X176" s="19" t="str">
        <f t="shared" si="10"/>
        <v/>
      </c>
      <c r="Y176" s="19" t="str">
        <f>IF(OR(ISBLANK($A176),$A176=""),"",$R176*INDEX('Employee Register'!$R:$R,MATCH($A176,'Employee Register'!$A:$A,0),1))</f>
        <v/>
      </c>
      <c r="Z176" s="19" t="str">
        <f>IF(OR(ISBLANK($A176),$A176=""),"",$R176*INDEX('Employee Register'!$S:$S,MATCH($A176,'Employee Register'!$A:$A,0),1))</f>
        <v/>
      </c>
      <c r="AA176" s="19" t="str">
        <f>IF(OR(ISBLANK($A176),$A176=""),"",$N176*INDEX('Employee Register'!$T:$T,MATCH($A176,'Employee Register'!$A:$A,0),1))</f>
        <v/>
      </c>
      <c r="AB176" s="19" t="str">
        <f>IF(OR(ISBLANK($A176),$A176=""),"",$N176*INDEX('Employee Register'!$U:$U,MATCH($A176,'Employee Register'!$A:$A,0),1))</f>
        <v/>
      </c>
      <c r="AC176" s="19" t="str">
        <f>IF(OR(ISBLANK($A176),$A176=""),"",INDEX('Employee Register'!$V:$V,MATCH($A176,'Employee Register'!$A:$A,0),1))</f>
        <v/>
      </c>
      <c r="AD176" s="19" t="str">
        <f>IF(OR(ISBLANK($A176),$A176=""),"",INDEX('Employee Register'!$W:$W,MATCH($A176,'Employee Register'!$A:$A,0),1))</f>
        <v/>
      </c>
      <c r="AE176" s="35" t="str">
        <f t="shared" si="11"/>
        <v/>
      </c>
    </row>
    <row r="177" spans="1:31" x14ac:dyDescent="0.2">
      <c r="A177" s="153"/>
      <c r="B177" s="16" t="str">
        <f>IF(OR(ISBLANK($A177),$A177=""),"",INDEX('Employee Register'!B:B,MATCH($A177,'Employee Register'!A:A,0),1))</f>
        <v/>
      </c>
      <c r="C177" s="150"/>
      <c r="D177" s="150"/>
      <c r="E177" s="17"/>
      <c r="F177" s="17"/>
      <c r="G177" s="17"/>
      <c r="H177" s="17"/>
      <c r="I177" s="17" t="str">
        <f>IF(OR(ISBLANK($A177),$A177=""),"",IF(INDEX('Employee Register'!M:M,MATCH($A177,'Employee Register'!A:A,0),1)="Yes",TRUE,FALSE))</f>
        <v/>
      </c>
      <c r="J177" s="17"/>
      <c r="K177" s="17">
        <f t="shared" si="8"/>
        <v>0</v>
      </c>
      <c r="L177" s="27"/>
      <c r="M177" s="27"/>
      <c r="N177" s="34" t="str">
        <f>IF(OR(ISBLANK($A177),$A177=""),"",SUM($E177:$H177)*INDEX('Employee Register'!G:G,MATCH($A177,'Employee Register'!A:A,0),1)+$K177*INDEX('Employee Register'!H:H,MATCH($A177,'Employee Register'!A:A,0),1)+L177)</f>
        <v/>
      </c>
      <c r="O177" s="19" t="str">
        <f>IF(OR(ISBLANK($A177),$A177=""),"",INDEX('Employee Register'!$O:$O,MATCH($A177,'Employee Register'!$A:$A,0),1)*INDEX('Federal Tax Tables'!$B$6:$B$12,MATCH(INDEX('Employee Register'!$I:$I,MATCH($A177,'Employee Register'!$A:$A,0),1),pay_frequency,0),1))</f>
        <v/>
      </c>
      <c r="P177" s="19" t="str">
        <f>IF(OR(ISBLANK($A177),$A177=""),"",(N177-L177)*INDEX('Employee Register'!P:P,MATCH($A177,'Employee Register'!A:A,0),1))</f>
        <v/>
      </c>
      <c r="Q177" s="19" t="str">
        <f>IF(OR(ISBLANK($A177),$A177=""),"",INDEX('Employee Register'!Q:Q,MATCH($A177,'Employee Register'!A:A,0),1)+M177)</f>
        <v/>
      </c>
      <c r="R177" s="34" t="str">
        <f t="shared" si="9"/>
        <v/>
      </c>
      <c r="S177" s="34" t="str">
        <f>IF(OR(ISBLANK($A177),$A177=""),"",INDEX('Employee Register'!$N:$N,MATCH($A177,'Employee Register'!$A:$A,0),1))</f>
        <v/>
      </c>
      <c r="T177" s="52" t="str">
        <f>IF(OR(ISBLANK($A177),$A177=""),"",IF(YTD!$S177="SINGLE",S_YTD_excess_over,M_YTD_excess_over))</f>
        <v/>
      </c>
      <c r="U177" s="52" t="str">
        <f>IF(OR(ISBLANK($A177),$A177=""),"",IF(YTD!$S177="SINGLE",S_YTD_withhold,M_YTD_withhold))</f>
        <v/>
      </c>
      <c r="V177" s="147" t="str">
        <f>IF(OR(ISBLANK($A177),$A177=""),"",IF(YTD!$S177="SINGLE",S_YTD_plus_excess,M_YTD_plus_excess))</f>
        <v/>
      </c>
      <c r="W177" s="34" t="str">
        <f>IF(OR(ISBLANK($A177),$A177=""),"",INDEX('Employee Register'!$I:$I,MATCH($A177,'Employee Register'!$A:$A,0),1))</f>
        <v/>
      </c>
      <c r="X177" s="19" t="str">
        <f t="shared" si="10"/>
        <v/>
      </c>
      <c r="Y177" s="19" t="str">
        <f>IF(OR(ISBLANK($A177),$A177=""),"",$R177*INDEX('Employee Register'!$R:$R,MATCH($A177,'Employee Register'!$A:$A,0),1))</f>
        <v/>
      </c>
      <c r="Z177" s="19" t="str">
        <f>IF(OR(ISBLANK($A177),$A177=""),"",$R177*INDEX('Employee Register'!$S:$S,MATCH($A177,'Employee Register'!$A:$A,0),1))</f>
        <v/>
      </c>
      <c r="AA177" s="19" t="str">
        <f>IF(OR(ISBLANK($A177),$A177=""),"",$N177*INDEX('Employee Register'!$T:$T,MATCH($A177,'Employee Register'!$A:$A,0),1))</f>
        <v/>
      </c>
      <c r="AB177" s="19" t="str">
        <f>IF(OR(ISBLANK($A177),$A177=""),"",$N177*INDEX('Employee Register'!$U:$U,MATCH($A177,'Employee Register'!$A:$A,0),1))</f>
        <v/>
      </c>
      <c r="AC177" s="19" t="str">
        <f>IF(OR(ISBLANK($A177),$A177=""),"",INDEX('Employee Register'!$V:$V,MATCH($A177,'Employee Register'!$A:$A,0),1))</f>
        <v/>
      </c>
      <c r="AD177" s="19" t="str">
        <f>IF(OR(ISBLANK($A177),$A177=""),"",INDEX('Employee Register'!$W:$W,MATCH($A177,'Employee Register'!$A:$A,0),1))</f>
        <v/>
      </c>
      <c r="AE177" s="35" t="str">
        <f t="shared" si="11"/>
        <v/>
      </c>
    </row>
    <row r="178" spans="1:31" x14ac:dyDescent="0.2">
      <c r="A178" s="153"/>
      <c r="B178" s="16" t="str">
        <f>IF(OR(ISBLANK($A178),$A178=""),"",INDEX('Employee Register'!B:B,MATCH($A178,'Employee Register'!A:A,0),1))</f>
        <v/>
      </c>
      <c r="C178" s="150"/>
      <c r="D178" s="150"/>
      <c r="E178" s="17"/>
      <c r="F178" s="17"/>
      <c r="G178" s="17"/>
      <c r="H178" s="17"/>
      <c r="I178" s="17" t="str">
        <f>IF(OR(ISBLANK($A178),$A178=""),"",IF(INDEX('Employee Register'!M:M,MATCH($A178,'Employee Register'!A:A,0),1)="Yes",TRUE,FALSE))</f>
        <v/>
      </c>
      <c r="J178" s="17"/>
      <c r="K178" s="17">
        <f t="shared" si="8"/>
        <v>0</v>
      </c>
      <c r="L178" s="27"/>
      <c r="M178" s="27"/>
      <c r="N178" s="34" t="str">
        <f>IF(OR(ISBLANK($A178),$A178=""),"",SUM($E178:$H178)*INDEX('Employee Register'!G:G,MATCH($A178,'Employee Register'!A:A,0),1)+$K178*INDEX('Employee Register'!H:H,MATCH($A178,'Employee Register'!A:A,0),1)+L178)</f>
        <v/>
      </c>
      <c r="O178" s="19" t="str">
        <f>IF(OR(ISBLANK($A178),$A178=""),"",INDEX('Employee Register'!$O:$O,MATCH($A178,'Employee Register'!$A:$A,0),1)*INDEX('Federal Tax Tables'!$B$6:$B$12,MATCH(INDEX('Employee Register'!$I:$I,MATCH($A178,'Employee Register'!$A:$A,0),1),pay_frequency,0),1))</f>
        <v/>
      </c>
      <c r="P178" s="19" t="str">
        <f>IF(OR(ISBLANK($A178),$A178=""),"",(N178-L178)*INDEX('Employee Register'!P:P,MATCH($A178,'Employee Register'!A:A,0),1))</f>
        <v/>
      </c>
      <c r="Q178" s="19" t="str">
        <f>IF(OR(ISBLANK($A178),$A178=""),"",INDEX('Employee Register'!Q:Q,MATCH($A178,'Employee Register'!A:A,0),1)+M178)</f>
        <v/>
      </c>
      <c r="R178" s="34" t="str">
        <f t="shared" si="9"/>
        <v/>
      </c>
      <c r="S178" s="34" t="str">
        <f>IF(OR(ISBLANK($A178),$A178=""),"",INDEX('Employee Register'!$N:$N,MATCH($A178,'Employee Register'!$A:$A,0),1))</f>
        <v/>
      </c>
      <c r="T178" s="52" t="str">
        <f>IF(OR(ISBLANK($A178),$A178=""),"",IF(YTD!$S178="SINGLE",S_YTD_excess_over,M_YTD_excess_over))</f>
        <v/>
      </c>
      <c r="U178" s="52" t="str">
        <f>IF(OR(ISBLANK($A178),$A178=""),"",IF(YTD!$S178="SINGLE",S_YTD_withhold,M_YTD_withhold))</f>
        <v/>
      </c>
      <c r="V178" s="147" t="str">
        <f>IF(OR(ISBLANK($A178),$A178=""),"",IF(YTD!$S178="SINGLE",S_YTD_plus_excess,M_YTD_plus_excess))</f>
        <v/>
      </c>
      <c r="W178" s="34" t="str">
        <f>IF(OR(ISBLANK($A178),$A178=""),"",INDEX('Employee Register'!$I:$I,MATCH($A178,'Employee Register'!$A:$A,0),1))</f>
        <v/>
      </c>
      <c r="X178" s="19" t="str">
        <f t="shared" si="10"/>
        <v/>
      </c>
      <c r="Y178" s="19" t="str">
        <f>IF(OR(ISBLANK($A178),$A178=""),"",$R178*INDEX('Employee Register'!$R:$R,MATCH($A178,'Employee Register'!$A:$A,0),1))</f>
        <v/>
      </c>
      <c r="Z178" s="19" t="str">
        <f>IF(OR(ISBLANK($A178),$A178=""),"",$R178*INDEX('Employee Register'!$S:$S,MATCH($A178,'Employee Register'!$A:$A,0),1))</f>
        <v/>
      </c>
      <c r="AA178" s="19" t="str">
        <f>IF(OR(ISBLANK($A178),$A178=""),"",$N178*INDEX('Employee Register'!$T:$T,MATCH($A178,'Employee Register'!$A:$A,0),1))</f>
        <v/>
      </c>
      <c r="AB178" s="19" t="str">
        <f>IF(OR(ISBLANK($A178),$A178=""),"",$N178*INDEX('Employee Register'!$U:$U,MATCH($A178,'Employee Register'!$A:$A,0),1))</f>
        <v/>
      </c>
      <c r="AC178" s="19" t="str">
        <f>IF(OR(ISBLANK($A178),$A178=""),"",INDEX('Employee Register'!$V:$V,MATCH($A178,'Employee Register'!$A:$A,0),1))</f>
        <v/>
      </c>
      <c r="AD178" s="19" t="str">
        <f>IF(OR(ISBLANK($A178),$A178=""),"",INDEX('Employee Register'!$W:$W,MATCH($A178,'Employee Register'!$A:$A,0),1))</f>
        <v/>
      </c>
      <c r="AE178" s="35" t="str">
        <f t="shared" si="11"/>
        <v/>
      </c>
    </row>
    <row r="179" spans="1:31" x14ac:dyDescent="0.2">
      <c r="A179" s="153"/>
      <c r="B179" s="16" t="str">
        <f>IF(OR(ISBLANK($A179),$A179=""),"",INDEX('Employee Register'!B:B,MATCH($A179,'Employee Register'!A:A,0),1))</f>
        <v/>
      </c>
      <c r="C179" s="150"/>
      <c r="D179" s="150"/>
      <c r="E179" s="17"/>
      <c r="F179" s="17"/>
      <c r="G179" s="17"/>
      <c r="H179" s="17"/>
      <c r="I179" s="17" t="str">
        <f>IF(OR(ISBLANK($A179),$A179=""),"",IF(INDEX('Employee Register'!M:M,MATCH($A179,'Employee Register'!A:A,0),1)="Yes",TRUE,FALSE))</f>
        <v/>
      </c>
      <c r="J179" s="17"/>
      <c r="K179" s="17">
        <f t="shared" si="8"/>
        <v>0</v>
      </c>
      <c r="L179" s="27"/>
      <c r="M179" s="27"/>
      <c r="N179" s="34" t="str">
        <f>IF(OR(ISBLANK($A179),$A179=""),"",SUM($E179:$H179)*INDEX('Employee Register'!G:G,MATCH($A179,'Employee Register'!A:A,0),1)+$K179*INDEX('Employee Register'!H:H,MATCH($A179,'Employee Register'!A:A,0),1)+L179)</f>
        <v/>
      </c>
      <c r="O179" s="19" t="str">
        <f>IF(OR(ISBLANK($A179),$A179=""),"",INDEX('Employee Register'!$O:$O,MATCH($A179,'Employee Register'!$A:$A,0),1)*INDEX('Federal Tax Tables'!$B$6:$B$12,MATCH(INDEX('Employee Register'!$I:$I,MATCH($A179,'Employee Register'!$A:$A,0),1),pay_frequency,0),1))</f>
        <v/>
      </c>
      <c r="P179" s="19" t="str">
        <f>IF(OR(ISBLANK($A179),$A179=""),"",(N179-L179)*INDEX('Employee Register'!P:P,MATCH($A179,'Employee Register'!A:A,0),1))</f>
        <v/>
      </c>
      <c r="Q179" s="19" t="str">
        <f>IF(OR(ISBLANK($A179),$A179=""),"",INDEX('Employee Register'!Q:Q,MATCH($A179,'Employee Register'!A:A,0),1)+M179)</f>
        <v/>
      </c>
      <c r="R179" s="34" t="str">
        <f t="shared" si="9"/>
        <v/>
      </c>
      <c r="S179" s="34" t="str">
        <f>IF(OR(ISBLANK($A179),$A179=""),"",INDEX('Employee Register'!$N:$N,MATCH($A179,'Employee Register'!$A:$A,0),1))</f>
        <v/>
      </c>
      <c r="T179" s="52" t="str">
        <f>IF(OR(ISBLANK($A179),$A179=""),"",IF(YTD!$S179="SINGLE",S_YTD_excess_over,M_YTD_excess_over))</f>
        <v/>
      </c>
      <c r="U179" s="52" t="str">
        <f>IF(OR(ISBLANK($A179),$A179=""),"",IF(YTD!$S179="SINGLE",S_YTD_withhold,M_YTD_withhold))</f>
        <v/>
      </c>
      <c r="V179" s="147" t="str">
        <f>IF(OR(ISBLANK($A179),$A179=""),"",IF(YTD!$S179="SINGLE",S_YTD_plus_excess,M_YTD_plus_excess))</f>
        <v/>
      </c>
      <c r="W179" s="34" t="str">
        <f>IF(OR(ISBLANK($A179),$A179=""),"",INDEX('Employee Register'!$I:$I,MATCH($A179,'Employee Register'!$A:$A,0),1))</f>
        <v/>
      </c>
      <c r="X179" s="19" t="str">
        <f t="shared" si="10"/>
        <v/>
      </c>
      <c r="Y179" s="19" t="str">
        <f>IF(OR(ISBLANK($A179),$A179=""),"",$R179*INDEX('Employee Register'!$R:$R,MATCH($A179,'Employee Register'!$A:$A,0),1))</f>
        <v/>
      </c>
      <c r="Z179" s="19" t="str">
        <f>IF(OR(ISBLANK($A179),$A179=""),"",$R179*INDEX('Employee Register'!$S:$S,MATCH($A179,'Employee Register'!$A:$A,0),1))</f>
        <v/>
      </c>
      <c r="AA179" s="19" t="str">
        <f>IF(OR(ISBLANK($A179),$A179=""),"",$N179*INDEX('Employee Register'!$T:$T,MATCH($A179,'Employee Register'!$A:$A,0),1))</f>
        <v/>
      </c>
      <c r="AB179" s="19" t="str">
        <f>IF(OR(ISBLANK($A179),$A179=""),"",$N179*INDEX('Employee Register'!$U:$U,MATCH($A179,'Employee Register'!$A:$A,0),1))</f>
        <v/>
      </c>
      <c r="AC179" s="19" t="str">
        <f>IF(OR(ISBLANK($A179),$A179=""),"",INDEX('Employee Register'!$V:$V,MATCH($A179,'Employee Register'!$A:$A,0),1))</f>
        <v/>
      </c>
      <c r="AD179" s="19" t="str">
        <f>IF(OR(ISBLANK($A179),$A179=""),"",INDEX('Employee Register'!$W:$W,MATCH($A179,'Employee Register'!$A:$A,0),1))</f>
        <v/>
      </c>
      <c r="AE179" s="35" t="str">
        <f t="shared" si="11"/>
        <v/>
      </c>
    </row>
    <row r="180" spans="1:31" x14ac:dyDescent="0.2">
      <c r="A180" s="153"/>
      <c r="B180" s="16" t="str">
        <f>IF(OR(ISBLANK($A180),$A180=""),"",INDEX('Employee Register'!B:B,MATCH($A180,'Employee Register'!A:A,0),1))</f>
        <v/>
      </c>
      <c r="C180" s="150"/>
      <c r="D180" s="150"/>
      <c r="E180" s="17"/>
      <c r="F180" s="17"/>
      <c r="G180" s="17"/>
      <c r="H180" s="17"/>
      <c r="I180" s="17" t="str">
        <f>IF(OR(ISBLANK($A180),$A180=""),"",IF(INDEX('Employee Register'!M:M,MATCH($A180,'Employee Register'!A:A,0),1)="Yes",TRUE,FALSE))</f>
        <v/>
      </c>
      <c r="J180" s="17"/>
      <c r="K180" s="17">
        <f t="shared" si="8"/>
        <v>0</v>
      </c>
      <c r="L180" s="27"/>
      <c r="M180" s="27"/>
      <c r="N180" s="34" t="str">
        <f>IF(OR(ISBLANK($A180),$A180=""),"",SUM($E180:$H180)*INDEX('Employee Register'!G:G,MATCH($A180,'Employee Register'!A:A,0),1)+$K180*INDEX('Employee Register'!H:H,MATCH($A180,'Employee Register'!A:A,0),1)+L180)</f>
        <v/>
      </c>
      <c r="O180" s="19" t="str">
        <f>IF(OR(ISBLANK($A180),$A180=""),"",INDEX('Employee Register'!$O:$O,MATCH($A180,'Employee Register'!$A:$A,0),1)*INDEX('Federal Tax Tables'!$B$6:$B$12,MATCH(INDEX('Employee Register'!$I:$I,MATCH($A180,'Employee Register'!$A:$A,0),1),pay_frequency,0),1))</f>
        <v/>
      </c>
      <c r="P180" s="19" t="str">
        <f>IF(OR(ISBLANK($A180),$A180=""),"",(N180-L180)*INDEX('Employee Register'!P:P,MATCH($A180,'Employee Register'!A:A,0),1))</f>
        <v/>
      </c>
      <c r="Q180" s="19" t="str">
        <f>IF(OR(ISBLANK($A180),$A180=""),"",INDEX('Employee Register'!Q:Q,MATCH($A180,'Employee Register'!A:A,0),1)+M180)</f>
        <v/>
      </c>
      <c r="R180" s="34" t="str">
        <f t="shared" si="9"/>
        <v/>
      </c>
      <c r="S180" s="34" t="str">
        <f>IF(OR(ISBLANK($A180),$A180=""),"",INDEX('Employee Register'!$N:$N,MATCH($A180,'Employee Register'!$A:$A,0),1))</f>
        <v/>
      </c>
      <c r="T180" s="52" t="str">
        <f>IF(OR(ISBLANK($A180),$A180=""),"",IF(YTD!$S180="SINGLE",S_YTD_excess_over,M_YTD_excess_over))</f>
        <v/>
      </c>
      <c r="U180" s="52" t="str">
        <f>IF(OR(ISBLANK($A180),$A180=""),"",IF(YTD!$S180="SINGLE",S_YTD_withhold,M_YTD_withhold))</f>
        <v/>
      </c>
      <c r="V180" s="147" t="str">
        <f>IF(OR(ISBLANK($A180),$A180=""),"",IF(YTD!$S180="SINGLE",S_YTD_plus_excess,M_YTD_plus_excess))</f>
        <v/>
      </c>
      <c r="W180" s="34" t="str">
        <f>IF(OR(ISBLANK($A180),$A180=""),"",INDEX('Employee Register'!$I:$I,MATCH($A180,'Employee Register'!$A:$A,0),1))</f>
        <v/>
      </c>
      <c r="X180" s="19" t="str">
        <f t="shared" si="10"/>
        <v/>
      </c>
      <c r="Y180" s="19" t="str">
        <f>IF(OR(ISBLANK($A180),$A180=""),"",$R180*INDEX('Employee Register'!$R:$R,MATCH($A180,'Employee Register'!$A:$A,0),1))</f>
        <v/>
      </c>
      <c r="Z180" s="19" t="str">
        <f>IF(OR(ISBLANK($A180),$A180=""),"",$R180*INDEX('Employee Register'!$S:$S,MATCH($A180,'Employee Register'!$A:$A,0),1))</f>
        <v/>
      </c>
      <c r="AA180" s="19" t="str">
        <f>IF(OR(ISBLANK($A180),$A180=""),"",$N180*INDEX('Employee Register'!$T:$T,MATCH($A180,'Employee Register'!$A:$A,0),1))</f>
        <v/>
      </c>
      <c r="AB180" s="19" t="str">
        <f>IF(OR(ISBLANK($A180),$A180=""),"",$N180*INDEX('Employee Register'!$U:$U,MATCH($A180,'Employee Register'!$A:$A,0),1))</f>
        <v/>
      </c>
      <c r="AC180" s="19" t="str">
        <f>IF(OR(ISBLANK($A180),$A180=""),"",INDEX('Employee Register'!$V:$V,MATCH($A180,'Employee Register'!$A:$A,0),1))</f>
        <v/>
      </c>
      <c r="AD180" s="19" t="str">
        <f>IF(OR(ISBLANK($A180),$A180=""),"",INDEX('Employee Register'!$W:$W,MATCH($A180,'Employee Register'!$A:$A,0),1))</f>
        <v/>
      </c>
      <c r="AE180" s="35" t="str">
        <f t="shared" si="11"/>
        <v/>
      </c>
    </row>
    <row r="181" spans="1:31" x14ac:dyDescent="0.2">
      <c r="A181" s="153"/>
      <c r="B181" s="16" t="str">
        <f>IF(OR(ISBLANK($A181),$A181=""),"",INDEX('Employee Register'!B:B,MATCH($A181,'Employee Register'!A:A,0),1))</f>
        <v/>
      </c>
      <c r="C181" s="150"/>
      <c r="D181" s="150"/>
      <c r="E181" s="17"/>
      <c r="F181" s="17"/>
      <c r="G181" s="17"/>
      <c r="H181" s="17"/>
      <c r="I181" s="17" t="str">
        <f>IF(OR(ISBLANK($A181),$A181=""),"",IF(INDEX('Employee Register'!M:M,MATCH($A181,'Employee Register'!A:A,0),1)="Yes",TRUE,FALSE))</f>
        <v/>
      </c>
      <c r="J181" s="17"/>
      <c r="K181" s="17">
        <f t="shared" si="8"/>
        <v>0</v>
      </c>
      <c r="L181" s="27"/>
      <c r="M181" s="27"/>
      <c r="N181" s="34" t="str">
        <f>IF(OR(ISBLANK($A181),$A181=""),"",SUM($E181:$H181)*INDEX('Employee Register'!G:G,MATCH($A181,'Employee Register'!A:A,0),1)+$K181*INDEX('Employee Register'!H:H,MATCH($A181,'Employee Register'!A:A,0),1)+L181)</f>
        <v/>
      </c>
      <c r="O181" s="19" t="str">
        <f>IF(OR(ISBLANK($A181),$A181=""),"",INDEX('Employee Register'!$O:$O,MATCH($A181,'Employee Register'!$A:$A,0),1)*INDEX('Federal Tax Tables'!$B$6:$B$12,MATCH(INDEX('Employee Register'!$I:$I,MATCH($A181,'Employee Register'!$A:$A,0),1),pay_frequency,0),1))</f>
        <v/>
      </c>
      <c r="P181" s="19" t="str">
        <f>IF(OR(ISBLANK($A181),$A181=""),"",(N181-L181)*INDEX('Employee Register'!P:P,MATCH($A181,'Employee Register'!A:A,0),1))</f>
        <v/>
      </c>
      <c r="Q181" s="19" t="str">
        <f>IF(OR(ISBLANK($A181),$A181=""),"",INDEX('Employee Register'!Q:Q,MATCH($A181,'Employee Register'!A:A,0),1)+M181)</f>
        <v/>
      </c>
      <c r="R181" s="34" t="str">
        <f t="shared" si="9"/>
        <v/>
      </c>
      <c r="S181" s="34" t="str">
        <f>IF(OR(ISBLANK($A181),$A181=""),"",INDEX('Employee Register'!$N:$N,MATCH($A181,'Employee Register'!$A:$A,0),1))</f>
        <v/>
      </c>
      <c r="T181" s="52" t="str">
        <f>IF(OR(ISBLANK($A181),$A181=""),"",IF(YTD!$S181="SINGLE",S_YTD_excess_over,M_YTD_excess_over))</f>
        <v/>
      </c>
      <c r="U181" s="52" t="str">
        <f>IF(OR(ISBLANK($A181),$A181=""),"",IF(YTD!$S181="SINGLE",S_YTD_withhold,M_YTD_withhold))</f>
        <v/>
      </c>
      <c r="V181" s="147" t="str">
        <f>IF(OR(ISBLANK($A181),$A181=""),"",IF(YTD!$S181="SINGLE",S_YTD_plus_excess,M_YTD_plus_excess))</f>
        <v/>
      </c>
      <c r="W181" s="34" t="str">
        <f>IF(OR(ISBLANK($A181),$A181=""),"",INDEX('Employee Register'!$I:$I,MATCH($A181,'Employee Register'!$A:$A,0),1))</f>
        <v/>
      </c>
      <c r="X181" s="19" t="str">
        <f t="shared" si="10"/>
        <v/>
      </c>
      <c r="Y181" s="19" t="str">
        <f>IF(OR(ISBLANK($A181),$A181=""),"",$R181*INDEX('Employee Register'!$R:$R,MATCH($A181,'Employee Register'!$A:$A,0),1))</f>
        <v/>
      </c>
      <c r="Z181" s="19" t="str">
        <f>IF(OR(ISBLANK($A181),$A181=""),"",$R181*INDEX('Employee Register'!$S:$S,MATCH($A181,'Employee Register'!$A:$A,0),1))</f>
        <v/>
      </c>
      <c r="AA181" s="19" t="str">
        <f>IF(OR(ISBLANK($A181),$A181=""),"",$N181*INDEX('Employee Register'!$T:$T,MATCH($A181,'Employee Register'!$A:$A,0),1))</f>
        <v/>
      </c>
      <c r="AB181" s="19" t="str">
        <f>IF(OR(ISBLANK($A181),$A181=""),"",$N181*INDEX('Employee Register'!$U:$U,MATCH($A181,'Employee Register'!$A:$A,0),1))</f>
        <v/>
      </c>
      <c r="AC181" s="19" t="str">
        <f>IF(OR(ISBLANK($A181),$A181=""),"",INDEX('Employee Register'!$V:$V,MATCH($A181,'Employee Register'!$A:$A,0),1))</f>
        <v/>
      </c>
      <c r="AD181" s="19" t="str">
        <f>IF(OR(ISBLANK($A181),$A181=""),"",INDEX('Employee Register'!$W:$W,MATCH($A181,'Employee Register'!$A:$A,0),1))</f>
        <v/>
      </c>
      <c r="AE181" s="35" t="str">
        <f t="shared" si="11"/>
        <v/>
      </c>
    </row>
    <row r="182" spans="1:31" x14ac:dyDescent="0.2">
      <c r="A182" s="153"/>
      <c r="B182" s="16" t="str">
        <f>IF(OR(ISBLANK($A182),$A182=""),"",INDEX('Employee Register'!B:B,MATCH($A182,'Employee Register'!A:A,0),1))</f>
        <v/>
      </c>
      <c r="C182" s="150"/>
      <c r="D182" s="150"/>
      <c r="E182" s="17"/>
      <c r="F182" s="17"/>
      <c r="G182" s="17"/>
      <c r="H182" s="17"/>
      <c r="I182" s="17" t="str">
        <f>IF(OR(ISBLANK($A182),$A182=""),"",IF(INDEX('Employee Register'!M:M,MATCH($A182,'Employee Register'!A:A,0),1)="Yes",TRUE,FALSE))</f>
        <v/>
      </c>
      <c r="J182" s="17"/>
      <c r="K182" s="17">
        <f t="shared" si="8"/>
        <v>0</v>
      </c>
      <c r="L182" s="27"/>
      <c r="M182" s="27"/>
      <c r="N182" s="34" t="str">
        <f>IF(OR(ISBLANK($A182),$A182=""),"",SUM($E182:$H182)*INDEX('Employee Register'!G:G,MATCH($A182,'Employee Register'!A:A,0),1)+$K182*INDEX('Employee Register'!H:H,MATCH($A182,'Employee Register'!A:A,0),1)+L182)</f>
        <v/>
      </c>
      <c r="O182" s="19" t="str">
        <f>IF(OR(ISBLANK($A182),$A182=""),"",INDEX('Employee Register'!$O:$O,MATCH($A182,'Employee Register'!$A:$A,0),1)*INDEX('Federal Tax Tables'!$B$6:$B$12,MATCH(INDEX('Employee Register'!$I:$I,MATCH($A182,'Employee Register'!$A:$A,0),1),pay_frequency,0),1))</f>
        <v/>
      </c>
      <c r="P182" s="19" t="str">
        <f>IF(OR(ISBLANK($A182),$A182=""),"",(N182-L182)*INDEX('Employee Register'!P:P,MATCH($A182,'Employee Register'!A:A,0),1))</f>
        <v/>
      </c>
      <c r="Q182" s="19" t="str">
        <f>IF(OR(ISBLANK($A182),$A182=""),"",INDEX('Employee Register'!Q:Q,MATCH($A182,'Employee Register'!A:A,0),1)+M182)</f>
        <v/>
      </c>
      <c r="R182" s="34" t="str">
        <f t="shared" si="9"/>
        <v/>
      </c>
      <c r="S182" s="34" t="str">
        <f>IF(OR(ISBLANK($A182),$A182=""),"",INDEX('Employee Register'!$N:$N,MATCH($A182,'Employee Register'!$A:$A,0),1))</f>
        <v/>
      </c>
      <c r="T182" s="52" t="str">
        <f>IF(OR(ISBLANK($A182),$A182=""),"",IF(YTD!$S182="SINGLE",S_YTD_excess_over,M_YTD_excess_over))</f>
        <v/>
      </c>
      <c r="U182" s="52" t="str">
        <f>IF(OR(ISBLANK($A182),$A182=""),"",IF(YTD!$S182="SINGLE",S_YTD_withhold,M_YTD_withhold))</f>
        <v/>
      </c>
      <c r="V182" s="147" t="str">
        <f>IF(OR(ISBLANK($A182),$A182=""),"",IF(YTD!$S182="SINGLE",S_YTD_plus_excess,M_YTD_plus_excess))</f>
        <v/>
      </c>
      <c r="W182" s="34" t="str">
        <f>IF(OR(ISBLANK($A182),$A182=""),"",INDEX('Employee Register'!$I:$I,MATCH($A182,'Employee Register'!$A:$A,0),1))</f>
        <v/>
      </c>
      <c r="X182" s="19" t="str">
        <f t="shared" si="10"/>
        <v/>
      </c>
      <c r="Y182" s="19" t="str">
        <f>IF(OR(ISBLANK($A182),$A182=""),"",$R182*INDEX('Employee Register'!$R:$R,MATCH($A182,'Employee Register'!$A:$A,0),1))</f>
        <v/>
      </c>
      <c r="Z182" s="19" t="str">
        <f>IF(OR(ISBLANK($A182),$A182=""),"",$R182*INDEX('Employee Register'!$S:$S,MATCH($A182,'Employee Register'!$A:$A,0),1))</f>
        <v/>
      </c>
      <c r="AA182" s="19" t="str">
        <f>IF(OR(ISBLANK($A182),$A182=""),"",$N182*INDEX('Employee Register'!$T:$T,MATCH($A182,'Employee Register'!$A:$A,0),1))</f>
        <v/>
      </c>
      <c r="AB182" s="19" t="str">
        <f>IF(OR(ISBLANK($A182),$A182=""),"",$N182*INDEX('Employee Register'!$U:$U,MATCH($A182,'Employee Register'!$A:$A,0),1))</f>
        <v/>
      </c>
      <c r="AC182" s="19" t="str">
        <f>IF(OR(ISBLANK($A182),$A182=""),"",INDEX('Employee Register'!$V:$V,MATCH($A182,'Employee Register'!$A:$A,0),1))</f>
        <v/>
      </c>
      <c r="AD182" s="19" t="str">
        <f>IF(OR(ISBLANK($A182),$A182=""),"",INDEX('Employee Register'!$W:$W,MATCH($A182,'Employee Register'!$A:$A,0),1))</f>
        <v/>
      </c>
      <c r="AE182" s="35" t="str">
        <f t="shared" si="11"/>
        <v/>
      </c>
    </row>
    <row r="183" spans="1:31" x14ac:dyDescent="0.2">
      <c r="A183" s="153"/>
      <c r="B183" s="16" t="str">
        <f>IF(OR(ISBLANK($A183),$A183=""),"",INDEX('Employee Register'!B:B,MATCH($A183,'Employee Register'!A:A,0),1))</f>
        <v/>
      </c>
      <c r="C183" s="150"/>
      <c r="D183" s="150"/>
      <c r="E183" s="17"/>
      <c r="F183" s="17"/>
      <c r="G183" s="17"/>
      <c r="H183" s="17"/>
      <c r="I183" s="17" t="str">
        <f>IF(OR(ISBLANK($A183),$A183=""),"",IF(INDEX('Employee Register'!M:M,MATCH($A183,'Employee Register'!A:A,0),1)="Yes",TRUE,FALSE))</f>
        <v/>
      </c>
      <c r="J183" s="17"/>
      <c r="K183" s="17">
        <f t="shared" si="8"/>
        <v>0</v>
      </c>
      <c r="L183" s="27"/>
      <c r="M183" s="27"/>
      <c r="N183" s="34" t="str">
        <f>IF(OR(ISBLANK($A183),$A183=""),"",SUM($E183:$H183)*INDEX('Employee Register'!G:G,MATCH($A183,'Employee Register'!A:A,0),1)+$K183*INDEX('Employee Register'!H:H,MATCH($A183,'Employee Register'!A:A,0),1)+L183)</f>
        <v/>
      </c>
      <c r="O183" s="19" t="str">
        <f>IF(OR(ISBLANK($A183),$A183=""),"",INDEX('Employee Register'!$O:$O,MATCH($A183,'Employee Register'!$A:$A,0),1)*INDEX('Federal Tax Tables'!$B$6:$B$12,MATCH(INDEX('Employee Register'!$I:$I,MATCH($A183,'Employee Register'!$A:$A,0),1),pay_frequency,0),1))</f>
        <v/>
      </c>
      <c r="P183" s="19" t="str">
        <f>IF(OR(ISBLANK($A183),$A183=""),"",(N183-L183)*INDEX('Employee Register'!P:P,MATCH($A183,'Employee Register'!A:A,0),1))</f>
        <v/>
      </c>
      <c r="Q183" s="19" t="str">
        <f>IF(OR(ISBLANK($A183),$A183=""),"",INDEX('Employee Register'!Q:Q,MATCH($A183,'Employee Register'!A:A,0),1)+M183)</f>
        <v/>
      </c>
      <c r="R183" s="34" t="str">
        <f t="shared" si="9"/>
        <v/>
      </c>
      <c r="S183" s="34" t="str">
        <f>IF(OR(ISBLANK($A183),$A183=""),"",INDEX('Employee Register'!$N:$N,MATCH($A183,'Employee Register'!$A:$A,0),1))</f>
        <v/>
      </c>
      <c r="T183" s="52" t="str">
        <f>IF(OR(ISBLANK($A183),$A183=""),"",IF(YTD!$S183="SINGLE",S_YTD_excess_over,M_YTD_excess_over))</f>
        <v/>
      </c>
      <c r="U183" s="52" t="str">
        <f>IF(OR(ISBLANK($A183),$A183=""),"",IF(YTD!$S183="SINGLE",S_YTD_withhold,M_YTD_withhold))</f>
        <v/>
      </c>
      <c r="V183" s="147" t="str">
        <f>IF(OR(ISBLANK($A183),$A183=""),"",IF(YTD!$S183="SINGLE",S_YTD_plus_excess,M_YTD_plus_excess))</f>
        <v/>
      </c>
      <c r="W183" s="34" t="str">
        <f>IF(OR(ISBLANK($A183),$A183=""),"",INDEX('Employee Register'!$I:$I,MATCH($A183,'Employee Register'!$A:$A,0),1))</f>
        <v/>
      </c>
      <c r="X183" s="19" t="str">
        <f t="shared" si="10"/>
        <v/>
      </c>
      <c r="Y183" s="19" t="str">
        <f>IF(OR(ISBLANK($A183),$A183=""),"",$R183*INDEX('Employee Register'!$R:$R,MATCH($A183,'Employee Register'!$A:$A,0),1))</f>
        <v/>
      </c>
      <c r="Z183" s="19" t="str">
        <f>IF(OR(ISBLANK($A183),$A183=""),"",$R183*INDEX('Employee Register'!$S:$S,MATCH($A183,'Employee Register'!$A:$A,0),1))</f>
        <v/>
      </c>
      <c r="AA183" s="19" t="str">
        <f>IF(OR(ISBLANK($A183),$A183=""),"",$N183*INDEX('Employee Register'!$T:$T,MATCH($A183,'Employee Register'!$A:$A,0),1))</f>
        <v/>
      </c>
      <c r="AB183" s="19" t="str">
        <f>IF(OR(ISBLANK($A183),$A183=""),"",$N183*INDEX('Employee Register'!$U:$U,MATCH($A183,'Employee Register'!$A:$A,0),1))</f>
        <v/>
      </c>
      <c r="AC183" s="19" t="str">
        <f>IF(OR(ISBLANK($A183),$A183=""),"",INDEX('Employee Register'!$V:$V,MATCH($A183,'Employee Register'!$A:$A,0),1))</f>
        <v/>
      </c>
      <c r="AD183" s="19" t="str">
        <f>IF(OR(ISBLANK($A183),$A183=""),"",INDEX('Employee Register'!$W:$W,MATCH($A183,'Employee Register'!$A:$A,0),1))</f>
        <v/>
      </c>
      <c r="AE183" s="35" t="str">
        <f t="shared" si="11"/>
        <v/>
      </c>
    </row>
    <row r="184" spans="1:31" x14ac:dyDescent="0.2">
      <c r="A184" s="153"/>
      <c r="B184" s="16" t="str">
        <f>IF(OR(ISBLANK($A184),$A184=""),"",INDEX('Employee Register'!B:B,MATCH($A184,'Employee Register'!A:A,0),1))</f>
        <v/>
      </c>
      <c r="C184" s="150"/>
      <c r="D184" s="150"/>
      <c r="E184" s="17"/>
      <c r="F184" s="17"/>
      <c r="G184" s="17"/>
      <c r="H184" s="17"/>
      <c r="I184" s="17" t="str">
        <f>IF(OR(ISBLANK($A184),$A184=""),"",IF(INDEX('Employee Register'!M:M,MATCH($A184,'Employee Register'!A:A,0),1)="Yes",TRUE,FALSE))</f>
        <v/>
      </c>
      <c r="J184" s="17"/>
      <c r="K184" s="17">
        <f t="shared" si="8"/>
        <v>0</v>
      </c>
      <c r="L184" s="27"/>
      <c r="M184" s="27"/>
      <c r="N184" s="34" t="str">
        <f>IF(OR(ISBLANK($A184),$A184=""),"",SUM($E184:$H184)*INDEX('Employee Register'!G:G,MATCH($A184,'Employee Register'!A:A,0),1)+$K184*INDEX('Employee Register'!H:H,MATCH($A184,'Employee Register'!A:A,0),1)+L184)</f>
        <v/>
      </c>
      <c r="O184" s="19" t="str">
        <f>IF(OR(ISBLANK($A184),$A184=""),"",INDEX('Employee Register'!$O:$O,MATCH($A184,'Employee Register'!$A:$A,0),1)*INDEX('Federal Tax Tables'!$B$6:$B$12,MATCH(INDEX('Employee Register'!$I:$I,MATCH($A184,'Employee Register'!$A:$A,0),1),pay_frequency,0),1))</f>
        <v/>
      </c>
      <c r="P184" s="19" t="str">
        <f>IF(OR(ISBLANK($A184),$A184=""),"",(N184-L184)*INDEX('Employee Register'!P:P,MATCH($A184,'Employee Register'!A:A,0),1))</f>
        <v/>
      </c>
      <c r="Q184" s="19" t="str">
        <f>IF(OR(ISBLANK($A184),$A184=""),"",INDEX('Employee Register'!Q:Q,MATCH($A184,'Employee Register'!A:A,0),1)+M184)</f>
        <v/>
      </c>
      <c r="R184" s="34" t="str">
        <f t="shared" si="9"/>
        <v/>
      </c>
      <c r="S184" s="34" t="str">
        <f>IF(OR(ISBLANK($A184),$A184=""),"",INDEX('Employee Register'!$N:$N,MATCH($A184,'Employee Register'!$A:$A,0),1))</f>
        <v/>
      </c>
      <c r="T184" s="52" t="str">
        <f>IF(OR(ISBLANK($A184),$A184=""),"",IF(YTD!$S184="SINGLE",S_YTD_excess_over,M_YTD_excess_over))</f>
        <v/>
      </c>
      <c r="U184" s="52" t="str">
        <f>IF(OR(ISBLANK($A184),$A184=""),"",IF(YTD!$S184="SINGLE",S_YTD_withhold,M_YTD_withhold))</f>
        <v/>
      </c>
      <c r="V184" s="147" t="str">
        <f>IF(OR(ISBLANK($A184),$A184=""),"",IF(YTD!$S184="SINGLE",S_YTD_plus_excess,M_YTD_plus_excess))</f>
        <v/>
      </c>
      <c r="W184" s="34" t="str">
        <f>IF(OR(ISBLANK($A184),$A184=""),"",INDEX('Employee Register'!$I:$I,MATCH($A184,'Employee Register'!$A:$A,0),1))</f>
        <v/>
      </c>
      <c r="X184" s="19" t="str">
        <f t="shared" si="10"/>
        <v/>
      </c>
      <c r="Y184" s="19" t="str">
        <f>IF(OR(ISBLANK($A184),$A184=""),"",$R184*INDEX('Employee Register'!$R:$R,MATCH($A184,'Employee Register'!$A:$A,0),1))</f>
        <v/>
      </c>
      <c r="Z184" s="19" t="str">
        <f>IF(OR(ISBLANK($A184),$A184=""),"",$R184*INDEX('Employee Register'!$S:$S,MATCH($A184,'Employee Register'!$A:$A,0),1))</f>
        <v/>
      </c>
      <c r="AA184" s="19" t="str">
        <f>IF(OR(ISBLANK($A184),$A184=""),"",$N184*INDEX('Employee Register'!$T:$T,MATCH($A184,'Employee Register'!$A:$A,0),1))</f>
        <v/>
      </c>
      <c r="AB184" s="19" t="str">
        <f>IF(OR(ISBLANK($A184),$A184=""),"",$N184*INDEX('Employee Register'!$U:$U,MATCH($A184,'Employee Register'!$A:$A,0),1))</f>
        <v/>
      </c>
      <c r="AC184" s="19" t="str">
        <f>IF(OR(ISBLANK($A184),$A184=""),"",INDEX('Employee Register'!$V:$V,MATCH($A184,'Employee Register'!$A:$A,0),1))</f>
        <v/>
      </c>
      <c r="AD184" s="19" t="str">
        <f>IF(OR(ISBLANK($A184),$A184=""),"",INDEX('Employee Register'!$W:$W,MATCH($A184,'Employee Register'!$A:$A,0),1))</f>
        <v/>
      </c>
      <c r="AE184" s="35" t="str">
        <f t="shared" si="11"/>
        <v/>
      </c>
    </row>
    <row r="185" spans="1:31" x14ac:dyDescent="0.2">
      <c r="A185" s="153"/>
      <c r="B185" s="16" t="str">
        <f>IF(OR(ISBLANK($A185),$A185=""),"",INDEX('Employee Register'!B:B,MATCH($A185,'Employee Register'!A:A,0),1))</f>
        <v/>
      </c>
      <c r="C185" s="150"/>
      <c r="D185" s="150"/>
      <c r="E185" s="17"/>
      <c r="F185" s="17"/>
      <c r="G185" s="17"/>
      <c r="H185" s="17"/>
      <c r="I185" s="17" t="str">
        <f>IF(OR(ISBLANK($A185),$A185=""),"",IF(INDEX('Employee Register'!M:M,MATCH($A185,'Employee Register'!A:A,0),1)="Yes",TRUE,FALSE))</f>
        <v/>
      </c>
      <c r="J185" s="17"/>
      <c r="K185" s="17">
        <f t="shared" si="8"/>
        <v>0</v>
      </c>
      <c r="L185" s="27"/>
      <c r="M185" s="27"/>
      <c r="N185" s="34" t="str">
        <f>IF(OR(ISBLANK($A185),$A185=""),"",SUM($E185:$H185)*INDEX('Employee Register'!G:G,MATCH($A185,'Employee Register'!A:A,0),1)+$K185*INDEX('Employee Register'!H:H,MATCH($A185,'Employee Register'!A:A,0),1)+L185)</f>
        <v/>
      </c>
      <c r="O185" s="19" t="str">
        <f>IF(OR(ISBLANK($A185),$A185=""),"",INDEX('Employee Register'!$O:$O,MATCH($A185,'Employee Register'!$A:$A,0),1)*INDEX('Federal Tax Tables'!$B$6:$B$12,MATCH(INDEX('Employee Register'!$I:$I,MATCH($A185,'Employee Register'!$A:$A,0),1),pay_frequency,0),1))</f>
        <v/>
      </c>
      <c r="P185" s="19" t="str">
        <f>IF(OR(ISBLANK($A185),$A185=""),"",(N185-L185)*INDEX('Employee Register'!P:P,MATCH($A185,'Employee Register'!A:A,0),1))</f>
        <v/>
      </c>
      <c r="Q185" s="19" t="str">
        <f>IF(OR(ISBLANK($A185),$A185=""),"",INDEX('Employee Register'!Q:Q,MATCH($A185,'Employee Register'!A:A,0),1)+M185)</f>
        <v/>
      </c>
      <c r="R185" s="34" t="str">
        <f t="shared" si="9"/>
        <v/>
      </c>
      <c r="S185" s="34" t="str">
        <f>IF(OR(ISBLANK($A185),$A185=""),"",INDEX('Employee Register'!$N:$N,MATCH($A185,'Employee Register'!$A:$A,0),1))</f>
        <v/>
      </c>
      <c r="T185" s="52" t="str">
        <f>IF(OR(ISBLANK($A185),$A185=""),"",IF(YTD!$S185="SINGLE",S_YTD_excess_over,M_YTD_excess_over))</f>
        <v/>
      </c>
      <c r="U185" s="52" t="str">
        <f>IF(OR(ISBLANK($A185),$A185=""),"",IF(YTD!$S185="SINGLE",S_YTD_withhold,M_YTD_withhold))</f>
        <v/>
      </c>
      <c r="V185" s="147" t="str">
        <f>IF(OR(ISBLANK($A185),$A185=""),"",IF(YTD!$S185="SINGLE",S_YTD_plus_excess,M_YTD_plus_excess))</f>
        <v/>
      </c>
      <c r="W185" s="34" t="str">
        <f>IF(OR(ISBLANK($A185),$A185=""),"",INDEX('Employee Register'!$I:$I,MATCH($A185,'Employee Register'!$A:$A,0),1))</f>
        <v/>
      </c>
      <c r="X185" s="19" t="str">
        <f t="shared" si="10"/>
        <v/>
      </c>
      <c r="Y185" s="19" t="str">
        <f>IF(OR(ISBLANK($A185),$A185=""),"",$R185*INDEX('Employee Register'!$R:$R,MATCH($A185,'Employee Register'!$A:$A,0),1))</f>
        <v/>
      </c>
      <c r="Z185" s="19" t="str">
        <f>IF(OR(ISBLANK($A185),$A185=""),"",$R185*INDEX('Employee Register'!$S:$S,MATCH($A185,'Employee Register'!$A:$A,0),1))</f>
        <v/>
      </c>
      <c r="AA185" s="19" t="str">
        <f>IF(OR(ISBLANK($A185),$A185=""),"",$N185*INDEX('Employee Register'!$T:$T,MATCH($A185,'Employee Register'!$A:$A,0),1))</f>
        <v/>
      </c>
      <c r="AB185" s="19" t="str">
        <f>IF(OR(ISBLANK($A185),$A185=""),"",$N185*INDEX('Employee Register'!$U:$U,MATCH($A185,'Employee Register'!$A:$A,0),1))</f>
        <v/>
      </c>
      <c r="AC185" s="19" t="str">
        <f>IF(OR(ISBLANK($A185),$A185=""),"",INDEX('Employee Register'!$V:$V,MATCH($A185,'Employee Register'!$A:$A,0),1))</f>
        <v/>
      </c>
      <c r="AD185" s="19" t="str">
        <f>IF(OR(ISBLANK($A185),$A185=""),"",INDEX('Employee Register'!$W:$W,MATCH($A185,'Employee Register'!$A:$A,0),1))</f>
        <v/>
      </c>
      <c r="AE185" s="35" t="str">
        <f t="shared" si="11"/>
        <v/>
      </c>
    </row>
    <row r="186" spans="1:31" x14ac:dyDescent="0.2">
      <c r="A186" s="188" t="s">
        <v>103</v>
      </c>
      <c r="B186" s="188"/>
      <c r="C186" s="188"/>
      <c r="D186" s="188"/>
      <c r="E186" s="188"/>
      <c r="F186" s="188"/>
      <c r="G186" s="188"/>
      <c r="H186" s="188"/>
      <c r="I186" s="188"/>
      <c r="J186" s="188"/>
      <c r="K186" s="188"/>
      <c r="L186" s="188"/>
      <c r="M186" s="188"/>
      <c r="N186" s="188"/>
      <c r="O186" s="188"/>
      <c r="P186" s="188"/>
      <c r="Q186" s="188"/>
      <c r="R186" s="188"/>
      <c r="S186" s="188"/>
      <c r="T186" s="188"/>
      <c r="U186" s="188"/>
      <c r="V186" s="188"/>
      <c r="W186" s="188"/>
      <c r="X186" s="188"/>
      <c r="Y186" s="188"/>
      <c r="Z186" s="188"/>
      <c r="AA186" s="188"/>
      <c r="AB186" s="188"/>
      <c r="AC186" s="188"/>
      <c r="AD186" s="188"/>
      <c r="AE186" s="188"/>
    </row>
  </sheetData>
  <sheetProtection password="F349" sheet="1" objects="1" scenarios="1" selectLockedCells="1"/>
  <autoFilter ref="A4:AE185"/>
  <mergeCells count="6">
    <mergeCell ref="A2:B2"/>
    <mergeCell ref="A186:AE186"/>
    <mergeCell ref="C3:D3"/>
    <mergeCell ref="O3:Q3"/>
    <mergeCell ref="X3:AB3"/>
    <mergeCell ref="AC3:AD3"/>
  </mergeCells>
  <phoneticPr fontId="18" type="noConversion"/>
  <conditionalFormatting sqref="J5:J185">
    <cfRule type="expression" dxfId="0" priority="1" stopIfTrue="1">
      <formula>IF($I5=TRUE,TRUE,FALSE)</formula>
    </cfRule>
  </conditionalFormatting>
  <pageMargins left="0.15748031496062992" right="0.15748031496062992" top="0.19685039370078741" bottom="0.59055118110236227" header="0.51181102362204722" footer="0.31496062992125984"/>
  <pageSetup paperSize="9" scale="65" orientation="landscape" r:id="rId1"/>
  <headerFooter alignWithMargins="0">
    <oddFooter>&amp;RPage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0"/>
  <sheetViews>
    <sheetView showGridLines="0" workbookViewId="0">
      <selection activeCell="I93" sqref="I93:I100"/>
    </sheetView>
  </sheetViews>
  <sheetFormatPr defaultRowHeight="12.75" x14ac:dyDescent="0.2"/>
  <cols>
    <col min="1" max="3" width="15.7109375" customWidth="1"/>
    <col min="4" max="4" width="9.140625" style="30"/>
    <col min="5" max="5" width="2.7109375" style="30" customWidth="1"/>
    <col min="6" max="8" width="15.7109375" customWidth="1"/>
  </cols>
  <sheetData>
    <row r="1" spans="1:9" ht="34.5" x14ac:dyDescent="0.45">
      <c r="A1" s="14" t="s">
        <v>105</v>
      </c>
    </row>
    <row r="3" spans="1:9" s="109" customFormat="1" ht="15.75" x14ac:dyDescent="0.25">
      <c r="A3" s="111" t="s">
        <v>171</v>
      </c>
      <c r="B3" s="111"/>
      <c r="D3" s="110"/>
      <c r="E3" s="110"/>
    </row>
    <row r="4" spans="1:9" x14ac:dyDescent="0.2">
      <c r="A4" s="28"/>
      <c r="B4" s="28"/>
    </row>
    <row r="5" spans="1:9" s="29" customFormat="1" ht="27.75" customHeight="1" x14ac:dyDescent="0.2">
      <c r="A5" s="107" t="s">
        <v>40</v>
      </c>
      <c r="B5" s="175" t="s">
        <v>44</v>
      </c>
      <c r="C5" s="194" t="s">
        <v>41</v>
      </c>
      <c r="D5" s="194"/>
      <c r="E5" s="31"/>
      <c r="F5" s="112"/>
    </row>
    <row r="6" spans="1:9" x14ac:dyDescent="0.2">
      <c r="A6" s="108" t="s">
        <v>33</v>
      </c>
      <c r="B6" s="101">
        <v>79.8</v>
      </c>
      <c r="C6" s="193">
        <v>52</v>
      </c>
      <c r="D6" s="193"/>
    </row>
    <row r="7" spans="1:9" ht="12.75" customHeight="1" x14ac:dyDescent="0.2">
      <c r="A7" s="108" t="s">
        <v>34</v>
      </c>
      <c r="B7" s="101">
        <v>159.6</v>
      </c>
      <c r="C7" s="193">
        <v>26</v>
      </c>
      <c r="D7" s="193"/>
      <c r="F7" s="192" t="s">
        <v>144</v>
      </c>
      <c r="G7" s="192"/>
      <c r="H7" s="192"/>
      <c r="I7" s="192"/>
    </row>
    <row r="8" spans="1:9" ht="12.75" customHeight="1" x14ac:dyDescent="0.2">
      <c r="A8" s="108" t="s">
        <v>35</v>
      </c>
      <c r="B8" s="101">
        <v>172.9</v>
      </c>
      <c r="C8" s="193">
        <v>24</v>
      </c>
      <c r="D8" s="193"/>
      <c r="F8" s="192"/>
      <c r="G8" s="192"/>
      <c r="H8" s="192"/>
      <c r="I8" s="192"/>
    </row>
    <row r="9" spans="1:9" x14ac:dyDescent="0.2">
      <c r="A9" s="108" t="s">
        <v>36</v>
      </c>
      <c r="B9" s="101">
        <v>345.8</v>
      </c>
      <c r="C9" s="193">
        <v>12</v>
      </c>
      <c r="D9" s="193"/>
      <c r="F9" s="192"/>
      <c r="G9" s="192"/>
      <c r="H9" s="192"/>
      <c r="I9" s="192"/>
    </row>
    <row r="10" spans="1:9" x14ac:dyDescent="0.2">
      <c r="A10" s="108" t="s">
        <v>37</v>
      </c>
      <c r="B10" s="101">
        <v>1037.5</v>
      </c>
      <c r="C10" s="193">
        <v>4</v>
      </c>
      <c r="D10" s="193"/>
      <c r="F10" s="192"/>
      <c r="G10" s="192"/>
      <c r="H10" s="192"/>
      <c r="I10" s="192"/>
    </row>
    <row r="11" spans="1:9" x14ac:dyDescent="0.2">
      <c r="A11" s="108" t="s">
        <v>38</v>
      </c>
      <c r="B11" s="101">
        <v>2075</v>
      </c>
      <c r="C11" s="193">
        <v>2</v>
      </c>
      <c r="D11" s="193"/>
      <c r="F11" s="113"/>
      <c r="G11" s="113"/>
      <c r="H11" s="113"/>
      <c r="I11" s="113"/>
    </row>
    <row r="12" spans="1:9" x14ac:dyDescent="0.2">
      <c r="A12" s="108" t="s">
        <v>39</v>
      </c>
      <c r="B12" s="101">
        <v>4150</v>
      </c>
      <c r="C12" s="193">
        <v>1</v>
      </c>
      <c r="D12" s="193"/>
      <c r="F12" s="115" t="s">
        <v>170</v>
      </c>
      <c r="G12" s="114"/>
      <c r="H12" s="114"/>
      <c r="I12" s="114"/>
    </row>
    <row r="15" spans="1:9" s="109" customFormat="1" ht="15.75" x14ac:dyDescent="0.25">
      <c r="A15" s="109" t="s">
        <v>43</v>
      </c>
      <c r="D15" s="110"/>
      <c r="E15" s="110"/>
    </row>
    <row r="16" spans="1:9" s="109" customFormat="1" ht="15.75" x14ac:dyDescent="0.25">
      <c r="A16" s="109" t="s">
        <v>173</v>
      </c>
      <c r="D16" s="110"/>
      <c r="E16" s="110"/>
      <c r="F16" s="116" t="s">
        <v>172</v>
      </c>
    </row>
    <row r="18" spans="1:9" s="109" customFormat="1" ht="15.75" x14ac:dyDescent="0.25">
      <c r="A18" s="109" t="s">
        <v>152</v>
      </c>
      <c r="D18" s="110"/>
      <c r="E18" s="110"/>
    </row>
    <row r="19" spans="1:9" x14ac:dyDescent="0.2">
      <c r="A19" s="103" t="s">
        <v>47</v>
      </c>
      <c r="B19" s="103"/>
      <c r="C19" s="103"/>
      <c r="D19" s="104"/>
      <c r="E19" s="104"/>
      <c r="F19" s="103" t="s">
        <v>48</v>
      </c>
      <c r="G19" s="103"/>
      <c r="H19" s="103"/>
      <c r="I19" s="103"/>
    </row>
    <row r="20" spans="1:9" s="29" customFormat="1" ht="31.5" customHeight="1" x14ac:dyDescent="0.2">
      <c r="A20" s="105" t="s">
        <v>45</v>
      </c>
      <c r="B20" s="105" t="s">
        <v>46</v>
      </c>
      <c r="C20" s="107" t="s">
        <v>106</v>
      </c>
      <c r="D20" s="106" t="s">
        <v>58</v>
      </c>
      <c r="E20" s="121"/>
      <c r="F20" s="96" t="s">
        <v>45</v>
      </c>
      <c r="G20" s="105" t="s">
        <v>46</v>
      </c>
      <c r="H20" s="107" t="s">
        <v>106</v>
      </c>
      <c r="I20" s="106" t="s">
        <v>58</v>
      </c>
    </row>
    <row r="21" spans="1:9" x14ac:dyDescent="0.2">
      <c r="A21" s="176">
        <v>0</v>
      </c>
      <c r="B21" s="101">
        <v>71</v>
      </c>
      <c r="C21" s="176">
        <v>0</v>
      </c>
      <c r="D21" s="102">
        <v>0</v>
      </c>
      <c r="E21" s="97"/>
      <c r="F21" s="177">
        <v>0</v>
      </c>
      <c r="G21" s="101">
        <v>222</v>
      </c>
      <c r="H21" s="176">
        <v>0</v>
      </c>
      <c r="I21" s="102">
        <v>0</v>
      </c>
    </row>
    <row r="22" spans="1:9" x14ac:dyDescent="0.2">
      <c r="A22" s="178">
        <f t="shared" ref="A22:A28" si="0">B21</f>
        <v>71</v>
      </c>
      <c r="B22" s="101">
        <v>254</v>
      </c>
      <c r="C22" s="179">
        <f t="shared" ref="C22:C28" si="1">C21+(B21-A21)*D21</f>
        <v>0</v>
      </c>
      <c r="D22" s="102">
        <v>0.1</v>
      </c>
      <c r="E22" s="97"/>
      <c r="F22" s="178">
        <f t="shared" ref="F22:F28" si="2">G21</f>
        <v>222</v>
      </c>
      <c r="G22" s="101">
        <v>588</v>
      </c>
      <c r="H22" s="179">
        <f t="shared" ref="H22:H28" si="3">H21+(G21-F21)*I21</f>
        <v>0</v>
      </c>
      <c r="I22" s="102">
        <v>0.1</v>
      </c>
    </row>
    <row r="23" spans="1:9" x14ac:dyDescent="0.2">
      <c r="A23" s="178">
        <f t="shared" si="0"/>
        <v>254</v>
      </c>
      <c r="B23" s="101">
        <v>815</v>
      </c>
      <c r="C23" s="179">
        <f t="shared" si="1"/>
        <v>18.3</v>
      </c>
      <c r="D23" s="102">
        <v>0.12</v>
      </c>
      <c r="E23" s="97"/>
      <c r="F23" s="178">
        <f t="shared" si="2"/>
        <v>588</v>
      </c>
      <c r="G23" s="101">
        <v>1711</v>
      </c>
      <c r="H23" s="179">
        <f t="shared" si="3"/>
        <v>36.6</v>
      </c>
      <c r="I23" s="102">
        <v>0.12</v>
      </c>
    </row>
    <row r="24" spans="1:9" x14ac:dyDescent="0.2">
      <c r="A24" s="178">
        <f t="shared" si="0"/>
        <v>815</v>
      </c>
      <c r="B24" s="101">
        <v>1658</v>
      </c>
      <c r="C24" s="179">
        <f t="shared" si="1"/>
        <v>85.61999999999999</v>
      </c>
      <c r="D24" s="102">
        <v>0.22</v>
      </c>
      <c r="E24" s="97"/>
      <c r="F24" s="178">
        <f t="shared" si="2"/>
        <v>1711</v>
      </c>
      <c r="G24" s="101">
        <v>3395</v>
      </c>
      <c r="H24" s="179">
        <f t="shared" si="3"/>
        <v>171.35999999999999</v>
      </c>
      <c r="I24" s="102">
        <v>0.22</v>
      </c>
    </row>
    <row r="25" spans="1:9" x14ac:dyDescent="0.2">
      <c r="A25" s="178">
        <f t="shared" si="0"/>
        <v>1658</v>
      </c>
      <c r="B25" s="101">
        <v>3100</v>
      </c>
      <c r="C25" s="179">
        <f t="shared" si="1"/>
        <v>271.08</v>
      </c>
      <c r="D25" s="102">
        <v>0.24</v>
      </c>
      <c r="E25" s="97"/>
      <c r="F25" s="178">
        <f t="shared" si="2"/>
        <v>3395</v>
      </c>
      <c r="G25" s="101">
        <v>6280</v>
      </c>
      <c r="H25" s="179">
        <f t="shared" si="3"/>
        <v>541.84</v>
      </c>
      <c r="I25" s="102">
        <v>0.24</v>
      </c>
    </row>
    <row r="26" spans="1:9" x14ac:dyDescent="0.2">
      <c r="A26" s="178">
        <f t="shared" si="0"/>
        <v>3100</v>
      </c>
      <c r="B26" s="101">
        <v>3917</v>
      </c>
      <c r="C26" s="179">
        <f t="shared" si="1"/>
        <v>617.16</v>
      </c>
      <c r="D26" s="102">
        <v>0.32</v>
      </c>
      <c r="E26" s="97"/>
      <c r="F26" s="178">
        <f t="shared" si="2"/>
        <v>6280</v>
      </c>
      <c r="G26" s="101">
        <v>7914</v>
      </c>
      <c r="H26" s="179">
        <f t="shared" si="3"/>
        <v>1234.24</v>
      </c>
      <c r="I26" s="102">
        <v>0.32</v>
      </c>
    </row>
    <row r="27" spans="1:9" x14ac:dyDescent="0.2">
      <c r="A27" s="178">
        <f t="shared" si="0"/>
        <v>3917</v>
      </c>
      <c r="B27" s="101">
        <v>9687</v>
      </c>
      <c r="C27" s="179">
        <f t="shared" si="1"/>
        <v>878.59999999999991</v>
      </c>
      <c r="D27" s="102">
        <v>0.35</v>
      </c>
      <c r="E27" s="97"/>
      <c r="F27" s="178">
        <f t="shared" si="2"/>
        <v>7914</v>
      </c>
      <c r="G27" s="101">
        <v>11761</v>
      </c>
      <c r="H27" s="179">
        <f t="shared" si="3"/>
        <v>1757.12</v>
      </c>
      <c r="I27" s="102">
        <v>0.35</v>
      </c>
    </row>
    <row r="28" spans="1:9" x14ac:dyDescent="0.2">
      <c r="A28" s="178">
        <f t="shared" si="0"/>
        <v>9687</v>
      </c>
      <c r="B28" s="101"/>
      <c r="C28" s="179">
        <f t="shared" si="1"/>
        <v>2898.0999999999995</v>
      </c>
      <c r="D28" s="102">
        <v>0.37</v>
      </c>
      <c r="E28" s="97"/>
      <c r="F28" s="178">
        <f t="shared" si="2"/>
        <v>11761</v>
      </c>
      <c r="G28" s="101"/>
      <c r="H28" s="179">
        <f t="shared" si="3"/>
        <v>3103.5699999999997</v>
      </c>
      <c r="I28" s="102">
        <v>0.37</v>
      </c>
    </row>
    <row r="30" spans="1:9" s="109" customFormat="1" ht="15.75" x14ac:dyDescent="0.25">
      <c r="A30" s="109" t="s">
        <v>151</v>
      </c>
      <c r="D30" s="110"/>
      <c r="E30" s="110"/>
    </row>
    <row r="31" spans="1:9" x14ac:dyDescent="0.2">
      <c r="A31" s="103" t="s">
        <v>47</v>
      </c>
      <c r="B31" s="103"/>
      <c r="C31" s="103"/>
      <c r="D31" s="104"/>
      <c r="E31" s="104"/>
      <c r="F31" s="103" t="s">
        <v>48</v>
      </c>
      <c r="G31" s="103"/>
      <c r="H31" s="103"/>
      <c r="I31" s="103"/>
    </row>
    <row r="32" spans="1:9" s="29" customFormat="1" ht="31.5" customHeight="1" x14ac:dyDescent="0.2">
      <c r="A32" s="105" t="s">
        <v>45</v>
      </c>
      <c r="B32" s="105" t="s">
        <v>46</v>
      </c>
      <c r="C32" s="107" t="s">
        <v>106</v>
      </c>
      <c r="D32" s="106" t="s">
        <v>58</v>
      </c>
      <c r="E32" s="121"/>
      <c r="F32" s="96" t="s">
        <v>45</v>
      </c>
      <c r="G32" s="105" t="s">
        <v>46</v>
      </c>
      <c r="H32" s="107" t="s">
        <v>106</v>
      </c>
      <c r="I32" s="106" t="s">
        <v>58</v>
      </c>
    </row>
    <row r="33" spans="1:9" x14ac:dyDescent="0.2">
      <c r="A33" s="176">
        <v>0</v>
      </c>
      <c r="B33" s="101">
        <v>142</v>
      </c>
      <c r="C33" s="176">
        <v>0</v>
      </c>
      <c r="D33" s="102">
        <v>0</v>
      </c>
      <c r="E33" s="97"/>
      <c r="F33" s="177">
        <v>0</v>
      </c>
      <c r="G33" s="101">
        <v>444</v>
      </c>
      <c r="H33" s="176">
        <v>0</v>
      </c>
      <c r="I33" s="102">
        <v>0</v>
      </c>
    </row>
    <row r="34" spans="1:9" x14ac:dyDescent="0.2">
      <c r="A34" s="178">
        <f t="shared" ref="A34:A40" si="4">B33</f>
        <v>142</v>
      </c>
      <c r="B34" s="101">
        <v>509</v>
      </c>
      <c r="C34" s="179">
        <f t="shared" ref="C34:C40" si="5">C33+(B33-A33)*D33</f>
        <v>0</v>
      </c>
      <c r="D34" s="102">
        <v>0.1</v>
      </c>
      <c r="E34" s="97"/>
      <c r="F34" s="178">
        <f t="shared" ref="F34:F40" si="6">G33</f>
        <v>444</v>
      </c>
      <c r="G34" s="101">
        <v>1177</v>
      </c>
      <c r="H34" s="179">
        <f t="shared" ref="H34:H40" si="7">H33+(G33-F33)*I33</f>
        <v>0</v>
      </c>
      <c r="I34" s="102">
        <v>0.1</v>
      </c>
    </row>
    <row r="35" spans="1:9" x14ac:dyDescent="0.2">
      <c r="A35" s="178">
        <f t="shared" si="4"/>
        <v>509</v>
      </c>
      <c r="B35" s="101">
        <v>1631</v>
      </c>
      <c r="C35" s="179">
        <f t="shared" si="5"/>
        <v>36.700000000000003</v>
      </c>
      <c r="D35" s="102">
        <v>0.12</v>
      </c>
      <c r="E35" s="97"/>
      <c r="F35" s="178">
        <f t="shared" si="6"/>
        <v>1177</v>
      </c>
      <c r="G35" s="101">
        <v>3421</v>
      </c>
      <c r="H35" s="179">
        <f t="shared" si="7"/>
        <v>73.3</v>
      </c>
      <c r="I35" s="102">
        <v>0.12</v>
      </c>
    </row>
    <row r="36" spans="1:9" x14ac:dyDescent="0.2">
      <c r="A36" s="178">
        <f t="shared" si="4"/>
        <v>1631</v>
      </c>
      <c r="B36" s="101">
        <v>3315</v>
      </c>
      <c r="C36" s="179">
        <f t="shared" si="5"/>
        <v>171.33999999999997</v>
      </c>
      <c r="D36" s="102">
        <v>0.22</v>
      </c>
      <c r="E36" s="97"/>
      <c r="F36" s="178">
        <f t="shared" si="6"/>
        <v>3421</v>
      </c>
      <c r="G36" s="101">
        <v>6790</v>
      </c>
      <c r="H36" s="179">
        <f t="shared" si="7"/>
        <v>342.58</v>
      </c>
      <c r="I36" s="102">
        <v>0.22</v>
      </c>
    </row>
    <row r="37" spans="1:9" x14ac:dyDescent="0.2">
      <c r="A37" s="178">
        <f t="shared" si="4"/>
        <v>3315</v>
      </c>
      <c r="B37" s="101">
        <v>6200</v>
      </c>
      <c r="C37" s="179">
        <f t="shared" si="5"/>
        <v>541.81999999999994</v>
      </c>
      <c r="D37" s="102">
        <v>0.24</v>
      </c>
      <c r="E37" s="97"/>
      <c r="F37" s="178">
        <f t="shared" si="6"/>
        <v>6790</v>
      </c>
      <c r="G37" s="101">
        <v>12560</v>
      </c>
      <c r="H37" s="179">
        <f t="shared" si="7"/>
        <v>1083.76</v>
      </c>
      <c r="I37" s="102">
        <v>0.24</v>
      </c>
    </row>
    <row r="38" spans="1:9" x14ac:dyDescent="0.2">
      <c r="A38" s="178">
        <f t="shared" si="4"/>
        <v>6200</v>
      </c>
      <c r="B38" s="101">
        <v>7835</v>
      </c>
      <c r="C38" s="179">
        <f t="shared" si="5"/>
        <v>1234.2199999999998</v>
      </c>
      <c r="D38" s="102">
        <v>0.32</v>
      </c>
      <c r="E38" s="97"/>
      <c r="F38" s="178">
        <f t="shared" si="6"/>
        <v>12560</v>
      </c>
      <c r="G38" s="101">
        <v>15829</v>
      </c>
      <c r="H38" s="179">
        <f t="shared" si="7"/>
        <v>2468.56</v>
      </c>
      <c r="I38" s="102">
        <v>0.32</v>
      </c>
    </row>
    <row r="39" spans="1:9" x14ac:dyDescent="0.2">
      <c r="A39" s="178">
        <f t="shared" si="4"/>
        <v>7835</v>
      </c>
      <c r="B39" s="101">
        <v>19373</v>
      </c>
      <c r="C39" s="179">
        <f t="shared" si="5"/>
        <v>1757.4199999999998</v>
      </c>
      <c r="D39" s="102">
        <v>0.35</v>
      </c>
      <c r="E39" s="97"/>
      <c r="F39" s="178">
        <f t="shared" si="6"/>
        <v>15829</v>
      </c>
      <c r="G39" s="101">
        <v>23521</v>
      </c>
      <c r="H39" s="179">
        <f t="shared" si="7"/>
        <v>3514.64</v>
      </c>
      <c r="I39" s="102">
        <v>0.35</v>
      </c>
    </row>
    <row r="40" spans="1:9" x14ac:dyDescent="0.2">
      <c r="A40" s="178">
        <f t="shared" si="4"/>
        <v>19373</v>
      </c>
      <c r="B40" s="101"/>
      <c r="C40" s="179">
        <f t="shared" si="5"/>
        <v>5795.7199999999993</v>
      </c>
      <c r="D40" s="102">
        <v>0.37</v>
      </c>
      <c r="E40" s="97"/>
      <c r="F40" s="178">
        <f t="shared" si="6"/>
        <v>23521</v>
      </c>
      <c r="G40" s="101"/>
      <c r="H40" s="179">
        <f t="shared" si="7"/>
        <v>6206.84</v>
      </c>
      <c r="I40" s="102">
        <v>0.37</v>
      </c>
    </row>
    <row r="42" spans="1:9" s="109" customFormat="1" ht="15.75" x14ac:dyDescent="0.25">
      <c r="A42" s="109" t="s">
        <v>150</v>
      </c>
      <c r="D42" s="110"/>
      <c r="E42" s="110"/>
    </row>
    <row r="43" spans="1:9" x14ac:dyDescent="0.2">
      <c r="A43" s="103" t="s">
        <v>47</v>
      </c>
      <c r="B43" s="103"/>
      <c r="C43" s="103"/>
      <c r="D43" s="104"/>
      <c r="E43" s="104"/>
      <c r="F43" s="103" t="s">
        <v>48</v>
      </c>
      <c r="G43" s="103"/>
      <c r="H43" s="103"/>
      <c r="I43" s="103"/>
    </row>
    <row r="44" spans="1:9" s="29" customFormat="1" ht="31.5" customHeight="1" x14ac:dyDescent="0.2">
      <c r="A44" s="105" t="s">
        <v>45</v>
      </c>
      <c r="B44" s="105" t="s">
        <v>46</v>
      </c>
      <c r="C44" s="107" t="s">
        <v>106</v>
      </c>
      <c r="D44" s="106" t="s">
        <v>58</v>
      </c>
      <c r="E44" s="121"/>
      <c r="F44" s="96" t="s">
        <v>45</v>
      </c>
      <c r="G44" s="105" t="s">
        <v>46</v>
      </c>
      <c r="H44" s="107" t="s">
        <v>106</v>
      </c>
      <c r="I44" s="106" t="s">
        <v>58</v>
      </c>
    </row>
    <row r="45" spans="1:9" x14ac:dyDescent="0.2">
      <c r="A45" s="176">
        <v>0</v>
      </c>
      <c r="B45" s="101">
        <v>154</v>
      </c>
      <c r="C45" s="176">
        <v>0</v>
      </c>
      <c r="D45" s="102">
        <v>0</v>
      </c>
      <c r="E45" s="97"/>
      <c r="F45" s="177">
        <v>0</v>
      </c>
      <c r="G45" s="101">
        <v>481</v>
      </c>
      <c r="H45" s="176">
        <v>0</v>
      </c>
      <c r="I45" s="102">
        <v>0</v>
      </c>
    </row>
    <row r="46" spans="1:9" x14ac:dyDescent="0.2">
      <c r="A46" s="178">
        <f t="shared" ref="A46:A52" si="8">B45</f>
        <v>154</v>
      </c>
      <c r="B46" s="101">
        <v>551</v>
      </c>
      <c r="C46" s="179">
        <f t="shared" ref="C46:C52" si="9">C45+(B45-A45)*D45</f>
        <v>0</v>
      </c>
      <c r="D46" s="102">
        <v>0.1</v>
      </c>
      <c r="E46" s="97"/>
      <c r="F46" s="178">
        <f t="shared" ref="F46:F52" si="10">G45</f>
        <v>481</v>
      </c>
      <c r="G46" s="101">
        <v>1275</v>
      </c>
      <c r="H46" s="179">
        <f t="shared" ref="H46:H52" si="11">H45+(G45-F45)*I45</f>
        <v>0</v>
      </c>
      <c r="I46" s="102">
        <v>0.1</v>
      </c>
    </row>
    <row r="47" spans="1:9" x14ac:dyDescent="0.2">
      <c r="A47" s="178">
        <f t="shared" si="8"/>
        <v>551</v>
      </c>
      <c r="B47" s="101">
        <v>1767</v>
      </c>
      <c r="C47" s="179">
        <f t="shared" si="9"/>
        <v>39.700000000000003</v>
      </c>
      <c r="D47" s="102">
        <v>0.12</v>
      </c>
      <c r="E47" s="97"/>
      <c r="F47" s="178">
        <f t="shared" si="10"/>
        <v>1275</v>
      </c>
      <c r="G47" s="101">
        <v>3706</v>
      </c>
      <c r="H47" s="179">
        <f t="shared" si="11"/>
        <v>79.400000000000006</v>
      </c>
      <c r="I47" s="102">
        <v>0.12</v>
      </c>
    </row>
    <row r="48" spans="1:9" x14ac:dyDescent="0.2">
      <c r="A48" s="178">
        <f t="shared" si="8"/>
        <v>1767</v>
      </c>
      <c r="B48" s="101">
        <v>3592</v>
      </c>
      <c r="C48" s="179">
        <f t="shared" si="9"/>
        <v>185.62</v>
      </c>
      <c r="D48" s="102">
        <v>0.22</v>
      </c>
      <c r="E48" s="97"/>
      <c r="F48" s="178">
        <f t="shared" si="10"/>
        <v>3706</v>
      </c>
      <c r="G48" s="101">
        <v>7356</v>
      </c>
      <c r="H48" s="179">
        <f t="shared" si="11"/>
        <v>371.12</v>
      </c>
      <c r="I48" s="102">
        <v>0.22</v>
      </c>
    </row>
    <row r="49" spans="1:9" x14ac:dyDescent="0.2">
      <c r="A49" s="178">
        <f t="shared" si="8"/>
        <v>3592</v>
      </c>
      <c r="B49" s="101">
        <v>6717</v>
      </c>
      <c r="C49" s="179">
        <f t="shared" si="9"/>
        <v>587.12</v>
      </c>
      <c r="D49" s="102">
        <v>0.24</v>
      </c>
      <c r="E49" s="97"/>
      <c r="F49" s="178">
        <f t="shared" si="10"/>
        <v>7356</v>
      </c>
      <c r="G49" s="101">
        <v>13606</v>
      </c>
      <c r="H49" s="179">
        <f t="shared" si="11"/>
        <v>1174.1199999999999</v>
      </c>
      <c r="I49" s="102">
        <v>0.24</v>
      </c>
    </row>
    <row r="50" spans="1:9" x14ac:dyDescent="0.2">
      <c r="A50" s="178">
        <f t="shared" si="8"/>
        <v>6717</v>
      </c>
      <c r="B50" s="101">
        <v>8488</v>
      </c>
      <c r="C50" s="179">
        <f t="shared" si="9"/>
        <v>1337.12</v>
      </c>
      <c r="D50" s="102">
        <v>0.32</v>
      </c>
      <c r="E50" s="97"/>
      <c r="F50" s="178">
        <f t="shared" si="10"/>
        <v>13606</v>
      </c>
      <c r="G50" s="101">
        <v>17148</v>
      </c>
      <c r="H50" s="179">
        <f t="shared" si="11"/>
        <v>2674.12</v>
      </c>
      <c r="I50" s="102">
        <v>0.32</v>
      </c>
    </row>
    <row r="51" spans="1:9" x14ac:dyDescent="0.2">
      <c r="A51" s="178">
        <f t="shared" si="8"/>
        <v>8488</v>
      </c>
      <c r="B51" s="101">
        <v>20988</v>
      </c>
      <c r="C51" s="179">
        <f t="shared" si="9"/>
        <v>1903.84</v>
      </c>
      <c r="D51" s="102">
        <v>0.35</v>
      </c>
      <c r="E51" s="97"/>
      <c r="F51" s="178">
        <f t="shared" si="10"/>
        <v>17148</v>
      </c>
      <c r="G51" s="101">
        <v>25481</v>
      </c>
      <c r="H51" s="179">
        <f t="shared" si="11"/>
        <v>3807.56</v>
      </c>
      <c r="I51" s="102">
        <v>0.35</v>
      </c>
    </row>
    <row r="52" spans="1:9" x14ac:dyDescent="0.2">
      <c r="A52" s="178">
        <f t="shared" si="8"/>
        <v>20988</v>
      </c>
      <c r="B52" s="101"/>
      <c r="C52" s="179">
        <f t="shared" si="9"/>
        <v>6278.84</v>
      </c>
      <c r="D52" s="102">
        <v>0.37</v>
      </c>
      <c r="E52" s="97"/>
      <c r="F52" s="178">
        <f t="shared" si="10"/>
        <v>25481</v>
      </c>
      <c r="G52" s="101"/>
      <c r="H52" s="179">
        <f t="shared" si="11"/>
        <v>6724.11</v>
      </c>
      <c r="I52" s="102">
        <v>0.37</v>
      </c>
    </row>
    <row r="54" spans="1:9" s="109" customFormat="1" ht="15.75" x14ac:dyDescent="0.25">
      <c r="A54" s="109" t="s">
        <v>149</v>
      </c>
      <c r="D54" s="110"/>
      <c r="E54" s="110"/>
    </row>
    <row r="55" spans="1:9" x14ac:dyDescent="0.2">
      <c r="A55" s="103" t="s">
        <v>47</v>
      </c>
      <c r="B55" s="103"/>
      <c r="C55" s="103"/>
      <c r="D55" s="104"/>
      <c r="E55" s="104"/>
      <c r="F55" s="103" t="s">
        <v>48</v>
      </c>
      <c r="G55" s="103"/>
      <c r="H55" s="103"/>
      <c r="I55" s="103"/>
    </row>
    <row r="56" spans="1:9" s="29" customFormat="1" ht="31.5" customHeight="1" x14ac:dyDescent="0.2">
      <c r="A56" s="105" t="s">
        <v>45</v>
      </c>
      <c r="B56" s="105" t="s">
        <v>46</v>
      </c>
      <c r="C56" s="107" t="s">
        <v>106</v>
      </c>
      <c r="D56" s="106" t="s">
        <v>58</v>
      </c>
      <c r="E56" s="121"/>
      <c r="F56" s="96" t="s">
        <v>45</v>
      </c>
      <c r="G56" s="105" t="s">
        <v>46</v>
      </c>
      <c r="H56" s="107" t="s">
        <v>106</v>
      </c>
      <c r="I56" s="106" t="s">
        <v>58</v>
      </c>
    </row>
    <row r="57" spans="1:9" x14ac:dyDescent="0.2">
      <c r="A57" s="176">
        <v>0</v>
      </c>
      <c r="B57" s="101">
        <v>308</v>
      </c>
      <c r="C57" s="176">
        <v>0</v>
      </c>
      <c r="D57" s="102">
        <v>0</v>
      </c>
      <c r="E57" s="97"/>
      <c r="F57" s="177">
        <v>0</v>
      </c>
      <c r="G57" s="101">
        <v>963</v>
      </c>
      <c r="H57" s="176">
        <v>0</v>
      </c>
      <c r="I57" s="102">
        <v>0</v>
      </c>
    </row>
    <row r="58" spans="1:9" x14ac:dyDescent="0.2">
      <c r="A58" s="178">
        <f t="shared" ref="A58:A64" si="12">B57</f>
        <v>308</v>
      </c>
      <c r="B58" s="101">
        <v>1102</v>
      </c>
      <c r="C58" s="179">
        <f t="shared" ref="C58:C64" si="13">C57+(B57-A57)*D57</f>
        <v>0</v>
      </c>
      <c r="D58" s="102">
        <v>0.1</v>
      </c>
      <c r="E58" s="97"/>
      <c r="F58" s="178">
        <f t="shared" ref="F58:F64" si="14">G57</f>
        <v>963</v>
      </c>
      <c r="G58" s="101">
        <v>2550</v>
      </c>
      <c r="H58" s="179">
        <f t="shared" ref="H58:H64" si="15">H57+(G57-F57)*I57</f>
        <v>0</v>
      </c>
      <c r="I58" s="102">
        <v>0.1</v>
      </c>
    </row>
    <row r="59" spans="1:9" x14ac:dyDescent="0.2">
      <c r="A59" s="178">
        <f t="shared" si="12"/>
        <v>1102</v>
      </c>
      <c r="B59" s="101">
        <v>3533</v>
      </c>
      <c r="C59" s="179">
        <f t="shared" si="13"/>
        <v>79.400000000000006</v>
      </c>
      <c r="D59" s="102">
        <v>0.12</v>
      </c>
      <c r="E59" s="97"/>
      <c r="F59" s="178">
        <f t="shared" si="14"/>
        <v>2550</v>
      </c>
      <c r="G59" s="101">
        <v>7413</v>
      </c>
      <c r="H59" s="179">
        <f t="shared" si="15"/>
        <v>158.70000000000002</v>
      </c>
      <c r="I59" s="102">
        <v>0.12</v>
      </c>
    </row>
    <row r="60" spans="1:9" x14ac:dyDescent="0.2">
      <c r="A60" s="178">
        <f t="shared" si="12"/>
        <v>3533</v>
      </c>
      <c r="B60" s="101">
        <v>7183</v>
      </c>
      <c r="C60" s="179">
        <f t="shared" si="13"/>
        <v>371.12</v>
      </c>
      <c r="D60" s="102">
        <v>0.22</v>
      </c>
      <c r="E60" s="97"/>
      <c r="F60" s="178">
        <f t="shared" si="14"/>
        <v>7413</v>
      </c>
      <c r="G60" s="101">
        <v>14713</v>
      </c>
      <c r="H60" s="179">
        <f t="shared" si="15"/>
        <v>742.26</v>
      </c>
      <c r="I60" s="102">
        <v>0.22</v>
      </c>
    </row>
    <row r="61" spans="1:9" x14ac:dyDescent="0.2">
      <c r="A61" s="178">
        <f t="shared" si="12"/>
        <v>7183</v>
      </c>
      <c r="B61" s="101">
        <v>13433</v>
      </c>
      <c r="C61" s="179">
        <f t="shared" si="13"/>
        <v>1174.1199999999999</v>
      </c>
      <c r="D61" s="102">
        <v>0.24</v>
      </c>
      <c r="E61" s="97"/>
      <c r="F61" s="178">
        <f t="shared" si="14"/>
        <v>14713</v>
      </c>
      <c r="G61" s="101">
        <v>27213</v>
      </c>
      <c r="H61" s="179">
        <f t="shared" si="15"/>
        <v>2348.2600000000002</v>
      </c>
      <c r="I61" s="102">
        <v>0.24</v>
      </c>
    </row>
    <row r="62" spans="1:9" x14ac:dyDescent="0.2">
      <c r="A62" s="178">
        <f t="shared" si="12"/>
        <v>13433</v>
      </c>
      <c r="B62" s="101">
        <v>16975</v>
      </c>
      <c r="C62" s="179">
        <f t="shared" si="13"/>
        <v>2674.12</v>
      </c>
      <c r="D62" s="102">
        <v>0.32</v>
      </c>
      <c r="E62" s="97"/>
      <c r="F62" s="178">
        <f t="shared" si="14"/>
        <v>27213</v>
      </c>
      <c r="G62" s="101">
        <v>34296</v>
      </c>
      <c r="H62" s="179">
        <f t="shared" si="15"/>
        <v>5348.26</v>
      </c>
      <c r="I62" s="102">
        <v>0.32</v>
      </c>
    </row>
    <row r="63" spans="1:9" x14ac:dyDescent="0.2">
      <c r="A63" s="178">
        <f t="shared" si="12"/>
        <v>16975</v>
      </c>
      <c r="B63" s="101">
        <v>41975</v>
      </c>
      <c r="C63" s="179">
        <f t="shared" si="13"/>
        <v>3807.56</v>
      </c>
      <c r="D63" s="102">
        <v>0.35</v>
      </c>
      <c r="E63" s="97"/>
      <c r="F63" s="178">
        <f t="shared" si="14"/>
        <v>34296</v>
      </c>
      <c r="G63" s="101">
        <v>50963</v>
      </c>
      <c r="H63" s="179">
        <f t="shared" si="15"/>
        <v>7614.82</v>
      </c>
      <c r="I63" s="102">
        <v>0.35</v>
      </c>
    </row>
    <row r="64" spans="1:9" x14ac:dyDescent="0.2">
      <c r="A64" s="178">
        <f t="shared" si="12"/>
        <v>41975</v>
      </c>
      <c r="B64" s="101"/>
      <c r="C64" s="179">
        <f t="shared" si="13"/>
        <v>12557.56</v>
      </c>
      <c r="D64" s="102">
        <v>0.37</v>
      </c>
      <c r="E64" s="97"/>
      <c r="F64" s="178">
        <f t="shared" si="14"/>
        <v>50963</v>
      </c>
      <c r="G64" s="101"/>
      <c r="H64" s="179">
        <f t="shared" si="15"/>
        <v>13448.27</v>
      </c>
      <c r="I64" s="102">
        <v>0.37</v>
      </c>
    </row>
    <row r="66" spans="1:9" s="109" customFormat="1" ht="15.75" x14ac:dyDescent="0.25">
      <c r="A66" s="109" t="s">
        <v>148</v>
      </c>
      <c r="D66" s="110"/>
      <c r="E66" s="110"/>
    </row>
    <row r="67" spans="1:9" x14ac:dyDescent="0.2">
      <c r="A67" s="103" t="s">
        <v>47</v>
      </c>
      <c r="B67" s="103"/>
      <c r="C67" s="103"/>
      <c r="D67" s="104"/>
      <c r="E67" s="104"/>
      <c r="F67" s="103" t="s">
        <v>48</v>
      </c>
      <c r="G67" s="103"/>
      <c r="H67" s="103"/>
      <c r="I67" s="103"/>
    </row>
    <row r="68" spans="1:9" s="29" customFormat="1" ht="31.5" customHeight="1" x14ac:dyDescent="0.2">
      <c r="A68" s="105" t="s">
        <v>45</v>
      </c>
      <c r="B68" s="105" t="s">
        <v>46</v>
      </c>
      <c r="C68" s="107" t="s">
        <v>106</v>
      </c>
      <c r="D68" s="106" t="s">
        <v>58</v>
      </c>
      <c r="E68" s="121"/>
      <c r="F68" s="96" t="s">
        <v>45</v>
      </c>
      <c r="G68" s="105" t="s">
        <v>46</v>
      </c>
      <c r="H68" s="107" t="s">
        <v>106</v>
      </c>
      <c r="I68" s="106" t="s">
        <v>58</v>
      </c>
    </row>
    <row r="69" spans="1:9" x14ac:dyDescent="0.2">
      <c r="A69" s="176">
        <v>0</v>
      </c>
      <c r="B69" s="101">
        <v>925</v>
      </c>
      <c r="C69" s="176">
        <v>0</v>
      </c>
      <c r="D69" s="102">
        <v>0</v>
      </c>
      <c r="E69" s="97"/>
      <c r="F69" s="177">
        <v>0</v>
      </c>
      <c r="G69" s="101">
        <v>2888</v>
      </c>
      <c r="H69" s="176">
        <v>0</v>
      </c>
      <c r="I69" s="102">
        <v>0</v>
      </c>
    </row>
    <row r="70" spans="1:9" x14ac:dyDescent="0.2">
      <c r="A70" s="178">
        <f t="shared" ref="A70:A76" si="16">B69</f>
        <v>925</v>
      </c>
      <c r="B70" s="101">
        <v>3306</v>
      </c>
      <c r="C70" s="179">
        <f t="shared" ref="C70:C76" si="17">C69+(B69-A69)*D69</f>
        <v>0</v>
      </c>
      <c r="D70" s="102">
        <v>0.1</v>
      </c>
      <c r="E70" s="97"/>
      <c r="F70" s="178">
        <f t="shared" ref="F70:F76" si="18">G69</f>
        <v>2888</v>
      </c>
      <c r="G70" s="101">
        <v>7650</v>
      </c>
      <c r="H70" s="179">
        <f t="shared" ref="H70:H76" si="19">H69+(G69-F69)*I69</f>
        <v>0</v>
      </c>
      <c r="I70" s="102">
        <v>0.1</v>
      </c>
    </row>
    <row r="71" spans="1:9" x14ac:dyDescent="0.2">
      <c r="A71" s="178">
        <f t="shared" si="16"/>
        <v>3306</v>
      </c>
      <c r="B71" s="101">
        <v>10600</v>
      </c>
      <c r="C71" s="179">
        <f t="shared" si="17"/>
        <v>238.10000000000002</v>
      </c>
      <c r="D71" s="102">
        <v>0.12</v>
      </c>
      <c r="E71" s="97"/>
      <c r="F71" s="178">
        <f t="shared" si="18"/>
        <v>7650</v>
      </c>
      <c r="G71" s="101">
        <v>22238</v>
      </c>
      <c r="H71" s="179">
        <f t="shared" si="19"/>
        <v>476.20000000000005</v>
      </c>
      <c r="I71" s="102">
        <v>0.12</v>
      </c>
    </row>
    <row r="72" spans="1:9" x14ac:dyDescent="0.2">
      <c r="A72" s="178">
        <f t="shared" si="16"/>
        <v>10600</v>
      </c>
      <c r="B72" s="101">
        <v>21550</v>
      </c>
      <c r="C72" s="179">
        <f t="shared" si="17"/>
        <v>1113.3800000000001</v>
      </c>
      <c r="D72" s="102">
        <v>0.22</v>
      </c>
      <c r="E72" s="97"/>
      <c r="F72" s="178">
        <f t="shared" si="18"/>
        <v>22238</v>
      </c>
      <c r="G72" s="101">
        <v>44138</v>
      </c>
      <c r="H72" s="179">
        <f t="shared" si="19"/>
        <v>2226.7600000000002</v>
      </c>
      <c r="I72" s="102">
        <v>0.22</v>
      </c>
    </row>
    <row r="73" spans="1:9" x14ac:dyDescent="0.2">
      <c r="A73" s="178">
        <f t="shared" si="16"/>
        <v>21550</v>
      </c>
      <c r="B73" s="101">
        <v>40300</v>
      </c>
      <c r="C73" s="179">
        <f t="shared" si="17"/>
        <v>3522.38</v>
      </c>
      <c r="D73" s="102">
        <v>0.24</v>
      </c>
      <c r="E73" s="97"/>
      <c r="F73" s="178">
        <f t="shared" si="18"/>
        <v>44138</v>
      </c>
      <c r="G73" s="101">
        <v>81638</v>
      </c>
      <c r="H73" s="179">
        <f t="shared" si="19"/>
        <v>7044.76</v>
      </c>
      <c r="I73" s="102">
        <v>0.24</v>
      </c>
    </row>
    <row r="74" spans="1:9" x14ac:dyDescent="0.2">
      <c r="A74" s="178">
        <f t="shared" si="16"/>
        <v>40300</v>
      </c>
      <c r="B74" s="101">
        <v>50925</v>
      </c>
      <c r="C74" s="179">
        <f t="shared" si="17"/>
        <v>8022.38</v>
      </c>
      <c r="D74" s="102">
        <v>0.32</v>
      </c>
      <c r="E74" s="97"/>
      <c r="F74" s="178">
        <f t="shared" si="18"/>
        <v>81638</v>
      </c>
      <c r="G74" s="101">
        <v>102888</v>
      </c>
      <c r="H74" s="179">
        <f t="shared" si="19"/>
        <v>16044.76</v>
      </c>
      <c r="I74" s="102">
        <v>0.32</v>
      </c>
    </row>
    <row r="75" spans="1:9" x14ac:dyDescent="0.2">
      <c r="A75" s="178">
        <f t="shared" si="16"/>
        <v>50925</v>
      </c>
      <c r="B75" s="101">
        <v>125925</v>
      </c>
      <c r="C75" s="179">
        <f t="shared" si="17"/>
        <v>11422.380000000001</v>
      </c>
      <c r="D75" s="102">
        <v>0.35</v>
      </c>
      <c r="E75" s="97"/>
      <c r="F75" s="178">
        <f t="shared" si="18"/>
        <v>102888</v>
      </c>
      <c r="G75" s="101">
        <v>152888</v>
      </c>
      <c r="H75" s="179">
        <f t="shared" si="19"/>
        <v>22844.760000000002</v>
      </c>
      <c r="I75" s="102">
        <v>0.35</v>
      </c>
    </row>
    <row r="76" spans="1:9" x14ac:dyDescent="0.2">
      <c r="A76" s="178">
        <f t="shared" si="16"/>
        <v>125925</v>
      </c>
      <c r="B76" s="101"/>
      <c r="C76" s="179">
        <f t="shared" si="17"/>
        <v>37672.380000000005</v>
      </c>
      <c r="D76" s="102">
        <v>0.37</v>
      </c>
      <c r="E76" s="97"/>
      <c r="F76" s="178">
        <f t="shared" si="18"/>
        <v>152888</v>
      </c>
      <c r="G76" s="101"/>
      <c r="H76" s="179">
        <f t="shared" si="19"/>
        <v>40344.76</v>
      </c>
      <c r="I76" s="102">
        <v>0.37</v>
      </c>
    </row>
    <row r="78" spans="1:9" s="109" customFormat="1" ht="15.75" x14ac:dyDescent="0.25">
      <c r="A78" s="109" t="s">
        <v>147</v>
      </c>
      <c r="D78" s="110"/>
      <c r="E78" s="110"/>
    </row>
    <row r="79" spans="1:9" x14ac:dyDescent="0.2">
      <c r="A79" s="103" t="s">
        <v>47</v>
      </c>
      <c r="B79" s="103"/>
      <c r="C79" s="103"/>
      <c r="D79" s="104"/>
      <c r="E79" s="104"/>
      <c r="F79" s="103" t="s">
        <v>48</v>
      </c>
      <c r="G79" s="103"/>
      <c r="H79" s="103"/>
      <c r="I79" s="103"/>
    </row>
    <row r="80" spans="1:9" s="29" customFormat="1" ht="31.5" customHeight="1" x14ac:dyDescent="0.2">
      <c r="A80" s="105" t="s">
        <v>45</v>
      </c>
      <c r="B80" s="105" t="s">
        <v>46</v>
      </c>
      <c r="C80" s="107" t="s">
        <v>106</v>
      </c>
      <c r="D80" s="106" t="s">
        <v>58</v>
      </c>
      <c r="E80" s="121"/>
      <c r="F80" s="96" t="s">
        <v>45</v>
      </c>
      <c r="G80" s="105" t="s">
        <v>46</v>
      </c>
      <c r="H80" s="107" t="s">
        <v>106</v>
      </c>
      <c r="I80" s="106" t="s">
        <v>58</v>
      </c>
    </row>
    <row r="81" spans="1:9" x14ac:dyDescent="0.2">
      <c r="A81" s="176">
        <v>0</v>
      </c>
      <c r="B81" s="101">
        <v>1850</v>
      </c>
      <c r="C81" s="176">
        <v>0</v>
      </c>
      <c r="D81" s="102">
        <v>0</v>
      </c>
      <c r="E81" s="97"/>
      <c r="F81" s="177">
        <v>0</v>
      </c>
      <c r="G81" s="101">
        <v>5775</v>
      </c>
      <c r="H81" s="176">
        <v>0</v>
      </c>
      <c r="I81" s="102">
        <v>0</v>
      </c>
    </row>
    <row r="82" spans="1:9" x14ac:dyDescent="0.2">
      <c r="A82" s="178">
        <f t="shared" ref="A82:A88" si="20">B81</f>
        <v>1850</v>
      </c>
      <c r="B82" s="101">
        <v>6613</v>
      </c>
      <c r="C82" s="179">
        <f t="shared" ref="C82:C88" si="21">C81+(B81-A81)*D81</f>
        <v>0</v>
      </c>
      <c r="D82" s="102">
        <v>0.1</v>
      </c>
      <c r="E82" s="97"/>
      <c r="F82" s="178">
        <f t="shared" ref="F82:F88" si="22">G81</f>
        <v>5775</v>
      </c>
      <c r="G82" s="101">
        <v>15300</v>
      </c>
      <c r="H82" s="179">
        <f t="shared" ref="H82:H88" si="23">H81+(G81-F81)*I81</f>
        <v>0</v>
      </c>
      <c r="I82" s="102">
        <v>0.1</v>
      </c>
    </row>
    <row r="83" spans="1:9" x14ac:dyDescent="0.2">
      <c r="A83" s="178">
        <f t="shared" si="20"/>
        <v>6613</v>
      </c>
      <c r="B83" s="101">
        <v>21200</v>
      </c>
      <c r="C83" s="179">
        <f t="shared" si="21"/>
        <v>476.3</v>
      </c>
      <c r="D83" s="102">
        <v>0.12</v>
      </c>
      <c r="E83" s="97"/>
      <c r="F83" s="178">
        <f t="shared" si="22"/>
        <v>15300</v>
      </c>
      <c r="G83" s="101">
        <v>44475</v>
      </c>
      <c r="H83" s="179">
        <f t="shared" si="23"/>
        <v>952.5</v>
      </c>
      <c r="I83" s="102">
        <v>0.12</v>
      </c>
    </row>
    <row r="84" spans="1:9" x14ac:dyDescent="0.2">
      <c r="A84" s="178">
        <f t="shared" si="20"/>
        <v>21200</v>
      </c>
      <c r="B84" s="101">
        <v>43100</v>
      </c>
      <c r="C84" s="179">
        <f t="shared" si="21"/>
        <v>2226.7399999999998</v>
      </c>
      <c r="D84" s="102">
        <v>0.22</v>
      </c>
      <c r="E84" s="97"/>
      <c r="F84" s="178">
        <f t="shared" si="22"/>
        <v>44475</v>
      </c>
      <c r="G84" s="101">
        <v>88275</v>
      </c>
      <c r="H84" s="179">
        <f t="shared" si="23"/>
        <v>4453.5</v>
      </c>
      <c r="I84" s="102">
        <v>0.22</v>
      </c>
    </row>
    <row r="85" spans="1:9" x14ac:dyDescent="0.2">
      <c r="A85" s="178">
        <f t="shared" si="20"/>
        <v>43100</v>
      </c>
      <c r="B85" s="101">
        <v>80600</v>
      </c>
      <c r="C85" s="179">
        <f t="shared" si="21"/>
        <v>7044.74</v>
      </c>
      <c r="D85" s="102">
        <v>0.24</v>
      </c>
      <c r="E85" s="97"/>
      <c r="F85" s="178">
        <f t="shared" si="22"/>
        <v>88275</v>
      </c>
      <c r="G85" s="101">
        <v>163275</v>
      </c>
      <c r="H85" s="179">
        <f t="shared" si="23"/>
        <v>14089.5</v>
      </c>
      <c r="I85" s="102">
        <v>0.24</v>
      </c>
    </row>
    <row r="86" spans="1:9" x14ac:dyDescent="0.2">
      <c r="A86" s="178">
        <f t="shared" si="20"/>
        <v>80600</v>
      </c>
      <c r="B86" s="101">
        <v>101850</v>
      </c>
      <c r="C86" s="179">
        <f t="shared" si="21"/>
        <v>16044.74</v>
      </c>
      <c r="D86" s="102">
        <v>0.32</v>
      </c>
      <c r="E86" s="97"/>
      <c r="F86" s="178">
        <f t="shared" si="22"/>
        <v>163275</v>
      </c>
      <c r="G86" s="101">
        <v>205775</v>
      </c>
      <c r="H86" s="179">
        <f t="shared" si="23"/>
        <v>32089.5</v>
      </c>
      <c r="I86" s="102">
        <v>0.32</v>
      </c>
    </row>
    <row r="87" spans="1:9" x14ac:dyDescent="0.2">
      <c r="A87" s="178">
        <f t="shared" si="20"/>
        <v>101850</v>
      </c>
      <c r="B87" s="101">
        <v>251850</v>
      </c>
      <c r="C87" s="179">
        <f t="shared" si="21"/>
        <v>22844.739999999998</v>
      </c>
      <c r="D87" s="102">
        <v>0.35</v>
      </c>
      <c r="E87" s="97"/>
      <c r="F87" s="178">
        <f t="shared" si="22"/>
        <v>205775</v>
      </c>
      <c r="G87" s="101">
        <v>305775</v>
      </c>
      <c r="H87" s="179">
        <f t="shared" si="23"/>
        <v>45689.5</v>
      </c>
      <c r="I87" s="102">
        <v>0.35</v>
      </c>
    </row>
    <row r="88" spans="1:9" x14ac:dyDescent="0.2">
      <c r="A88" s="178">
        <f t="shared" si="20"/>
        <v>251850</v>
      </c>
      <c r="B88" s="101"/>
      <c r="C88" s="179">
        <f t="shared" si="21"/>
        <v>75344.739999999991</v>
      </c>
      <c r="D88" s="102">
        <v>0.37</v>
      </c>
      <c r="E88" s="97"/>
      <c r="F88" s="178">
        <f t="shared" si="22"/>
        <v>305775</v>
      </c>
      <c r="G88" s="101"/>
      <c r="H88" s="179">
        <f t="shared" si="23"/>
        <v>80689.5</v>
      </c>
      <c r="I88" s="102">
        <v>0.37</v>
      </c>
    </row>
    <row r="90" spans="1:9" s="109" customFormat="1" ht="15.75" x14ac:dyDescent="0.25">
      <c r="A90" s="109" t="s">
        <v>107</v>
      </c>
      <c r="D90" s="110"/>
      <c r="E90" s="110"/>
    </row>
    <row r="91" spans="1:9" x14ac:dyDescent="0.2">
      <c r="A91" s="103" t="s">
        <v>47</v>
      </c>
      <c r="B91" s="103"/>
      <c r="C91" s="103"/>
      <c r="D91" s="104"/>
      <c r="E91" s="104"/>
      <c r="F91" s="103" t="s">
        <v>48</v>
      </c>
      <c r="G91" s="103"/>
      <c r="H91" s="103"/>
      <c r="I91" s="103"/>
    </row>
    <row r="92" spans="1:9" s="29" customFormat="1" ht="31.5" customHeight="1" x14ac:dyDescent="0.2">
      <c r="A92" s="105" t="s">
        <v>45</v>
      </c>
      <c r="B92" s="105" t="s">
        <v>46</v>
      </c>
      <c r="C92" s="107" t="s">
        <v>106</v>
      </c>
      <c r="D92" s="106" t="s">
        <v>58</v>
      </c>
      <c r="E92" s="121"/>
      <c r="F92" s="96" t="s">
        <v>45</v>
      </c>
      <c r="G92" s="105" t="s">
        <v>46</v>
      </c>
      <c r="H92" s="107" t="s">
        <v>106</v>
      </c>
      <c r="I92" s="106" t="s">
        <v>58</v>
      </c>
    </row>
    <row r="93" spans="1:9" x14ac:dyDescent="0.2">
      <c r="A93" s="176">
        <v>0</v>
      </c>
      <c r="B93" s="101">
        <v>3700</v>
      </c>
      <c r="C93" s="176">
        <v>0</v>
      </c>
      <c r="D93" s="102">
        <v>0</v>
      </c>
      <c r="E93" s="97"/>
      <c r="F93" s="177">
        <v>0</v>
      </c>
      <c r="G93" s="101">
        <v>11550</v>
      </c>
      <c r="H93" s="176">
        <v>0</v>
      </c>
      <c r="I93" s="102">
        <v>0</v>
      </c>
    </row>
    <row r="94" spans="1:9" x14ac:dyDescent="0.2">
      <c r="A94" s="178">
        <f t="shared" ref="A94:A100" si="24">B93</f>
        <v>3700</v>
      </c>
      <c r="B94" s="101">
        <v>13225</v>
      </c>
      <c r="C94" s="179">
        <f t="shared" ref="C94:C100" si="25">C93+(B93-A93)*D93</f>
        <v>0</v>
      </c>
      <c r="D94" s="102">
        <v>0.1</v>
      </c>
      <c r="E94" s="97"/>
      <c r="F94" s="178">
        <f t="shared" ref="F94:F100" si="26">G93</f>
        <v>11550</v>
      </c>
      <c r="G94" s="101">
        <v>30600</v>
      </c>
      <c r="H94" s="179">
        <f t="shared" ref="H94:H100" si="27">H93+(G93-F93)*I93</f>
        <v>0</v>
      </c>
      <c r="I94" s="102">
        <v>0.1</v>
      </c>
    </row>
    <row r="95" spans="1:9" x14ac:dyDescent="0.2">
      <c r="A95" s="178">
        <f t="shared" si="24"/>
        <v>13225</v>
      </c>
      <c r="B95" s="101">
        <v>42400</v>
      </c>
      <c r="C95" s="179">
        <f t="shared" si="25"/>
        <v>952.5</v>
      </c>
      <c r="D95" s="102">
        <v>0.12</v>
      </c>
      <c r="E95" s="97"/>
      <c r="F95" s="178">
        <f t="shared" si="26"/>
        <v>30600</v>
      </c>
      <c r="G95" s="101">
        <v>88950</v>
      </c>
      <c r="H95" s="179">
        <f t="shared" si="27"/>
        <v>1905</v>
      </c>
      <c r="I95" s="102">
        <v>0.12</v>
      </c>
    </row>
    <row r="96" spans="1:9" x14ac:dyDescent="0.2">
      <c r="A96" s="178">
        <f t="shared" si="24"/>
        <v>42400</v>
      </c>
      <c r="B96" s="101">
        <v>86200</v>
      </c>
      <c r="C96" s="179">
        <f t="shared" si="25"/>
        <v>4453.5</v>
      </c>
      <c r="D96" s="102">
        <v>0.22</v>
      </c>
      <c r="E96" s="97"/>
      <c r="F96" s="178">
        <f t="shared" si="26"/>
        <v>88950</v>
      </c>
      <c r="G96" s="101">
        <v>176550</v>
      </c>
      <c r="H96" s="179">
        <f t="shared" si="27"/>
        <v>8907</v>
      </c>
      <c r="I96" s="102">
        <v>0.22</v>
      </c>
    </row>
    <row r="97" spans="1:9" x14ac:dyDescent="0.2">
      <c r="A97" s="178">
        <f t="shared" si="24"/>
        <v>86200</v>
      </c>
      <c r="B97" s="101">
        <v>161200</v>
      </c>
      <c r="C97" s="179">
        <f t="shared" si="25"/>
        <v>14089.5</v>
      </c>
      <c r="D97" s="102">
        <v>0.24</v>
      </c>
      <c r="E97" s="97"/>
      <c r="F97" s="178">
        <f t="shared" si="26"/>
        <v>176550</v>
      </c>
      <c r="G97" s="101">
        <v>326550</v>
      </c>
      <c r="H97" s="179">
        <f t="shared" si="27"/>
        <v>28179</v>
      </c>
      <c r="I97" s="102">
        <v>0.24</v>
      </c>
    </row>
    <row r="98" spans="1:9" x14ac:dyDescent="0.2">
      <c r="A98" s="178">
        <f t="shared" si="24"/>
        <v>161200</v>
      </c>
      <c r="B98" s="101">
        <v>203700</v>
      </c>
      <c r="C98" s="179">
        <f t="shared" si="25"/>
        <v>32089.5</v>
      </c>
      <c r="D98" s="102">
        <v>0.32</v>
      </c>
      <c r="E98" s="97"/>
      <c r="F98" s="178">
        <f t="shared" si="26"/>
        <v>326550</v>
      </c>
      <c r="G98" s="101">
        <v>411550</v>
      </c>
      <c r="H98" s="179">
        <f t="shared" si="27"/>
        <v>64179</v>
      </c>
      <c r="I98" s="102">
        <v>0.32</v>
      </c>
    </row>
    <row r="99" spans="1:9" x14ac:dyDescent="0.2">
      <c r="A99" s="178">
        <f t="shared" si="24"/>
        <v>203700</v>
      </c>
      <c r="B99" s="101">
        <v>503700</v>
      </c>
      <c r="C99" s="179">
        <f t="shared" si="25"/>
        <v>45689.5</v>
      </c>
      <c r="D99" s="102">
        <v>0.35</v>
      </c>
      <c r="E99" s="97"/>
      <c r="F99" s="178">
        <f t="shared" si="26"/>
        <v>411550</v>
      </c>
      <c r="G99" s="101">
        <v>611550</v>
      </c>
      <c r="H99" s="179">
        <f t="shared" si="27"/>
        <v>91379</v>
      </c>
      <c r="I99" s="102">
        <v>0.35</v>
      </c>
    </row>
    <row r="100" spans="1:9" x14ac:dyDescent="0.2">
      <c r="A100" s="178">
        <f t="shared" si="24"/>
        <v>503700</v>
      </c>
      <c r="B100" s="101"/>
      <c r="C100" s="179">
        <f t="shared" si="25"/>
        <v>150689.5</v>
      </c>
      <c r="D100" s="102">
        <v>0.37</v>
      </c>
      <c r="E100" s="97"/>
      <c r="F100" s="178">
        <f t="shared" si="26"/>
        <v>611550</v>
      </c>
      <c r="G100" s="101"/>
      <c r="H100" s="179">
        <f t="shared" si="27"/>
        <v>161379</v>
      </c>
      <c r="I100" s="102">
        <v>0.37</v>
      </c>
    </row>
  </sheetData>
  <mergeCells count="9">
    <mergeCell ref="C5:D5"/>
    <mergeCell ref="C6:D6"/>
    <mergeCell ref="C7:D7"/>
    <mergeCell ref="C8:D8"/>
    <mergeCell ref="F7:I10"/>
    <mergeCell ref="C9:D9"/>
    <mergeCell ref="C10:D10"/>
    <mergeCell ref="C11:D11"/>
    <mergeCell ref="C12:D12"/>
  </mergeCells>
  <phoneticPr fontId="18" type="noConversion"/>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U56"/>
  <sheetViews>
    <sheetView showGridLines="0" workbookViewId="0">
      <selection activeCell="M30" sqref="M30"/>
    </sheetView>
  </sheetViews>
  <sheetFormatPr defaultRowHeight="12.75" x14ac:dyDescent="0.2"/>
  <cols>
    <col min="1" max="8" width="9.140625" style="122"/>
    <col min="9" max="9" width="35.42578125" style="122" customWidth="1"/>
    <col min="10" max="16384" width="9.140625" style="122"/>
  </cols>
  <sheetData>
    <row r="1" spans="1:21" ht="30" customHeight="1" x14ac:dyDescent="0.5">
      <c r="A1" s="199" t="s">
        <v>108</v>
      </c>
      <c r="B1" s="199"/>
      <c r="C1" s="199"/>
      <c r="D1" s="199"/>
      <c r="E1" s="199"/>
      <c r="F1" s="199"/>
      <c r="G1" s="199"/>
      <c r="H1" s="199"/>
      <c r="I1" s="199"/>
      <c r="J1" s="117"/>
      <c r="K1" s="117"/>
      <c r="L1" s="117"/>
      <c r="M1" s="118"/>
      <c r="N1" s="119"/>
      <c r="O1" s="119"/>
      <c r="P1" s="119"/>
      <c r="Q1" s="119"/>
      <c r="T1" s="123"/>
      <c r="U1" s="123"/>
    </row>
    <row r="2" spans="1:21" x14ac:dyDescent="0.2">
      <c r="A2" s="124"/>
      <c r="B2" s="124"/>
      <c r="C2" s="124"/>
      <c r="D2" s="124"/>
      <c r="E2" s="124"/>
      <c r="F2" s="124"/>
      <c r="G2" s="124"/>
      <c r="H2" s="124"/>
      <c r="I2" s="125"/>
      <c r="J2" s="124"/>
      <c r="K2" s="126"/>
      <c r="L2" s="126"/>
    </row>
    <row r="3" spans="1:21" x14ac:dyDescent="0.2">
      <c r="A3" s="127"/>
      <c r="B3" s="127"/>
      <c r="I3" s="128" t="str">
        <f ca="1">"© 2008 - "&amp;YEAR(TODAY())&amp;" Spreadsheet123 LTD"</f>
        <v>© 2008 - 2018 Spreadsheet123 LTD</v>
      </c>
    </row>
    <row r="4" spans="1:21" ht="5.0999999999999996" customHeight="1" x14ac:dyDescent="0.2"/>
    <row r="5" spans="1:21" ht="15" x14ac:dyDescent="0.25">
      <c r="A5" s="197" t="s">
        <v>9</v>
      </c>
      <c r="B5" s="197"/>
      <c r="C5" s="197"/>
      <c r="D5" s="197"/>
      <c r="E5" s="197"/>
      <c r="F5" s="197"/>
      <c r="G5" s="197"/>
      <c r="H5" s="197"/>
      <c r="I5" s="197"/>
    </row>
    <row r="6" spans="1:21" x14ac:dyDescent="0.2">
      <c r="A6" s="200" t="s">
        <v>10</v>
      </c>
      <c r="B6" s="200"/>
      <c r="C6" s="200"/>
      <c r="D6" s="200"/>
      <c r="E6" s="200"/>
      <c r="F6" s="200"/>
      <c r="G6" s="200"/>
      <c r="H6" s="200"/>
      <c r="I6" s="200"/>
    </row>
    <row r="7" spans="1:21" x14ac:dyDescent="0.2">
      <c r="A7" s="195" t="s">
        <v>109</v>
      </c>
      <c r="B7" s="195"/>
      <c r="C7" s="195"/>
      <c r="D7" s="195"/>
      <c r="E7" s="195"/>
      <c r="F7" s="195"/>
      <c r="G7" s="195"/>
      <c r="H7" s="195"/>
      <c r="I7" s="195"/>
    </row>
    <row r="8" spans="1:21" x14ac:dyDescent="0.2">
      <c r="A8" s="129" t="s">
        <v>110</v>
      </c>
      <c r="B8" s="129"/>
      <c r="C8" s="129"/>
      <c r="D8" s="129"/>
      <c r="E8" s="129"/>
      <c r="F8" s="129"/>
      <c r="G8" s="129"/>
      <c r="H8" s="129"/>
      <c r="I8" s="129"/>
    </row>
    <row r="9" spans="1:21" x14ac:dyDescent="0.2">
      <c r="A9" s="195"/>
      <c r="B9" s="195"/>
      <c r="C9" s="195"/>
      <c r="D9" s="195"/>
      <c r="E9" s="195"/>
      <c r="F9" s="195"/>
      <c r="G9" s="195"/>
      <c r="H9" s="195"/>
      <c r="I9" s="195"/>
    </row>
    <row r="10" spans="1:21" x14ac:dyDescent="0.2">
      <c r="A10" s="195" t="s">
        <v>111</v>
      </c>
      <c r="B10" s="195"/>
      <c r="C10" s="195"/>
      <c r="D10" s="195"/>
      <c r="E10" s="195"/>
      <c r="F10" s="195"/>
      <c r="G10" s="195"/>
      <c r="H10" s="195"/>
      <c r="I10" s="195"/>
    </row>
    <row r="11" spans="1:21" x14ac:dyDescent="0.2">
      <c r="A11" s="195" t="s">
        <v>112</v>
      </c>
      <c r="B11" s="195"/>
      <c r="C11" s="195"/>
      <c r="D11" s="195"/>
      <c r="E11" s="195"/>
      <c r="F11" s="195"/>
      <c r="G11" s="195"/>
      <c r="H11" s="195"/>
      <c r="I11" s="195"/>
    </row>
    <row r="12" spans="1:21" x14ac:dyDescent="0.2">
      <c r="A12" s="129"/>
      <c r="B12" s="129"/>
      <c r="C12" s="129"/>
      <c r="D12" s="129"/>
      <c r="E12" s="129"/>
      <c r="F12" s="129"/>
      <c r="G12" s="129"/>
      <c r="H12" s="129"/>
      <c r="I12" s="129"/>
    </row>
    <row r="13" spans="1:21" ht="15" x14ac:dyDescent="0.25">
      <c r="A13" s="197" t="s">
        <v>11</v>
      </c>
      <c r="B13" s="197"/>
      <c r="C13" s="197"/>
      <c r="D13" s="197"/>
      <c r="E13" s="197"/>
      <c r="F13" s="197"/>
      <c r="G13" s="197"/>
      <c r="H13" s="197"/>
      <c r="I13" s="197"/>
    </row>
    <row r="14" spans="1:21" x14ac:dyDescent="0.2">
      <c r="A14" s="195" t="s">
        <v>12</v>
      </c>
      <c r="B14" s="195"/>
      <c r="C14" s="195"/>
      <c r="D14" s="195"/>
      <c r="E14" s="195"/>
      <c r="F14" s="195"/>
      <c r="G14" s="195"/>
      <c r="H14" s="195"/>
      <c r="I14" s="195"/>
    </row>
    <row r="15" spans="1:21" x14ac:dyDescent="0.2">
      <c r="A15" s="195" t="s">
        <v>13</v>
      </c>
      <c r="B15" s="195"/>
      <c r="C15" s="195"/>
      <c r="D15" s="195"/>
      <c r="E15" s="195"/>
      <c r="F15" s="195"/>
      <c r="G15" s="195"/>
      <c r="H15" s="195"/>
      <c r="I15" s="195"/>
    </row>
    <row r="16" spans="1:21" x14ac:dyDescent="0.2">
      <c r="A16" s="129"/>
      <c r="B16" s="129"/>
      <c r="C16" s="129"/>
      <c r="D16" s="129"/>
      <c r="E16" s="129"/>
      <c r="F16" s="129"/>
      <c r="G16" s="129"/>
      <c r="H16" s="129"/>
      <c r="I16" s="129"/>
    </row>
    <row r="17" spans="1:9" ht="15" x14ac:dyDescent="0.25">
      <c r="A17" s="197" t="s">
        <v>14</v>
      </c>
      <c r="B17" s="197"/>
      <c r="C17" s="197"/>
      <c r="D17" s="197"/>
      <c r="E17" s="197"/>
      <c r="F17" s="197"/>
      <c r="G17" s="197"/>
      <c r="H17" s="197"/>
      <c r="I17" s="197"/>
    </row>
    <row r="18" spans="1:9" x14ac:dyDescent="0.2">
      <c r="A18" s="195" t="s">
        <v>113</v>
      </c>
      <c r="B18" s="195"/>
      <c r="C18" s="195"/>
      <c r="D18" s="195"/>
      <c r="E18" s="195"/>
      <c r="F18" s="195"/>
      <c r="G18" s="195"/>
      <c r="H18" s="195"/>
      <c r="I18" s="195"/>
    </row>
    <row r="19" spans="1:9" x14ac:dyDescent="0.2">
      <c r="A19" s="130" t="s">
        <v>114</v>
      </c>
      <c r="B19" s="129"/>
      <c r="C19" s="129"/>
      <c r="D19" s="129"/>
      <c r="E19" s="129"/>
      <c r="F19" s="129"/>
      <c r="G19" s="129"/>
      <c r="H19" s="129"/>
      <c r="I19" s="129"/>
    </row>
    <row r="20" spans="1:9" x14ac:dyDescent="0.2">
      <c r="A20" s="195" t="s">
        <v>115</v>
      </c>
      <c r="B20" s="195"/>
      <c r="C20" s="195"/>
      <c r="D20" s="195"/>
      <c r="E20" s="195"/>
      <c r="F20" s="195"/>
      <c r="G20" s="195"/>
      <c r="H20" s="195"/>
      <c r="I20" s="195"/>
    </row>
    <row r="21" spans="1:9" x14ac:dyDescent="0.2">
      <c r="A21" s="195" t="s">
        <v>116</v>
      </c>
      <c r="B21" s="195"/>
      <c r="C21" s="195"/>
      <c r="D21" s="195"/>
      <c r="E21" s="195"/>
      <c r="F21" s="195"/>
      <c r="G21" s="195"/>
      <c r="H21" s="195"/>
      <c r="I21" s="195"/>
    </row>
    <row r="22" spans="1:9" x14ac:dyDescent="0.2">
      <c r="A22" s="195" t="s">
        <v>117</v>
      </c>
      <c r="B22" s="195"/>
      <c r="C22" s="195"/>
      <c r="D22" s="195"/>
      <c r="E22" s="195"/>
      <c r="F22" s="195"/>
      <c r="G22" s="195"/>
      <c r="H22" s="195"/>
      <c r="I22" s="195"/>
    </row>
    <row r="23" spans="1:9" ht="15" x14ac:dyDescent="0.25">
      <c r="A23" s="196" t="s">
        <v>118</v>
      </c>
      <c r="B23" s="196"/>
      <c r="C23" s="196"/>
      <c r="D23" s="196"/>
      <c r="E23" s="196"/>
      <c r="F23" s="196"/>
      <c r="G23" s="196"/>
      <c r="H23" s="196"/>
      <c r="I23" s="196"/>
    </row>
    <row r="24" spans="1:9" ht="15" x14ac:dyDescent="0.25">
      <c r="A24" s="196" t="s">
        <v>119</v>
      </c>
      <c r="B24" s="196"/>
      <c r="C24" s="196"/>
      <c r="D24" s="196"/>
      <c r="E24" s="196"/>
      <c r="F24" s="196"/>
      <c r="G24" s="196"/>
      <c r="H24" s="196"/>
      <c r="I24" s="196"/>
    </row>
    <row r="25" spans="1:9" ht="15" x14ac:dyDescent="0.25">
      <c r="A25" s="120" t="s">
        <v>120</v>
      </c>
      <c r="B25" s="120"/>
      <c r="C25" s="120"/>
      <c r="D25" s="120"/>
      <c r="E25" s="120"/>
      <c r="F25" s="120"/>
      <c r="G25" s="120"/>
      <c r="H25" s="120"/>
      <c r="I25" s="120"/>
    </row>
    <row r="26" spans="1:9" ht="15" x14ac:dyDescent="0.25">
      <c r="A26" s="120" t="s">
        <v>121</v>
      </c>
      <c r="B26" s="120"/>
      <c r="C26" s="120"/>
      <c r="D26" s="120"/>
      <c r="E26" s="120"/>
      <c r="F26" s="120"/>
      <c r="G26" s="120"/>
      <c r="H26" s="120"/>
      <c r="I26" s="120"/>
    </row>
    <row r="27" spans="1:9" ht="15" x14ac:dyDescent="0.25">
      <c r="A27" s="120" t="s">
        <v>122</v>
      </c>
      <c r="B27" s="120"/>
      <c r="C27" s="120"/>
      <c r="D27" s="120"/>
      <c r="E27" s="120"/>
      <c r="F27" s="120"/>
      <c r="G27" s="120"/>
      <c r="H27" s="120"/>
      <c r="I27" s="120"/>
    </row>
    <row r="28" spans="1:9" x14ac:dyDescent="0.2">
      <c r="A28" s="129"/>
      <c r="B28" s="129"/>
      <c r="C28" s="129"/>
      <c r="D28" s="129"/>
      <c r="E28" s="129"/>
      <c r="F28" s="129"/>
      <c r="G28" s="129"/>
      <c r="H28" s="129"/>
      <c r="I28" s="129"/>
    </row>
    <row r="29" spans="1:9" ht="15" x14ac:dyDescent="0.25">
      <c r="A29" s="197" t="s">
        <v>123</v>
      </c>
      <c r="B29" s="197"/>
      <c r="C29" s="197"/>
      <c r="D29" s="197"/>
      <c r="E29" s="197"/>
      <c r="F29" s="197"/>
      <c r="G29" s="197"/>
      <c r="H29" s="197"/>
      <c r="I29" s="197"/>
    </row>
    <row r="30" spans="1:9" ht="15" customHeight="1" x14ac:dyDescent="0.2">
      <c r="A30" s="198" t="s">
        <v>124</v>
      </c>
      <c r="B30" s="198"/>
      <c r="C30" s="198"/>
      <c r="D30" s="198"/>
      <c r="E30" s="198"/>
      <c r="F30" s="198"/>
      <c r="G30" s="198"/>
      <c r="H30" s="198"/>
      <c r="I30" s="198"/>
    </row>
    <row r="31" spans="1:9" ht="15" customHeight="1" x14ac:dyDescent="0.2">
      <c r="A31" s="198" t="s">
        <v>125</v>
      </c>
      <c r="B31" s="198"/>
      <c r="C31" s="198"/>
      <c r="D31" s="198"/>
      <c r="E31" s="198"/>
      <c r="F31" s="198"/>
      <c r="G31" s="198"/>
      <c r="H31" s="198"/>
      <c r="I31" s="198"/>
    </row>
    <row r="32" spans="1:9" x14ac:dyDescent="0.2">
      <c r="A32" s="198" t="s">
        <v>126</v>
      </c>
      <c r="B32" s="195"/>
      <c r="C32" s="195"/>
      <c r="D32" s="195"/>
      <c r="E32" s="195"/>
      <c r="F32" s="195"/>
      <c r="G32" s="195"/>
      <c r="H32" s="195"/>
      <c r="I32" s="195"/>
    </row>
    <row r="33" spans="1:9" x14ac:dyDescent="0.2">
      <c r="A33" s="198" t="s">
        <v>127</v>
      </c>
      <c r="B33" s="198"/>
      <c r="C33" s="198"/>
      <c r="D33" s="198"/>
      <c r="E33" s="198"/>
      <c r="F33" s="198"/>
      <c r="G33" s="198"/>
      <c r="H33" s="198"/>
      <c r="I33" s="198"/>
    </row>
    <row r="34" spans="1:9" x14ac:dyDescent="0.2">
      <c r="A34" s="129"/>
      <c r="B34" s="129"/>
      <c r="C34" s="129"/>
      <c r="D34" s="129"/>
      <c r="E34" s="129"/>
      <c r="F34" s="129"/>
      <c r="G34" s="129"/>
      <c r="H34" s="129"/>
      <c r="I34" s="129"/>
    </row>
    <row r="35" spans="1:9" ht="15" x14ac:dyDescent="0.25">
      <c r="A35" s="197" t="s">
        <v>128</v>
      </c>
      <c r="B35" s="197"/>
      <c r="C35" s="197"/>
      <c r="D35" s="197"/>
      <c r="E35" s="197"/>
      <c r="F35" s="197"/>
      <c r="G35" s="197"/>
      <c r="H35" s="197"/>
      <c r="I35" s="197"/>
    </row>
    <row r="36" spans="1:9" ht="15" x14ac:dyDescent="0.25">
      <c r="A36" s="195" t="s">
        <v>129</v>
      </c>
      <c r="B36" s="195"/>
      <c r="C36" s="195"/>
      <c r="D36" s="195"/>
      <c r="E36" s="195"/>
      <c r="F36" s="195"/>
      <c r="G36" s="195"/>
      <c r="H36" s="195"/>
      <c r="I36" s="195"/>
    </row>
    <row r="37" spans="1:9" x14ac:dyDescent="0.2">
      <c r="A37" s="195" t="s">
        <v>15</v>
      </c>
      <c r="B37" s="195"/>
      <c r="C37" s="195"/>
      <c r="D37" s="195"/>
      <c r="E37" s="195"/>
      <c r="F37" s="195"/>
      <c r="G37" s="195"/>
      <c r="H37" s="195"/>
      <c r="I37" s="195"/>
    </row>
    <row r="38" spans="1:9" x14ac:dyDescent="0.2">
      <c r="A38" s="129"/>
      <c r="B38" s="129"/>
      <c r="C38" s="129"/>
      <c r="D38" s="129"/>
      <c r="E38" s="129"/>
      <c r="F38" s="129"/>
      <c r="G38" s="129"/>
      <c r="H38" s="129"/>
      <c r="I38" s="129"/>
    </row>
    <row r="39" spans="1:9" ht="15" x14ac:dyDescent="0.25">
      <c r="A39" s="197" t="s">
        <v>130</v>
      </c>
      <c r="B39" s="197"/>
      <c r="C39" s="197"/>
      <c r="D39" s="197"/>
      <c r="E39" s="197"/>
      <c r="F39" s="197"/>
      <c r="G39" s="197"/>
      <c r="H39" s="197"/>
      <c r="I39" s="197"/>
    </row>
    <row r="40" spans="1:9" x14ac:dyDescent="0.2">
      <c r="A40" s="195" t="s">
        <v>16</v>
      </c>
      <c r="B40" s="195"/>
      <c r="C40" s="195"/>
      <c r="D40" s="195"/>
      <c r="E40" s="195"/>
      <c r="F40" s="195"/>
      <c r="G40" s="195"/>
      <c r="H40" s="195"/>
      <c r="I40" s="195"/>
    </row>
    <row r="41" spans="1:9" x14ac:dyDescent="0.2">
      <c r="A41" s="195" t="s">
        <v>17</v>
      </c>
      <c r="B41" s="195"/>
      <c r="C41" s="195"/>
      <c r="D41" s="195"/>
      <c r="E41" s="195"/>
      <c r="F41" s="195"/>
      <c r="G41" s="195"/>
      <c r="H41" s="195"/>
      <c r="I41" s="195"/>
    </row>
    <row r="42" spans="1:9" x14ac:dyDescent="0.2">
      <c r="A42" s="195" t="s">
        <v>18</v>
      </c>
      <c r="B42" s="195"/>
      <c r="C42" s="195"/>
      <c r="D42" s="195"/>
      <c r="E42" s="195"/>
      <c r="F42" s="195"/>
      <c r="G42" s="195"/>
      <c r="H42" s="195"/>
      <c r="I42" s="195"/>
    </row>
    <row r="43" spans="1:9" x14ac:dyDescent="0.2">
      <c r="A43" s="195" t="s">
        <v>19</v>
      </c>
      <c r="B43" s="195"/>
      <c r="C43" s="195"/>
      <c r="D43" s="195"/>
      <c r="E43" s="195"/>
      <c r="F43" s="195"/>
      <c r="G43" s="195"/>
      <c r="H43" s="195"/>
      <c r="I43" s="195"/>
    </row>
    <row r="44" spans="1:9" x14ac:dyDescent="0.2">
      <c r="A44" s="195" t="s">
        <v>20</v>
      </c>
      <c r="B44" s="195"/>
      <c r="C44" s="195"/>
      <c r="D44" s="195"/>
      <c r="E44" s="195"/>
      <c r="F44" s="195"/>
      <c r="G44" s="195"/>
      <c r="H44" s="195"/>
      <c r="I44" s="195"/>
    </row>
    <row r="45" spans="1:9" x14ac:dyDescent="0.2">
      <c r="A45" s="195" t="s">
        <v>21</v>
      </c>
      <c r="B45" s="195"/>
      <c r="C45" s="195"/>
      <c r="D45" s="195"/>
      <c r="E45" s="195"/>
      <c r="F45" s="195"/>
      <c r="G45" s="195"/>
      <c r="H45" s="195"/>
      <c r="I45" s="195"/>
    </row>
    <row r="46" spans="1:9" x14ac:dyDescent="0.2">
      <c r="A46" s="195" t="s">
        <v>22</v>
      </c>
      <c r="B46" s="195"/>
      <c r="C46" s="195"/>
      <c r="D46" s="195"/>
      <c r="E46" s="195"/>
      <c r="F46" s="195"/>
      <c r="G46" s="195"/>
      <c r="H46" s="195"/>
      <c r="I46" s="195"/>
    </row>
    <row r="47" spans="1:9" x14ac:dyDescent="0.2">
      <c r="A47" s="195" t="s">
        <v>23</v>
      </c>
      <c r="B47" s="195"/>
      <c r="C47" s="195"/>
      <c r="D47" s="195"/>
      <c r="E47" s="195"/>
      <c r="F47" s="195"/>
      <c r="G47" s="195"/>
      <c r="H47" s="195"/>
      <c r="I47" s="195"/>
    </row>
    <row r="48" spans="1:9" x14ac:dyDescent="0.2">
      <c r="A48" s="129"/>
      <c r="B48" s="129"/>
      <c r="C48" s="129"/>
      <c r="D48" s="129"/>
      <c r="E48" s="129"/>
      <c r="F48" s="129"/>
      <c r="G48" s="129"/>
      <c r="H48" s="129"/>
      <c r="I48" s="129"/>
    </row>
    <row r="49" spans="1:9" s="133" customFormat="1" ht="9" x14ac:dyDescent="0.15">
      <c r="A49" s="131" t="s">
        <v>131</v>
      </c>
      <c r="B49" s="132"/>
      <c r="C49" s="132"/>
      <c r="D49" s="132"/>
      <c r="E49" s="132"/>
      <c r="F49" s="132"/>
      <c r="G49" s="132"/>
      <c r="H49" s="132"/>
      <c r="I49" s="132"/>
    </row>
    <row r="50" spans="1:9" s="133" customFormat="1" ht="9" x14ac:dyDescent="0.15">
      <c r="A50" s="132" t="s">
        <v>132</v>
      </c>
      <c r="B50" s="132"/>
      <c r="C50" s="132"/>
      <c r="D50" s="132"/>
      <c r="E50" s="132"/>
      <c r="F50" s="132"/>
      <c r="G50" s="132"/>
      <c r="H50" s="132"/>
      <c r="I50" s="132"/>
    </row>
    <row r="51" spans="1:9" s="133" customFormat="1" ht="9" x14ac:dyDescent="0.15">
      <c r="A51" s="132" t="s">
        <v>133</v>
      </c>
      <c r="B51" s="132"/>
      <c r="C51" s="132"/>
      <c r="D51" s="132"/>
      <c r="E51" s="132"/>
      <c r="F51" s="132"/>
      <c r="G51" s="132"/>
      <c r="H51" s="132"/>
      <c r="I51" s="132"/>
    </row>
    <row r="52" spans="1:9" x14ac:dyDescent="0.2">
      <c r="A52" s="129"/>
      <c r="B52" s="129"/>
      <c r="C52" s="129"/>
      <c r="D52" s="129"/>
      <c r="E52" s="129"/>
      <c r="F52" s="129"/>
      <c r="G52" s="129"/>
      <c r="H52" s="129"/>
      <c r="I52" s="129"/>
    </row>
    <row r="53" spans="1:9" ht="15" x14ac:dyDescent="0.25">
      <c r="A53" s="197" t="s">
        <v>134</v>
      </c>
      <c r="B53" s="197"/>
      <c r="C53" s="197"/>
      <c r="D53" s="197"/>
      <c r="E53" s="197"/>
      <c r="F53" s="197"/>
      <c r="G53" s="197"/>
      <c r="H53" s="197"/>
      <c r="I53" s="197"/>
    </row>
    <row r="54" spans="1:9" x14ac:dyDescent="0.2">
      <c r="A54" s="195" t="s">
        <v>24</v>
      </c>
      <c r="B54" s="195"/>
      <c r="C54" s="195"/>
      <c r="D54" s="195"/>
      <c r="E54" s="195"/>
      <c r="F54" s="195"/>
      <c r="G54" s="195"/>
      <c r="H54" s="195"/>
      <c r="I54" s="195"/>
    </row>
    <row r="55" spans="1:9" x14ac:dyDescent="0.2">
      <c r="A55" s="129" t="s">
        <v>25</v>
      </c>
      <c r="B55" s="129"/>
      <c r="C55" s="129"/>
      <c r="D55" s="129"/>
      <c r="E55" s="129"/>
      <c r="F55" s="129"/>
      <c r="G55" s="129"/>
      <c r="H55" s="129"/>
      <c r="I55" s="129"/>
    </row>
    <row r="56" spans="1:9" x14ac:dyDescent="0.2">
      <c r="A56" s="129"/>
      <c r="B56" s="129"/>
      <c r="C56" s="129"/>
      <c r="D56" s="129"/>
      <c r="E56" s="129"/>
      <c r="F56" s="129"/>
      <c r="G56" s="129"/>
      <c r="H56" s="129"/>
      <c r="I56" s="129"/>
    </row>
  </sheetData>
  <mergeCells count="36">
    <mergeCell ref="A44:I44"/>
    <mergeCell ref="A45:I45"/>
    <mergeCell ref="A46:I46"/>
    <mergeCell ref="A47:I47"/>
    <mergeCell ref="A53:I53"/>
    <mergeCell ref="A54:I54"/>
    <mergeCell ref="A1:I1"/>
    <mergeCell ref="A5:I5"/>
    <mergeCell ref="A6:I6"/>
    <mergeCell ref="A7:I7"/>
    <mergeCell ref="A42:I42"/>
    <mergeCell ref="A43:I43"/>
    <mergeCell ref="A14:I14"/>
    <mergeCell ref="A15:I15"/>
    <mergeCell ref="A17:I17"/>
    <mergeCell ref="A18:I18"/>
    <mergeCell ref="A9:I9"/>
    <mergeCell ref="A10:I10"/>
    <mergeCell ref="A11:I11"/>
    <mergeCell ref="A13:I13"/>
    <mergeCell ref="A40:I40"/>
    <mergeCell ref="A41:I41"/>
    <mergeCell ref="A20:I20"/>
    <mergeCell ref="A21:I21"/>
    <mergeCell ref="A22:I22"/>
    <mergeCell ref="A23:I23"/>
    <mergeCell ref="A24:I24"/>
    <mergeCell ref="A29:I29"/>
    <mergeCell ref="A30:I30"/>
    <mergeCell ref="A31:I31"/>
    <mergeCell ref="A37:I37"/>
    <mergeCell ref="A39:I39"/>
    <mergeCell ref="A32:I32"/>
    <mergeCell ref="A33:I33"/>
    <mergeCell ref="A35:I35"/>
    <mergeCell ref="A36:I36"/>
  </mergeCells>
  <phoneticPr fontId="2" type="noConversion"/>
  <pageMargins left="0.55118110236220474" right="0.35433070866141736" top="0.98425196850393704" bottom="0.98425196850393704" header="0.51181102362204722" footer="0.51181102362204722"/>
  <pageSetup scale="90" orientation="portrait" r:id="rId1"/>
  <headerFooter alignWithMargins="0">
    <oddFooter>&amp;L© 2009 Spreadsheet123.com&amp;RCompany Payroll by Spreadsheet123.com</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6</vt:i4>
      </vt:variant>
      <vt:variant>
        <vt:lpstr>Named Ranges</vt:lpstr>
      </vt:variant>
      <vt:variant>
        <vt:i4>50</vt:i4>
      </vt:variant>
    </vt:vector>
  </HeadingPairs>
  <TitlesOfParts>
    <vt:vector baseType="lpstr" size="56">
      <vt:lpstr>Employee Register</vt:lpstr>
      <vt:lpstr>Payroll Calculator</vt:lpstr>
      <vt:lpstr>Paystubs</vt:lpstr>
      <vt:lpstr>YTD</vt:lpstr>
      <vt:lpstr>Federal Tax Tables</vt:lpstr>
      <vt:lpstr>©</vt:lpstr>
      <vt:lpstr>M_annual_F</vt:lpstr>
      <vt:lpstr>M_annual_H</vt:lpstr>
      <vt:lpstr>M_annual_I</vt:lpstr>
      <vt:lpstr>M_biweekly_F</vt:lpstr>
      <vt:lpstr>M_biweekly_H</vt:lpstr>
      <vt:lpstr>M_biweekly_I</vt:lpstr>
      <vt:lpstr>M_monthly_F</vt:lpstr>
      <vt:lpstr>M_monthly_H</vt:lpstr>
      <vt:lpstr>M_monthly_I</vt:lpstr>
      <vt:lpstr>M_quarterly_F</vt:lpstr>
      <vt:lpstr>M_quarterly_H</vt:lpstr>
      <vt:lpstr>M_quarterly_I</vt:lpstr>
      <vt:lpstr>M_semiannual_F</vt:lpstr>
      <vt:lpstr>M_semiannual_H</vt:lpstr>
      <vt:lpstr>M_semiannual_I</vt:lpstr>
      <vt:lpstr>M_semimonthly_F</vt:lpstr>
      <vt:lpstr>M_semimonthly_H</vt:lpstr>
      <vt:lpstr>M_semimonthly_I</vt:lpstr>
      <vt:lpstr>M_weekly_F</vt:lpstr>
      <vt:lpstr>M_weekly_H</vt:lpstr>
      <vt:lpstr>M_weekly_I</vt:lpstr>
      <vt:lpstr>names</vt:lpstr>
      <vt:lpstr>overtime_ex</vt:lpstr>
      <vt:lpstr>pay_frequency</vt:lpstr>
      <vt:lpstr>pFr</vt:lpstr>
      <vt:lpstr>'Employee Register'!Print_Area</vt:lpstr>
      <vt:lpstr>'Payroll Calculator'!Print_Area</vt:lpstr>
      <vt:lpstr>Paystubs!Print_Area</vt:lpstr>
      <vt:lpstr>YTD!Print_Area</vt:lpstr>
      <vt:lpstr>S_annual_A</vt:lpstr>
      <vt:lpstr>S_annual_C</vt:lpstr>
      <vt:lpstr>S_annual_D</vt:lpstr>
      <vt:lpstr>S_biweekly_A</vt:lpstr>
      <vt:lpstr>S_biweekly_C</vt:lpstr>
      <vt:lpstr>S_biweekly_D</vt:lpstr>
      <vt:lpstr>S_monthly_A</vt:lpstr>
      <vt:lpstr>S_monthly_C</vt:lpstr>
      <vt:lpstr>S_monthly_D</vt:lpstr>
      <vt:lpstr>S_quarterly_A</vt:lpstr>
      <vt:lpstr>S_quarterly_C</vt:lpstr>
      <vt:lpstr>S_quarterly_D</vt:lpstr>
      <vt:lpstr>S_semiannual_A</vt:lpstr>
      <vt:lpstr>S_semiannual_C</vt:lpstr>
      <vt:lpstr>S_semiannual_D</vt:lpstr>
      <vt:lpstr>S_semimonthly_A</vt:lpstr>
      <vt:lpstr>S_semimonthly_C</vt:lpstr>
      <vt:lpstr>S_semimonthly_D</vt:lpstr>
      <vt:lpstr>S_weekly_A</vt:lpstr>
      <vt:lpstr>S_weekly_C</vt:lpstr>
      <vt:lpstr>S_weekly_D</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