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defaultThemeVersion="153222"/>
  <mc:AlternateContent xmlns:mc="http://schemas.openxmlformats.org/markup-compatibility/2006">
    <mc:Choice Requires="x15">
      <x15ac:absPath xmlns:x15ac="http://schemas.microsoft.com/office/spreadsheetml/2010/11/ac" url="F:\F DRIVE\ALL\ALEXY\financial projections template\"/>
    </mc:Choice>
  </mc:AlternateContent>
  <bookViews>
    <workbookView xWindow="0" yWindow="0" windowWidth="19200" windowHeight="8295" tabRatio="902" activeTab="1"/>
  </bookViews>
  <sheets>
    <sheet name="Summary" sheetId="12" r:id="rId1"/>
    <sheet name="Start-Up Costs &amp; Funding" sheetId="1" r:id="rId2"/>
    <sheet name="Sales Planner" sheetId="13" r:id="rId3"/>
    <sheet name="Payroll" sheetId="14" r:id="rId4"/>
    <sheet name="Income Statement" sheetId="3" r:id="rId5"/>
    <sheet name="Monthly Cash Flow " sheetId="6" r:id="rId6"/>
    <sheet name="Balance Sheet" sheetId="4" r:id="rId7"/>
    <sheet name="Depreciation Calc" sheetId="15" state="hidden" r:id="rId8"/>
    <sheet name="Loan 1" sheetId="9" state="hidden" r:id="rId9"/>
    <sheet name="Loan 2" sheetId="10" state="hidden" r:id="rId10"/>
    <sheet name="Loan 3" sheetId="11" state="hidden" r:id="rId11"/>
  </sheets>
  <externalReferences>
    <externalReference r:id="rId12"/>
    <externalReference r:id="rId13"/>
  </externalReferences>
  <definedNames>
    <definedName name="aa" localSheetId="3">(#REF!*#REF!*#REF!*#REF!)&gt;0</definedName>
    <definedName name="aa" localSheetId="2">(#REF!*#REF!*#REF!*#REF!)&gt;0</definedName>
    <definedName name="aa">(#REF!*#REF!*#REF!*#REF!)&gt;0</definedName>
    <definedName name="ab" localSheetId="3">#REF!</definedName>
    <definedName name="ab" localSheetId="2">#REF!</definedName>
    <definedName name="ab">#REF!</definedName>
    <definedName name="ac" localSheetId="3">#REF!</definedName>
    <definedName name="ac" localSheetId="2">#REF!</definedName>
    <definedName name="ac">#REF!</definedName>
    <definedName name="ActualNumberOfPayments" localSheetId="3">IFERROR(IF(Payroll!LoanIsGood,IF(Payroll!PaymentsPerYear=1,1,MATCH(0.01,[0]!End_Bal,-1)+1)),"")</definedName>
    <definedName name="ActualNumberOfPayments" localSheetId="2">IFERROR(IF('Sales Planner'!LoanIsGood,IF('Sales Planner'!PaymentsPerYear=1,1,MATCH(0.01,[0]!End_Bal,-1)+1)),"")</definedName>
    <definedName name="ActualNumberOfPayments">IFERROR(IF(LoanIsGood,IF(PaymentsPerYear=1,1,MATCH(0.01,End_Bal,-1)+1)),"")</definedName>
    <definedName name="ad" localSheetId="3">#REF!</definedName>
    <definedName name="ad" localSheetId="2">#REF!</definedName>
    <definedName name="ad">#REF!</definedName>
    <definedName name="ae" localSheetId="3">#REF!</definedName>
    <definedName name="ae" localSheetId="2">#REF!</definedName>
    <definedName name="ae">#REF!</definedName>
    <definedName name="af" localSheetId="3">#REF!</definedName>
    <definedName name="af" localSheetId="2">#REF!</definedName>
    <definedName name="af">#REF!</definedName>
    <definedName name="ag" localSheetId="3">IFERROR(IF(Payroll!aa,IF(Payroll!ac=1,1,MATCH(0.01,[0]!End_Bal,-1)+1)),"")</definedName>
    <definedName name="ag" localSheetId="2">IFERROR(IF('Sales Planner'!aa,IF('Sales Planner'!ac=1,1,MATCH(0.01,[0]!End_Bal,-1)+1)),"")</definedName>
    <definedName name="ag">IFERROR(IF(aa,IF(ac=1,1,MATCH(0.01,End_Bal,-1)+1)),"")</definedName>
    <definedName name="ah">SUM([1]!PaymentSchedule[EXTRA PAYMENT])</definedName>
    <definedName name="ai">SUM([1]!PaymentSchedule[INTEREST])</definedName>
    <definedName name="aj" localSheetId="3">#REF!</definedName>
    <definedName name="aj" localSheetId="2">#REF!</definedName>
    <definedName name="aj">#REF!</definedName>
    <definedName name="ak" localSheetId="3">#REF!</definedName>
    <definedName name="ak" localSheetId="2">#REF!</definedName>
    <definedName name="ak">#REF!</definedName>
    <definedName name="al" localSheetId="3">#REF!</definedName>
    <definedName name="al" localSheetId="2">#REF!</definedName>
    <definedName name="al">#REF!</definedName>
    <definedName name="Amount">'Loan 1'!$B$4</definedName>
    <definedName name="AnnualInterestRate">'Loan 1'!$B$1</definedName>
    <definedName name="Cash_minimum" localSheetId="5">'Monthly Cash Flow '!#REF!</definedName>
    <definedName name="End_Bal">[2]!PaymentSchedule[ENDING BALANCE]</definedName>
    <definedName name="ExtraPayments" localSheetId="3">#REF!</definedName>
    <definedName name="ExtraPayments" localSheetId="2">#REF!</definedName>
    <definedName name="ExtraPayments">#REF!</definedName>
    <definedName name="InterestRate" localSheetId="3">#REF!</definedName>
    <definedName name="InterestRate" localSheetId="2">#REF!</definedName>
    <definedName name="InterestRate">#REF!</definedName>
    <definedName name="interestrate2" localSheetId="3">#REF!</definedName>
    <definedName name="interestrate2" localSheetId="2">#REF!</definedName>
    <definedName name="interestrate2">#REF!</definedName>
    <definedName name="Loan2isgood" localSheetId="3">(#REF!*#REF!*#REF!*#REF!)&gt;0</definedName>
    <definedName name="Loan2isgood" localSheetId="2">(#REF!*#REF!*#REF!*#REF!)&gt;0</definedName>
    <definedName name="Loan2isgood">(#REF!*#REF!*#REF!*#REF!)&gt;0</definedName>
    <definedName name="LoanAmount" localSheetId="3">#REF!</definedName>
    <definedName name="LoanAmount" localSheetId="2">#REF!</definedName>
    <definedName name="LoanAmount">#REF!</definedName>
    <definedName name="LoanIsGood" localSheetId="3">(#REF!*#REF!*#REF!*#REF!)&gt;0</definedName>
    <definedName name="LoanIsGood" localSheetId="2">(#REF!*#REF!*#REF!*#REF!)&gt;0</definedName>
    <definedName name="LoanIsGood">(#REF!*#REF!*#REF!*#REF!)&gt;0</definedName>
    <definedName name="LoanPeriod" localSheetId="3">#REF!</definedName>
    <definedName name="LoanPeriod" localSheetId="2">#REF!</definedName>
    <definedName name="LoanPeriod">#REF!</definedName>
    <definedName name="LoanStartDate" localSheetId="3">#REF!</definedName>
    <definedName name="LoanStartDate" localSheetId="2">#REF!</definedName>
    <definedName name="LoanStartDate">#REF!</definedName>
    <definedName name="PaymentsPerYear" localSheetId="3">#REF!</definedName>
    <definedName name="PaymentsPerYear" localSheetId="2">#REF!</definedName>
    <definedName name="PaymentsPerYear">#REF!</definedName>
    <definedName name="_xlnm.Print_Area" localSheetId="6">'Balance Sheet'!$A$1:$K$32</definedName>
    <definedName name="_xlnm.Print_Area" localSheetId="4">'Income Statement'!$A$1:$H$43</definedName>
    <definedName name="_xlnm.Print_Area" localSheetId="5">'Monthly Cash Flow '!$A$1:$O$92</definedName>
    <definedName name="_xlnm.Print_Area" localSheetId="3">Payroll!$A$1:$T$25</definedName>
    <definedName name="_xlnm.Print_Area" localSheetId="2">'Sales Planner'!$A$1:$W$14</definedName>
    <definedName name="_xlnm.Print_Area" localSheetId="1">'Start-Up Costs &amp; Funding'!$A$1:$G$38</definedName>
    <definedName name="ScheduledNumberOfPayments" localSheetId="3">#REF!</definedName>
    <definedName name="ScheduledNumberOfPayments" localSheetId="2">#REF!</definedName>
    <definedName name="ScheduledNumberOfPayments">#REF!</definedName>
    <definedName name="ScheduledPayment" localSheetId="3">#REF!</definedName>
    <definedName name="ScheduledPayment" localSheetId="2">#REF!</definedName>
    <definedName name="ScheduledPayment">#REF!</definedName>
    <definedName name="Start_date" localSheetId="5">'Monthly Cash Flow '!$B$4</definedName>
    <definedName name="TotalEarlyPayments">SUM([2]!PaymentSchedule[EXTRA PAYMENT])</definedName>
    <definedName name="TotalInterest">SUM([2]!PaymentSchedule[INTEREST])</definedName>
    <definedName name="Years">'Loan 1'!$B$2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67" i="6" l="1"/>
  <c r="U8" i="13" l="1"/>
  <c r="M8" i="13"/>
  <c r="M6" i="13"/>
  <c r="K9" i="13"/>
  <c r="K8" i="13"/>
  <c r="Q13" i="13"/>
  <c r="U13" i="13" s="1"/>
  <c r="Q12" i="13"/>
  <c r="U12" i="13" s="1"/>
  <c r="Q11" i="13"/>
  <c r="U11" i="13" s="1"/>
  <c r="Q10" i="13"/>
  <c r="Q9" i="13"/>
  <c r="S9" i="13" s="1"/>
  <c r="Q8" i="13"/>
  <c r="S8" i="13" s="1"/>
  <c r="Q7" i="13"/>
  <c r="Q6" i="13"/>
  <c r="U6" i="13" s="1"/>
  <c r="I7" i="13"/>
  <c r="M7" i="13" s="1"/>
  <c r="I8" i="13"/>
  <c r="I9" i="13"/>
  <c r="M9" i="13" s="1"/>
  <c r="U9" i="13" s="1"/>
  <c r="I10" i="13"/>
  <c r="M10" i="13" s="1"/>
  <c r="I11" i="13"/>
  <c r="M11" i="13" s="1"/>
  <c r="I12" i="13"/>
  <c r="M12" i="13" s="1"/>
  <c r="I13" i="13"/>
  <c r="M13" i="13" s="1"/>
  <c r="I6" i="13"/>
  <c r="K6" i="13" s="1"/>
  <c r="S6" i="13" s="1"/>
  <c r="I13" i="4"/>
  <c r="K7" i="4"/>
  <c r="K13" i="4" s="1"/>
  <c r="J7" i="4"/>
  <c r="J13" i="4" s="1"/>
  <c r="I7" i="4"/>
  <c r="H7" i="4"/>
  <c r="I6" i="4"/>
  <c r="K11" i="4"/>
  <c r="J12" i="4"/>
  <c r="J11" i="4"/>
  <c r="K12" i="4"/>
  <c r="I12" i="4"/>
  <c r="I11" i="4"/>
  <c r="U10" i="13" l="1"/>
  <c r="S13" i="13"/>
  <c r="U7" i="13"/>
  <c r="K7" i="13"/>
  <c r="S7" i="13" s="1"/>
  <c r="T7" i="13" s="1"/>
  <c r="V7" i="13" s="1"/>
  <c r="W7" i="13" s="1"/>
  <c r="K10" i="13"/>
  <c r="S10" i="13" s="1"/>
  <c r="T10" i="13" s="1"/>
  <c r="V10" i="13" s="1"/>
  <c r="W10" i="13" s="1"/>
  <c r="K11" i="13"/>
  <c r="S11" i="13" s="1"/>
  <c r="T11" i="13" s="1"/>
  <c r="V11" i="13" s="1"/>
  <c r="W11" i="13" s="1"/>
  <c r="K12" i="13"/>
  <c r="S12" i="13" s="1"/>
  <c r="K13" i="13"/>
  <c r="C88" i="6"/>
  <c r="D88" i="6" s="1"/>
  <c r="E88" i="6" s="1"/>
  <c r="F88" i="6" s="1"/>
  <c r="G88" i="6" s="1"/>
  <c r="H88" i="6" s="1"/>
  <c r="I88" i="6" s="1"/>
  <c r="J88" i="6" s="1"/>
  <c r="K88" i="6" s="1"/>
  <c r="L88" i="6" s="1"/>
  <c r="M88" i="6" s="1"/>
  <c r="N88" i="6" s="1"/>
  <c r="C87" i="6"/>
  <c r="D87" i="6" s="1"/>
  <c r="E87" i="6" s="1"/>
  <c r="F87" i="6" s="1"/>
  <c r="G87" i="6" s="1"/>
  <c r="H87" i="6" s="1"/>
  <c r="I87" i="6" s="1"/>
  <c r="J87" i="6" s="1"/>
  <c r="K87" i="6" s="1"/>
  <c r="L87" i="6" s="1"/>
  <c r="M87" i="6" s="1"/>
  <c r="N87" i="6" s="1"/>
  <c r="C86" i="6"/>
  <c r="D86" i="6" s="1"/>
  <c r="E86" i="6" s="1"/>
  <c r="F86" i="6" s="1"/>
  <c r="G86" i="6" s="1"/>
  <c r="H86" i="6" s="1"/>
  <c r="I86" i="6" s="1"/>
  <c r="J86" i="6" s="1"/>
  <c r="K86" i="6" s="1"/>
  <c r="L86" i="6" s="1"/>
  <c r="M86" i="6" s="1"/>
  <c r="N86" i="6" s="1"/>
  <c r="C85" i="6"/>
  <c r="D85" i="6" s="1"/>
  <c r="E85" i="6" s="1"/>
  <c r="F85" i="6" s="1"/>
  <c r="G85" i="6" s="1"/>
  <c r="H85" i="6" s="1"/>
  <c r="I85" i="6" s="1"/>
  <c r="J85" i="6" s="1"/>
  <c r="K85" i="6" s="1"/>
  <c r="L85" i="6" s="1"/>
  <c r="M85" i="6" s="1"/>
  <c r="N85" i="6" s="1"/>
  <c r="C84" i="6"/>
  <c r="D84" i="6" s="1"/>
  <c r="E84" i="6" s="1"/>
  <c r="F84" i="6" s="1"/>
  <c r="G84" i="6" s="1"/>
  <c r="H84" i="6" s="1"/>
  <c r="I84" i="6" s="1"/>
  <c r="J84" i="6" s="1"/>
  <c r="K84" i="6" s="1"/>
  <c r="L84" i="6" s="1"/>
  <c r="M84" i="6" s="1"/>
  <c r="N84" i="6" s="1"/>
  <c r="C83" i="6"/>
  <c r="D83" i="6" s="1"/>
  <c r="E83" i="6" s="1"/>
  <c r="F83" i="6" s="1"/>
  <c r="G83" i="6" s="1"/>
  <c r="H83" i="6" s="1"/>
  <c r="I83" i="6" s="1"/>
  <c r="J83" i="6" s="1"/>
  <c r="K83" i="6" s="1"/>
  <c r="L83" i="6" s="1"/>
  <c r="M83" i="6" s="1"/>
  <c r="N83" i="6" s="1"/>
  <c r="C82" i="6"/>
  <c r="D82" i="6" s="1"/>
  <c r="E82" i="6" s="1"/>
  <c r="F82" i="6" s="1"/>
  <c r="G82" i="6" s="1"/>
  <c r="H82" i="6" s="1"/>
  <c r="I82" i="6" s="1"/>
  <c r="J82" i="6" s="1"/>
  <c r="K82" i="6" s="1"/>
  <c r="L82" i="6" s="1"/>
  <c r="M82" i="6" s="1"/>
  <c r="N82" i="6" s="1"/>
  <c r="C81" i="6"/>
  <c r="D81" i="6" s="1"/>
  <c r="E81" i="6" s="1"/>
  <c r="F81" i="6" s="1"/>
  <c r="G81" i="6" s="1"/>
  <c r="H81" i="6" s="1"/>
  <c r="I81" i="6" s="1"/>
  <c r="J81" i="6" s="1"/>
  <c r="K81" i="6" s="1"/>
  <c r="L81" i="6" s="1"/>
  <c r="M81" i="6" s="1"/>
  <c r="N81" i="6" s="1"/>
  <c r="C80" i="6"/>
  <c r="D80" i="6" s="1"/>
  <c r="E80" i="6" s="1"/>
  <c r="F80" i="6" s="1"/>
  <c r="G80" i="6" s="1"/>
  <c r="H80" i="6" s="1"/>
  <c r="I80" i="6" s="1"/>
  <c r="J80" i="6" s="1"/>
  <c r="K80" i="6" s="1"/>
  <c r="L80" i="6" s="1"/>
  <c r="M80" i="6" s="1"/>
  <c r="N80" i="6" s="1"/>
  <c r="C79" i="6"/>
  <c r="D79" i="6" s="1"/>
  <c r="E79" i="6" s="1"/>
  <c r="F79" i="6" s="1"/>
  <c r="G79" i="6" s="1"/>
  <c r="H79" i="6" s="1"/>
  <c r="I79" i="6" s="1"/>
  <c r="J79" i="6" s="1"/>
  <c r="K79" i="6" s="1"/>
  <c r="L79" i="6" s="1"/>
  <c r="M79" i="6" s="1"/>
  <c r="N79" i="6" s="1"/>
  <c r="C78" i="6"/>
  <c r="D78" i="6" s="1"/>
  <c r="E78" i="6" s="1"/>
  <c r="F78" i="6" s="1"/>
  <c r="G78" i="6" s="1"/>
  <c r="H78" i="6" s="1"/>
  <c r="I78" i="6" s="1"/>
  <c r="J78" i="6" s="1"/>
  <c r="K78" i="6" s="1"/>
  <c r="L78" i="6" s="1"/>
  <c r="M78" i="6" s="1"/>
  <c r="N78" i="6" s="1"/>
  <c r="C77" i="6"/>
  <c r="C76" i="6"/>
  <c r="C75" i="6"/>
  <c r="D75" i="6" s="1"/>
  <c r="E75" i="6" s="1"/>
  <c r="F75" i="6" s="1"/>
  <c r="G75" i="6" s="1"/>
  <c r="H75" i="6" s="1"/>
  <c r="I75" i="6" s="1"/>
  <c r="J75" i="6" s="1"/>
  <c r="K75" i="6" s="1"/>
  <c r="L75" i="6" s="1"/>
  <c r="M75" i="6" s="1"/>
  <c r="N75" i="6" s="1"/>
  <c r="D77" i="6"/>
  <c r="E77" i="6" s="1"/>
  <c r="F77" i="6" s="1"/>
  <c r="G77" i="6" s="1"/>
  <c r="H77" i="6" s="1"/>
  <c r="I77" i="6" s="1"/>
  <c r="J77" i="6" s="1"/>
  <c r="K77" i="6" s="1"/>
  <c r="L77" i="6" s="1"/>
  <c r="M77" i="6" s="1"/>
  <c r="N77" i="6" s="1"/>
  <c r="D76" i="6"/>
  <c r="E76" i="6" s="1"/>
  <c r="F76" i="6" s="1"/>
  <c r="G76" i="6" s="1"/>
  <c r="H76" i="6" s="1"/>
  <c r="I76" i="6" s="1"/>
  <c r="J76" i="6" s="1"/>
  <c r="K76" i="6" s="1"/>
  <c r="L76" i="6" s="1"/>
  <c r="M76" i="6" s="1"/>
  <c r="N76" i="6" s="1"/>
  <c r="C65" i="6"/>
  <c r="D65" i="6" s="1"/>
  <c r="E65" i="6" s="1"/>
  <c r="F65" i="6" s="1"/>
  <c r="G65" i="6" s="1"/>
  <c r="H65" i="6" s="1"/>
  <c r="I65" i="6" s="1"/>
  <c r="J65" i="6" s="1"/>
  <c r="K65" i="6" s="1"/>
  <c r="L65" i="6" s="1"/>
  <c r="M65" i="6" s="1"/>
  <c r="N65" i="6" s="1"/>
  <c r="O67" i="6"/>
  <c r="R25" i="14"/>
  <c r="S19" i="14" s="1"/>
  <c r="T19" i="14" s="1"/>
  <c r="K25" i="14"/>
  <c r="D25" i="14"/>
  <c r="Q20" i="14"/>
  <c r="R9" i="14"/>
  <c r="Q9" i="14"/>
  <c r="P9" i="14"/>
  <c r="S8" i="14"/>
  <c r="T8" i="14" s="1"/>
  <c r="S7" i="14"/>
  <c r="T7" i="14" s="1"/>
  <c r="S6" i="14"/>
  <c r="T6" i="14" s="1"/>
  <c r="T13" i="13"/>
  <c r="V13" i="13" s="1"/>
  <c r="W13" i="13" s="1"/>
  <c r="T12" i="13"/>
  <c r="V12" i="13" s="1"/>
  <c r="W12" i="13" s="1"/>
  <c r="T9" i="13"/>
  <c r="V9" i="13" s="1"/>
  <c r="W9" i="13" s="1"/>
  <c r="T8" i="13"/>
  <c r="V8" i="13" s="1"/>
  <c r="W8" i="13" s="1"/>
  <c r="T6" i="13"/>
  <c r="V6" i="13" s="1"/>
  <c r="O76" i="6" l="1"/>
  <c r="O86" i="6"/>
  <c r="O80" i="6"/>
  <c r="O88" i="6"/>
  <c r="O75" i="6"/>
  <c r="O77" i="6"/>
  <c r="O79" i="6"/>
  <c r="O87" i="6"/>
  <c r="O84" i="6"/>
  <c r="S9" i="14"/>
  <c r="S13" i="14"/>
  <c r="T13" i="14" s="1"/>
  <c r="S12" i="14"/>
  <c r="T14" i="13"/>
  <c r="V14" i="13"/>
  <c r="W6" i="13"/>
  <c r="W14" i="13" s="1"/>
  <c r="L19" i="14"/>
  <c r="E19" i="14"/>
  <c r="A31" i="10"/>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31" i="9"/>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B13" i="4"/>
  <c r="C13" i="4" s="1"/>
  <c r="D13" i="4" s="1"/>
  <c r="E13" i="4" s="1"/>
  <c r="H12" i="4"/>
  <c r="H11" i="4"/>
  <c r="G12" i="4"/>
  <c r="G11" i="4"/>
  <c r="B7" i="4"/>
  <c r="C7" i="4" s="1"/>
  <c r="D7" i="4" s="1"/>
  <c r="E7" i="4" s="1"/>
  <c r="T9" i="14" l="1"/>
  <c r="C73" i="6"/>
  <c r="O85" i="6"/>
  <c r="O83" i="6"/>
  <c r="O82" i="6"/>
  <c r="O81" i="6"/>
  <c r="O78" i="6"/>
  <c r="G12" i="3"/>
  <c r="G4" i="3"/>
  <c r="T12" i="14"/>
  <c r="E10" i="15"/>
  <c r="E9" i="15"/>
  <c r="E8" i="15"/>
  <c r="E7" i="15"/>
  <c r="E6" i="15"/>
  <c r="E5" i="15"/>
  <c r="D10" i="15"/>
  <c r="F10" i="15" s="1"/>
  <c r="D9" i="15"/>
  <c r="F9" i="15" s="1"/>
  <c r="D8" i="15"/>
  <c r="D7" i="15"/>
  <c r="F7" i="15" s="1"/>
  <c r="D6" i="15"/>
  <c r="F6" i="15" s="1"/>
  <c r="D5" i="15"/>
  <c r="F5" i="15" s="1"/>
  <c r="B8" i="4"/>
  <c r="B20" i="4"/>
  <c r="H21" i="4"/>
  <c r="D73" i="6" l="1"/>
  <c r="E73" i="6" s="1"/>
  <c r="F73" i="6" s="1"/>
  <c r="G73" i="6" s="1"/>
  <c r="H73" i="6" s="1"/>
  <c r="I73" i="6" s="1"/>
  <c r="J73" i="6" s="1"/>
  <c r="K73" i="6" s="1"/>
  <c r="L73" i="6" s="1"/>
  <c r="M73" i="6" s="1"/>
  <c r="N73" i="6" s="1"/>
  <c r="G14" i="3"/>
  <c r="G8" i="3"/>
  <c r="H12" i="3" s="1"/>
  <c r="F8" i="15"/>
  <c r="G8" i="15" s="1"/>
  <c r="H8" i="15" s="1"/>
  <c r="G9" i="15"/>
  <c r="H9" i="15" s="1"/>
  <c r="G6" i="15"/>
  <c r="H6" i="15" s="1"/>
  <c r="G5" i="15"/>
  <c r="H5" i="15" s="1"/>
  <c r="G10" i="15"/>
  <c r="H10" i="15" s="1"/>
  <c r="G7" i="15"/>
  <c r="H7" i="15" s="1"/>
  <c r="C47" i="6"/>
  <c r="C50" i="6"/>
  <c r="C51" i="6"/>
  <c r="C52" i="6"/>
  <c r="C53" i="6"/>
  <c r="C54" i="6"/>
  <c r="C55" i="6"/>
  <c r="C56" i="6"/>
  <c r="C57" i="6"/>
  <c r="C58" i="6"/>
  <c r="C49" i="6"/>
  <c r="C48" i="6"/>
  <c r="C46" i="6"/>
  <c r="C45" i="6"/>
  <c r="C28" i="6"/>
  <c r="C27" i="6"/>
  <c r="C26" i="6"/>
  <c r="C25" i="6"/>
  <c r="C24" i="6"/>
  <c r="C23" i="6"/>
  <c r="C22" i="6"/>
  <c r="C21" i="6"/>
  <c r="C20" i="6"/>
  <c r="C19" i="6"/>
  <c r="C18" i="6"/>
  <c r="C17" i="6"/>
  <c r="C16" i="6"/>
  <c r="H14" i="3" l="1"/>
  <c r="G42" i="3" s="1"/>
  <c r="H33" i="3"/>
  <c r="H25" i="3"/>
  <c r="H32" i="3"/>
  <c r="H24" i="3"/>
  <c r="H13" i="3"/>
  <c r="H31" i="3"/>
  <c r="H23" i="3"/>
  <c r="H26" i="3"/>
  <c r="H30" i="3"/>
  <c r="H22" i="3"/>
  <c r="H8" i="3"/>
  <c r="H28" i="3"/>
  <c r="H6" i="3"/>
  <c r="H29" i="3"/>
  <c r="H21" i="3"/>
  <c r="H7" i="3"/>
  <c r="H20" i="3"/>
  <c r="H27" i="3"/>
  <c r="H19" i="3"/>
  <c r="H5" i="3"/>
  <c r="H34" i="3"/>
  <c r="H4" i="3"/>
  <c r="O73" i="6"/>
  <c r="L69" i="6"/>
  <c r="D69" i="6"/>
  <c r="K69" i="6"/>
  <c r="C69" i="6"/>
  <c r="J69" i="6"/>
  <c r="N69" i="6"/>
  <c r="I69" i="6"/>
  <c r="M69" i="6"/>
  <c r="H69" i="6"/>
  <c r="G69" i="6"/>
  <c r="F69" i="6"/>
  <c r="E69" i="6"/>
  <c r="G15" i="3"/>
  <c r="H15" i="3" s="1"/>
  <c r="H11" i="15"/>
  <c r="G11" i="15"/>
  <c r="F11" i="15"/>
  <c r="G12" i="15" s="1"/>
  <c r="H13" i="15" s="1"/>
  <c r="E72" i="6" l="1"/>
  <c r="H72" i="6"/>
  <c r="I72" i="6"/>
  <c r="K72" i="6"/>
  <c r="L72" i="6"/>
  <c r="M72" i="6"/>
  <c r="N72" i="6"/>
  <c r="J72" i="6"/>
  <c r="C72" i="6"/>
  <c r="F72" i="6"/>
  <c r="G72" i="6"/>
  <c r="D72" i="6"/>
  <c r="O69" i="6"/>
  <c r="G22" i="3"/>
  <c r="G41" i="3"/>
  <c r="E22" i="3"/>
  <c r="H12" i="15"/>
  <c r="H14" i="15" s="1"/>
  <c r="E16" i="4" s="1"/>
  <c r="G13" i="15"/>
  <c r="D16" i="4" s="1"/>
  <c r="C16" i="4"/>
  <c r="C22" i="3"/>
  <c r="O37" i="6"/>
  <c r="Q37" i="6" s="1"/>
  <c r="O8" i="6"/>
  <c r="Q8" i="6" s="1"/>
  <c r="O72" i="6" l="1"/>
  <c r="J20" i="14"/>
  <c r="L13" i="13"/>
  <c r="N13" i="13" s="1"/>
  <c r="O13" i="13" s="1"/>
  <c r="L12" i="13"/>
  <c r="N12" i="13" s="1"/>
  <c r="O12" i="13" s="1"/>
  <c r="L11" i="13"/>
  <c r="N11" i="13" s="1"/>
  <c r="O11" i="13" s="1"/>
  <c r="L10" i="13"/>
  <c r="N10" i="13" s="1"/>
  <c r="O10" i="13" s="1"/>
  <c r="L9" i="13"/>
  <c r="N9" i="13" s="1"/>
  <c r="O9" i="13" s="1"/>
  <c r="L8" i="13"/>
  <c r="N8" i="13" s="1"/>
  <c r="O8" i="13" s="1"/>
  <c r="L7" i="13"/>
  <c r="N7" i="13" s="1"/>
  <c r="O7" i="13" s="1"/>
  <c r="L6" i="13"/>
  <c r="N6" i="13" s="1"/>
  <c r="A2" i="4"/>
  <c r="A2" i="6"/>
  <c r="C20" i="14"/>
  <c r="K9" i="14"/>
  <c r="J9" i="14"/>
  <c r="I9" i="14"/>
  <c r="D9" i="14"/>
  <c r="C9" i="14"/>
  <c r="B9" i="14"/>
  <c r="L8" i="14"/>
  <c r="M8" i="14" s="1"/>
  <c r="E8" i="14"/>
  <c r="F8" i="14" s="1"/>
  <c r="L7" i="14"/>
  <c r="E7" i="14"/>
  <c r="L6" i="14"/>
  <c r="E6" i="14"/>
  <c r="A2" i="14"/>
  <c r="E12" i="14" l="1"/>
  <c r="F12" i="14" s="1"/>
  <c r="S18" i="14"/>
  <c r="S17" i="14"/>
  <c r="T17" i="14" s="1"/>
  <c r="S16" i="14"/>
  <c r="T16" i="14" s="1"/>
  <c r="S15" i="14"/>
  <c r="T15" i="14" s="1"/>
  <c r="S14" i="14"/>
  <c r="L18" i="14"/>
  <c r="M6" i="14"/>
  <c r="L16" i="14"/>
  <c r="M16" i="14" s="1"/>
  <c r="L17" i="14"/>
  <c r="M17" i="14" s="1"/>
  <c r="L15" i="14"/>
  <c r="M15" i="14" s="1"/>
  <c r="E14" i="14"/>
  <c r="F14" i="14" s="1"/>
  <c r="E15" i="14"/>
  <c r="F15" i="14" s="1"/>
  <c r="E13" i="14"/>
  <c r="F13" i="14" s="1"/>
  <c r="E16" i="14"/>
  <c r="F16" i="14" s="1"/>
  <c r="N14" i="13"/>
  <c r="L14" i="13"/>
  <c r="O6" i="13"/>
  <c r="O14" i="13" s="1"/>
  <c r="L14" i="14"/>
  <c r="M14" i="14" s="1"/>
  <c r="L9" i="14"/>
  <c r="L12" i="14"/>
  <c r="M12" i="14" s="1"/>
  <c r="E9" i="14"/>
  <c r="M19" i="14"/>
  <c r="F7" i="14"/>
  <c r="E17" i="14"/>
  <c r="F17" i="14" s="1"/>
  <c r="E18" i="14"/>
  <c r="F18" i="14" s="1"/>
  <c r="M7" i="14"/>
  <c r="L13" i="14"/>
  <c r="M13" i="14" s="1"/>
  <c r="F19" i="14"/>
  <c r="F6" i="14"/>
  <c r="A2" i="3"/>
  <c r="A2" i="13"/>
  <c r="D10" i="13"/>
  <c r="F10" i="13" s="1"/>
  <c r="G10" i="13" s="1"/>
  <c r="D11" i="13"/>
  <c r="F11" i="13" s="1"/>
  <c r="G11" i="13" s="1"/>
  <c r="D12" i="13"/>
  <c r="F12" i="13" s="1"/>
  <c r="G12" i="13" s="1"/>
  <c r="D13" i="13"/>
  <c r="F13" i="13" s="1"/>
  <c r="G13" i="13" s="1"/>
  <c r="D7" i="13"/>
  <c r="F7" i="13" s="1"/>
  <c r="G7" i="13" s="1"/>
  <c r="D8" i="13"/>
  <c r="F8" i="13" s="1"/>
  <c r="G8" i="13" s="1"/>
  <c r="D9" i="13"/>
  <c r="F9" i="13" s="1"/>
  <c r="G9" i="13" s="1"/>
  <c r="D6" i="13"/>
  <c r="F6" i="13" s="1"/>
  <c r="G6" i="13" s="1"/>
  <c r="D12" i="1"/>
  <c r="T14" i="14" l="1"/>
  <c r="S20" i="14"/>
  <c r="G15" i="13"/>
  <c r="M9" i="14"/>
  <c r="C43" i="6"/>
  <c r="F9" i="14"/>
  <c r="C14" i="6"/>
  <c r="E4" i="3"/>
  <c r="E12" i="3"/>
  <c r="G14" i="13"/>
  <c r="L20" i="14"/>
  <c r="E20" i="14"/>
  <c r="C15" i="6" s="1"/>
  <c r="F14" i="13"/>
  <c r="D14" i="13"/>
  <c r="E8" i="3" l="1"/>
  <c r="F4" i="3" s="1"/>
  <c r="C74" i="6"/>
  <c r="T20" i="14"/>
  <c r="S21" i="14"/>
  <c r="T21" i="14" s="1"/>
  <c r="G18" i="3" s="1"/>
  <c r="H18" i="3" s="1"/>
  <c r="M20" i="14"/>
  <c r="C44" i="6"/>
  <c r="E14" i="3"/>
  <c r="L21" i="14"/>
  <c r="M21" i="14" s="1"/>
  <c r="E18" i="3" s="1"/>
  <c r="F20" i="14"/>
  <c r="E21" i="14"/>
  <c r="F21" i="14" s="1"/>
  <c r="C18" i="3" s="1"/>
  <c r="C12" i="3"/>
  <c r="C4" i="3"/>
  <c r="F18" i="3" l="1"/>
  <c r="F14" i="3"/>
  <c r="C39" i="6"/>
  <c r="F32" i="3"/>
  <c r="F24" i="3"/>
  <c r="F13" i="3"/>
  <c r="F5" i="3"/>
  <c r="F31" i="3"/>
  <c r="F23" i="3"/>
  <c r="F6" i="3"/>
  <c r="G9" i="3"/>
  <c r="F30" i="3"/>
  <c r="F22" i="3"/>
  <c r="F7" i="3"/>
  <c r="F28" i="3"/>
  <c r="F34" i="3"/>
  <c r="F33" i="3"/>
  <c r="F29" i="3"/>
  <c r="F21" i="3"/>
  <c r="F8" i="3"/>
  <c r="F20" i="3"/>
  <c r="F19" i="3"/>
  <c r="F27" i="3"/>
  <c r="F26" i="3"/>
  <c r="F25" i="3"/>
  <c r="F12" i="3"/>
  <c r="D74" i="6"/>
  <c r="C89" i="6"/>
  <c r="E15" i="3"/>
  <c r="F15" i="3" s="1"/>
  <c r="C42" i="6" l="1"/>
  <c r="E74" i="6"/>
  <c r="D89" i="6"/>
  <c r="D58" i="6"/>
  <c r="E58" i="6" s="1"/>
  <c r="D57" i="6"/>
  <c r="E57" i="6" s="1"/>
  <c r="D56" i="6"/>
  <c r="E56" i="6" s="1"/>
  <c r="F56" i="6" s="1"/>
  <c r="G56" i="6" s="1"/>
  <c r="H56" i="6" s="1"/>
  <c r="I56" i="6" s="1"/>
  <c r="J56" i="6" s="1"/>
  <c r="K56" i="6" s="1"/>
  <c r="L56" i="6" s="1"/>
  <c r="M56" i="6" s="1"/>
  <c r="N56" i="6" s="1"/>
  <c r="D55" i="6"/>
  <c r="E55" i="6" s="1"/>
  <c r="F55" i="6" s="1"/>
  <c r="G55" i="6" s="1"/>
  <c r="H55" i="6" s="1"/>
  <c r="I55" i="6" s="1"/>
  <c r="J55" i="6" s="1"/>
  <c r="K55" i="6" s="1"/>
  <c r="L55" i="6" s="1"/>
  <c r="M55" i="6" s="1"/>
  <c r="N55" i="6" s="1"/>
  <c r="D53" i="6"/>
  <c r="E53" i="6" s="1"/>
  <c r="F53" i="6" s="1"/>
  <c r="G53" i="6" s="1"/>
  <c r="H53" i="6" s="1"/>
  <c r="I53" i="6" s="1"/>
  <c r="J53" i="6" s="1"/>
  <c r="K53" i="6" s="1"/>
  <c r="L53" i="6" s="1"/>
  <c r="M53" i="6" s="1"/>
  <c r="N53" i="6" s="1"/>
  <c r="D51" i="6"/>
  <c r="E51" i="6" s="1"/>
  <c r="F51" i="6" s="1"/>
  <c r="G51" i="6" s="1"/>
  <c r="H51" i="6" s="1"/>
  <c r="I51" i="6" s="1"/>
  <c r="J51" i="6" s="1"/>
  <c r="K51" i="6" s="1"/>
  <c r="L51" i="6" s="1"/>
  <c r="M51" i="6" s="1"/>
  <c r="N51" i="6" s="1"/>
  <c r="D50" i="6"/>
  <c r="E50" i="6" s="1"/>
  <c r="D49" i="6"/>
  <c r="E49" i="6" s="1"/>
  <c r="D48" i="6"/>
  <c r="E48" i="6" s="1"/>
  <c r="F48" i="6" s="1"/>
  <c r="G48" i="6" s="1"/>
  <c r="H48" i="6" s="1"/>
  <c r="I48" i="6" s="1"/>
  <c r="J48" i="6" s="1"/>
  <c r="K48" i="6" s="1"/>
  <c r="L48" i="6" s="1"/>
  <c r="M48" i="6" s="1"/>
  <c r="N48" i="6" s="1"/>
  <c r="D45" i="6"/>
  <c r="E45" i="6" s="1"/>
  <c r="F45" i="6" s="1"/>
  <c r="G45" i="6" s="1"/>
  <c r="H45" i="6" s="1"/>
  <c r="I45" i="6" s="1"/>
  <c r="J45" i="6" s="1"/>
  <c r="K45" i="6" s="1"/>
  <c r="L45" i="6" s="1"/>
  <c r="M45" i="6" s="1"/>
  <c r="N45" i="6" s="1"/>
  <c r="B1" i="10"/>
  <c r="B2" i="10"/>
  <c r="B1" i="9"/>
  <c r="B1" i="11"/>
  <c r="B2" i="11"/>
  <c r="B4" i="11"/>
  <c r="B4" i="10"/>
  <c r="B2" i="9"/>
  <c r="B4" i="9"/>
  <c r="D7" i="11" l="1"/>
  <c r="F74" i="6"/>
  <c r="E89" i="6"/>
  <c r="D7" i="9"/>
  <c r="D7" i="10"/>
  <c r="D47" i="6"/>
  <c r="E47" i="6" s="1"/>
  <c r="F47" i="6" s="1"/>
  <c r="G47" i="6" s="1"/>
  <c r="H47" i="6" s="1"/>
  <c r="I47" i="6" s="1"/>
  <c r="J47" i="6" s="1"/>
  <c r="K47" i="6" s="1"/>
  <c r="L47" i="6" s="1"/>
  <c r="M47" i="6" s="1"/>
  <c r="N47" i="6" s="1"/>
  <c r="O55" i="6"/>
  <c r="F49" i="6"/>
  <c r="G49" i="6" s="1"/>
  <c r="H49" i="6" s="1"/>
  <c r="I49" i="6" s="1"/>
  <c r="J49" i="6" s="1"/>
  <c r="K49" i="6" s="1"/>
  <c r="L49" i="6" s="1"/>
  <c r="M49" i="6" s="1"/>
  <c r="N49" i="6" s="1"/>
  <c r="F57" i="6"/>
  <c r="G57" i="6" s="1"/>
  <c r="H57" i="6" s="1"/>
  <c r="I57" i="6" s="1"/>
  <c r="J57" i="6" s="1"/>
  <c r="K57" i="6" s="1"/>
  <c r="L57" i="6" s="1"/>
  <c r="M57" i="6" s="1"/>
  <c r="N57" i="6" s="1"/>
  <c r="O51" i="6"/>
  <c r="O48" i="6"/>
  <c r="O56" i="6"/>
  <c r="O45" i="6"/>
  <c r="F50" i="6"/>
  <c r="G50" i="6" s="1"/>
  <c r="H50" i="6" s="1"/>
  <c r="I50" i="6" s="1"/>
  <c r="J50" i="6" s="1"/>
  <c r="K50" i="6" s="1"/>
  <c r="L50" i="6" s="1"/>
  <c r="M50" i="6" s="1"/>
  <c r="N50" i="6" s="1"/>
  <c r="D52" i="6"/>
  <c r="E52" i="6" s="1"/>
  <c r="F52" i="6" s="1"/>
  <c r="G52" i="6" s="1"/>
  <c r="H52" i="6" s="1"/>
  <c r="I52" i="6" s="1"/>
  <c r="J52" i="6" s="1"/>
  <c r="K52" i="6" s="1"/>
  <c r="L52" i="6" s="1"/>
  <c r="M52" i="6" s="1"/>
  <c r="N52" i="6" s="1"/>
  <c r="O53" i="6"/>
  <c r="F58" i="6"/>
  <c r="G58" i="6" s="1"/>
  <c r="H58" i="6" s="1"/>
  <c r="I58" i="6" s="1"/>
  <c r="J58" i="6" s="1"/>
  <c r="K58" i="6" s="1"/>
  <c r="L58" i="6" s="1"/>
  <c r="M58" i="6" s="1"/>
  <c r="N58" i="6" s="1"/>
  <c r="D46" i="6"/>
  <c r="E46" i="6" s="1"/>
  <c r="F46" i="6" s="1"/>
  <c r="G46" i="6" s="1"/>
  <c r="H46" i="6" s="1"/>
  <c r="I46" i="6" s="1"/>
  <c r="J46" i="6" s="1"/>
  <c r="K46" i="6" s="1"/>
  <c r="L46" i="6" s="1"/>
  <c r="M46" i="6" s="1"/>
  <c r="N46" i="6" s="1"/>
  <c r="D54" i="6"/>
  <c r="E54" i="6" s="1"/>
  <c r="F54" i="6" s="1"/>
  <c r="G54" i="6" s="1"/>
  <c r="H54" i="6" s="1"/>
  <c r="I54" i="6" s="1"/>
  <c r="J54" i="6" s="1"/>
  <c r="K54" i="6" s="1"/>
  <c r="L54" i="6" s="1"/>
  <c r="M54" i="6" s="1"/>
  <c r="N54" i="6" s="1"/>
  <c r="G74" i="6" l="1"/>
  <c r="F89" i="6"/>
  <c r="O57" i="6"/>
  <c r="O52" i="6"/>
  <c r="O47" i="6"/>
  <c r="O50" i="6"/>
  <c r="O58" i="6"/>
  <c r="O54" i="6"/>
  <c r="O46" i="6"/>
  <c r="O49" i="6"/>
  <c r="H74" i="6" l="1"/>
  <c r="G89" i="6"/>
  <c r="D26" i="6"/>
  <c r="E26" i="6" s="1"/>
  <c r="F26" i="6" s="1"/>
  <c r="G26" i="6" s="1"/>
  <c r="H26" i="6" s="1"/>
  <c r="I26" i="6" s="1"/>
  <c r="J26" i="6" s="1"/>
  <c r="K26" i="6" s="1"/>
  <c r="L26" i="6" s="1"/>
  <c r="M26" i="6" s="1"/>
  <c r="N26" i="6" s="1"/>
  <c r="D24" i="6"/>
  <c r="E24" i="6" s="1"/>
  <c r="F24" i="6" s="1"/>
  <c r="G24" i="6" s="1"/>
  <c r="H24" i="6" s="1"/>
  <c r="I24" i="6" s="1"/>
  <c r="J24" i="6" s="1"/>
  <c r="K24" i="6" s="1"/>
  <c r="L24" i="6" s="1"/>
  <c r="M24" i="6" s="1"/>
  <c r="N24" i="6" s="1"/>
  <c r="D17" i="6"/>
  <c r="E17" i="6" s="1"/>
  <c r="F17" i="6" s="1"/>
  <c r="G17" i="6" s="1"/>
  <c r="H17" i="6" s="1"/>
  <c r="I17" i="6" s="1"/>
  <c r="J17" i="6" s="1"/>
  <c r="K17" i="6" s="1"/>
  <c r="L17" i="6" s="1"/>
  <c r="M17" i="6" s="1"/>
  <c r="N17" i="6" s="1"/>
  <c r="D16" i="6"/>
  <c r="E16" i="6" s="1"/>
  <c r="F16" i="6" s="1"/>
  <c r="G16" i="6" s="1"/>
  <c r="H16" i="6" s="1"/>
  <c r="I16" i="6" s="1"/>
  <c r="J16" i="6" s="1"/>
  <c r="K16" i="6" s="1"/>
  <c r="L16" i="6" s="1"/>
  <c r="M16" i="6" s="1"/>
  <c r="N16" i="6" s="1"/>
  <c r="I74" i="6" l="1"/>
  <c r="H89" i="6"/>
  <c r="D28" i="6"/>
  <c r="B7" i="6"/>
  <c r="O26" i="6"/>
  <c r="D25" i="6"/>
  <c r="E25" i="6" s="1"/>
  <c r="F25" i="6" s="1"/>
  <c r="G25" i="6" s="1"/>
  <c r="H25" i="6" s="1"/>
  <c r="I25" i="6" s="1"/>
  <c r="J25" i="6" s="1"/>
  <c r="K25" i="6" s="1"/>
  <c r="L25" i="6" s="1"/>
  <c r="M25" i="6" s="1"/>
  <c r="N25" i="6" s="1"/>
  <c r="O24" i="6"/>
  <c r="D23" i="6"/>
  <c r="E23" i="6" s="1"/>
  <c r="D22" i="6"/>
  <c r="E22" i="6" s="1"/>
  <c r="F22" i="6" s="1"/>
  <c r="G22" i="6" s="1"/>
  <c r="H22" i="6" s="1"/>
  <c r="I22" i="6" s="1"/>
  <c r="J22" i="6" s="1"/>
  <c r="K22" i="6" s="1"/>
  <c r="L22" i="6" s="1"/>
  <c r="M22" i="6" s="1"/>
  <c r="N22" i="6" s="1"/>
  <c r="D21" i="6"/>
  <c r="E21" i="6" s="1"/>
  <c r="F21" i="6" s="1"/>
  <c r="G21" i="6" s="1"/>
  <c r="H21" i="6" s="1"/>
  <c r="I21" i="6" s="1"/>
  <c r="J21" i="6" s="1"/>
  <c r="K21" i="6" s="1"/>
  <c r="L21" i="6" s="1"/>
  <c r="M21" i="6" s="1"/>
  <c r="N21" i="6" s="1"/>
  <c r="D20" i="6"/>
  <c r="E20" i="6" s="1"/>
  <c r="F20" i="6" s="1"/>
  <c r="G20" i="6" s="1"/>
  <c r="H20" i="6" s="1"/>
  <c r="I20" i="6" s="1"/>
  <c r="J20" i="6" s="1"/>
  <c r="K20" i="6" s="1"/>
  <c r="L20" i="6" s="1"/>
  <c r="M20" i="6" s="1"/>
  <c r="N20" i="6" s="1"/>
  <c r="D19" i="6"/>
  <c r="E19" i="6" s="1"/>
  <c r="F19" i="6" s="1"/>
  <c r="G19" i="6" s="1"/>
  <c r="H19" i="6" s="1"/>
  <c r="I19" i="6" s="1"/>
  <c r="J19" i="6" s="1"/>
  <c r="K19" i="6" s="1"/>
  <c r="L19" i="6" s="1"/>
  <c r="M19" i="6" s="1"/>
  <c r="N19" i="6" s="1"/>
  <c r="D18" i="6"/>
  <c r="O17" i="6"/>
  <c r="O16" i="6"/>
  <c r="C6" i="6"/>
  <c r="J74" i="6" l="1"/>
  <c r="I89" i="6"/>
  <c r="B11" i="6"/>
  <c r="B32" i="6" s="1"/>
  <c r="C7" i="6" s="1"/>
  <c r="E28" i="6"/>
  <c r="F28" i="6" s="1"/>
  <c r="G28" i="6" s="1"/>
  <c r="H28" i="6" s="1"/>
  <c r="I28" i="6" s="1"/>
  <c r="J28" i="6" s="1"/>
  <c r="K28" i="6" s="1"/>
  <c r="L28" i="6" s="1"/>
  <c r="M28" i="6" s="1"/>
  <c r="N28" i="6" s="1"/>
  <c r="D27" i="6"/>
  <c r="E27" i="6" s="1"/>
  <c r="F27" i="6" s="1"/>
  <c r="G27" i="6" s="1"/>
  <c r="H27" i="6" s="1"/>
  <c r="I27" i="6" s="1"/>
  <c r="J27" i="6" s="1"/>
  <c r="K27" i="6" s="1"/>
  <c r="L27" i="6" s="1"/>
  <c r="M27" i="6" s="1"/>
  <c r="N27" i="6" s="1"/>
  <c r="D6" i="6"/>
  <c r="E6" i="6" s="1"/>
  <c r="F6" i="6" s="1"/>
  <c r="G6" i="6" s="1"/>
  <c r="H6" i="6" s="1"/>
  <c r="I6" i="6" s="1"/>
  <c r="J6" i="6" s="1"/>
  <c r="K6" i="6" s="1"/>
  <c r="L6" i="6" s="1"/>
  <c r="M6" i="6" s="1"/>
  <c r="N6" i="6" s="1"/>
  <c r="C35" i="6" s="1"/>
  <c r="D35" i="6" s="1"/>
  <c r="E35" i="6" s="1"/>
  <c r="F35" i="6" s="1"/>
  <c r="G35" i="6" s="1"/>
  <c r="H35" i="6" s="1"/>
  <c r="I35" i="6" s="1"/>
  <c r="J35" i="6" s="1"/>
  <c r="K35" i="6" s="1"/>
  <c r="L35" i="6" s="1"/>
  <c r="M35" i="6" s="1"/>
  <c r="N35" i="6" s="1"/>
  <c r="O25" i="6"/>
  <c r="O20" i="6"/>
  <c r="O22" i="6"/>
  <c r="F23" i="6"/>
  <c r="G23" i="6" s="1"/>
  <c r="H23" i="6" s="1"/>
  <c r="I23" i="6" s="1"/>
  <c r="J23" i="6" s="1"/>
  <c r="K23" i="6" s="1"/>
  <c r="L23" i="6" s="1"/>
  <c r="M23" i="6" s="1"/>
  <c r="N23" i="6" s="1"/>
  <c r="O19" i="6"/>
  <c r="O21" i="6"/>
  <c r="E18" i="6"/>
  <c r="F18" i="6" s="1"/>
  <c r="G18" i="6" s="1"/>
  <c r="H18" i="6" s="1"/>
  <c r="I18" i="6" s="1"/>
  <c r="J18" i="6" s="1"/>
  <c r="K18" i="6" s="1"/>
  <c r="L18" i="6" s="1"/>
  <c r="M18" i="6" s="1"/>
  <c r="N18" i="6" s="1"/>
  <c r="K74" i="6" l="1"/>
  <c r="J89" i="6"/>
  <c r="O27" i="6"/>
  <c r="O28" i="6"/>
  <c r="O23" i="6"/>
  <c r="O18" i="6"/>
  <c r="L74" i="6" l="1"/>
  <c r="K89" i="6"/>
  <c r="M74" i="6" l="1"/>
  <c r="L89" i="6"/>
  <c r="D43" i="6"/>
  <c r="E43" i="6" s="1"/>
  <c r="F43" i="6" s="1"/>
  <c r="G43" i="6" s="1"/>
  <c r="H43" i="6" s="1"/>
  <c r="I43" i="6" s="1"/>
  <c r="J43" i="6" s="1"/>
  <c r="K43" i="6" s="1"/>
  <c r="L43" i="6" s="1"/>
  <c r="M43" i="6" s="1"/>
  <c r="N43" i="6" s="1"/>
  <c r="N74" i="6" l="1"/>
  <c r="M89" i="6"/>
  <c r="O43" i="6"/>
  <c r="D15" i="6"/>
  <c r="E15" i="6" s="1"/>
  <c r="F15" i="6" s="1"/>
  <c r="G15" i="6" s="1"/>
  <c r="H15" i="6" s="1"/>
  <c r="I15" i="6" s="1"/>
  <c r="J15" i="6" s="1"/>
  <c r="K15" i="6" s="1"/>
  <c r="L15" i="6" s="1"/>
  <c r="M15" i="6" s="1"/>
  <c r="N15" i="6" s="1"/>
  <c r="D14" i="6"/>
  <c r="E14" i="6" s="1"/>
  <c r="F14" i="6" s="1"/>
  <c r="G14" i="6" s="1"/>
  <c r="H14" i="6" s="1"/>
  <c r="I14" i="6" s="1"/>
  <c r="J14" i="6" s="1"/>
  <c r="K14" i="6" s="1"/>
  <c r="L14" i="6" s="1"/>
  <c r="M14" i="6" s="1"/>
  <c r="N14" i="6" s="1"/>
  <c r="N89" i="6" l="1"/>
  <c r="O89" i="6" s="1"/>
  <c r="O74" i="6"/>
  <c r="O15" i="6"/>
  <c r="O14" i="6"/>
  <c r="D44" i="6"/>
  <c r="E44" i="6" s="1"/>
  <c r="F44" i="6" s="1"/>
  <c r="G44" i="6" s="1"/>
  <c r="H44" i="6" s="1"/>
  <c r="I44" i="6" s="1"/>
  <c r="J44" i="6" s="1"/>
  <c r="K44" i="6" s="1"/>
  <c r="L44" i="6" s="1"/>
  <c r="M44" i="6" s="1"/>
  <c r="N44" i="6" s="1"/>
  <c r="C14" i="3"/>
  <c r="H19" i="4"/>
  <c r="I20" i="4" s="1"/>
  <c r="I21" i="4"/>
  <c r="J21" i="4" s="1"/>
  <c r="K21" i="4" s="1"/>
  <c r="H18" i="4"/>
  <c r="I18" i="4" s="1"/>
  <c r="J18" i="4" s="1"/>
  <c r="K18" i="4" s="1"/>
  <c r="H6" i="4"/>
  <c r="C20" i="4"/>
  <c r="D20" i="4" s="1"/>
  <c r="E20" i="4" s="1"/>
  <c r="B15" i="4"/>
  <c r="C15" i="4" s="1"/>
  <c r="D15" i="4" s="1"/>
  <c r="E15" i="4" s="1"/>
  <c r="B21" i="4"/>
  <c r="C21" i="4" s="1"/>
  <c r="D21" i="4" s="1"/>
  <c r="E21" i="4" s="1"/>
  <c r="C8" i="4"/>
  <c r="D8" i="4" s="1"/>
  <c r="E8" i="4" s="1"/>
  <c r="B14" i="4"/>
  <c r="C14" i="4" s="1"/>
  <c r="D14" i="4" s="1"/>
  <c r="E14" i="4" s="1"/>
  <c r="B12" i="4"/>
  <c r="B6" i="4"/>
  <c r="E22" i="4" l="1"/>
  <c r="C12" i="4"/>
  <c r="B17" i="4"/>
  <c r="O44" i="6"/>
  <c r="D22" i="4"/>
  <c r="D26" i="1"/>
  <c r="G35" i="1"/>
  <c r="G36" i="1"/>
  <c r="B3" i="10" s="1"/>
  <c r="G37" i="1"/>
  <c r="B3" i="11" s="1"/>
  <c r="B7" i="11" s="1"/>
  <c r="D38" i="1"/>
  <c r="B7" i="10" l="1"/>
  <c r="C7" i="10" s="1"/>
  <c r="E7" i="10" s="1"/>
  <c r="B3" i="9"/>
  <c r="B7" i="9" s="1"/>
  <c r="C7" i="9" s="1"/>
  <c r="C60" i="6"/>
  <c r="C90" i="6"/>
  <c r="B8" i="11"/>
  <c r="C7" i="11"/>
  <c r="E7" i="11" s="1"/>
  <c r="D8" i="11" s="1"/>
  <c r="D12" i="4"/>
  <c r="C17" i="4"/>
  <c r="C32" i="1"/>
  <c r="B8" i="10"/>
  <c r="C37" i="1"/>
  <c r="G38" i="1"/>
  <c r="C35" i="1"/>
  <c r="D28" i="1"/>
  <c r="I28" i="1" s="1"/>
  <c r="C33" i="1"/>
  <c r="C36" i="1"/>
  <c r="B9" i="4"/>
  <c r="B22" i="4"/>
  <c r="C22" i="4"/>
  <c r="B8" i="9" l="1"/>
  <c r="B9" i="9" s="1"/>
  <c r="B10" i="9" s="1"/>
  <c r="B11" i="9" s="1"/>
  <c r="B12" i="9" s="1"/>
  <c r="B13" i="9" s="1"/>
  <c r="B14" i="9" s="1"/>
  <c r="B15" i="9" s="1"/>
  <c r="B16" i="9" s="1"/>
  <c r="B17" i="9" s="1"/>
  <c r="B18" i="9" s="1"/>
  <c r="B19" i="9" s="1"/>
  <c r="B20" i="9" s="1"/>
  <c r="B21" i="9" s="1"/>
  <c r="B22" i="9" s="1"/>
  <c r="B23" i="9" s="1"/>
  <c r="B24" i="9" s="1"/>
  <c r="B25" i="9" s="1"/>
  <c r="D90" i="6"/>
  <c r="C91" i="6"/>
  <c r="D17" i="4"/>
  <c r="E12" i="4"/>
  <c r="E17" i="4" s="1"/>
  <c r="B9" i="11"/>
  <c r="F8" i="11"/>
  <c r="E7" i="9"/>
  <c r="D8" i="9" s="1"/>
  <c r="B9" i="10"/>
  <c r="B10" i="10" s="1"/>
  <c r="B11" i="10" s="1"/>
  <c r="B12" i="10" s="1"/>
  <c r="B13" i="10" s="1"/>
  <c r="B14" i="10" s="1"/>
  <c r="B15" i="10" s="1"/>
  <c r="B16" i="10" s="1"/>
  <c r="B17" i="10" s="1"/>
  <c r="B18" i="10" s="1"/>
  <c r="B19" i="10" s="1"/>
  <c r="B20" i="10" s="1"/>
  <c r="B21" i="10" s="1"/>
  <c r="B22" i="10" s="1"/>
  <c r="C38" i="1"/>
  <c r="C30" i="6"/>
  <c r="D8" i="10"/>
  <c r="C8" i="10" s="1"/>
  <c r="B24" i="4"/>
  <c r="H22" i="4"/>
  <c r="E90" i="6" l="1"/>
  <c r="D91" i="6"/>
  <c r="F8" i="9"/>
  <c r="C8" i="11"/>
  <c r="E8" i="11" s="1"/>
  <c r="D9" i="11" s="1"/>
  <c r="B10" i="11"/>
  <c r="E8" i="10"/>
  <c r="D9" i="10" s="1"/>
  <c r="C9" i="10" s="1"/>
  <c r="D30" i="6"/>
  <c r="E30" i="6" s="1"/>
  <c r="F30" i="6" s="1"/>
  <c r="G30" i="6" s="1"/>
  <c r="H30" i="6" s="1"/>
  <c r="I30" i="6" s="1"/>
  <c r="J30" i="6" s="1"/>
  <c r="K30" i="6" s="1"/>
  <c r="L30" i="6" s="1"/>
  <c r="M30" i="6" s="1"/>
  <c r="N30" i="6" s="1"/>
  <c r="H31" i="4"/>
  <c r="D60" i="6"/>
  <c r="E60" i="6" s="1"/>
  <c r="F60" i="6" s="1"/>
  <c r="G60" i="6" s="1"/>
  <c r="H60" i="6" s="1"/>
  <c r="I60" i="6" s="1"/>
  <c r="J60" i="6" s="1"/>
  <c r="K60" i="6" s="1"/>
  <c r="L60" i="6" s="1"/>
  <c r="M60" i="6" s="1"/>
  <c r="N60" i="6" s="1"/>
  <c r="F8" i="10"/>
  <c r="B23" i="10"/>
  <c r="B26" i="9"/>
  <c r="F90" i="6" l="1"/>
  <c r="E91" i="6"/>
  <c r="C8" i="9"/>
  <c r="B11" i="11"/>
  <c r="O30" i="6"/>
  <c r="O60" i="6"/>
  <c r="E9" i="10"/>
  <c r="B24" i="10"/>
  <c r="B27" i="9"/>
  <c r="G90" i="6" l="1"/>
  <c r="F91" i="6"/>
  <c r="E8" i="9"/>
  <c r="D9" i="9" s="1"/>
  <c r="F9" i="11"/>
  <c r="C9" i="11"/>
  <c r="E9" i="11" s="1"/>
  <c r="D10" i="11" s="1"/>
  <c r="B12" i="11"/>
  <c r="D10" i="10"/>
  <c r="C10" i="10" s="1"/>
  <c r="F9" i="10"/>
  <c r="B25" i="10"/>
  <c r="B28" i="9"/>
  <c r="C8" i="3"/>
  <c r="D29" i="3" l="1"/>
  <c r="D21" i="3"/>
  <c r="D6" i="3"/>
  <c r="D31" i="3"/>
  <c r="D28" i="3"/>
  <c r="D20" i="3"/>
  <c r="D7" i="3"/>
  <c r="D33" i="3"/>
  <c r="D24" i="3"/>
  <c r="D23" i="3"/>
  <c r="D5" i="3"/>
  <c r="D27" i="3"/>
  <c r="D19" i="3"/>
  <c r="D8" i="3"/>
  <c r="D25" i="3"/>
  <c r="D30" i="3"/>
  <c r="D34" i="3"/>
  <c r="D26" i="3"/>
  <c r="D22" i="3"/>
  <c r="D32" i="3"/>
  <c r="D13" i="3"/>
  <c r="D4" i="3"/>
  <c r="D18" i="3"/>
  <c r="D12" i="3"/>
  <c r="E9" i="3"/>
  <c r="D14" i="3"/>
  <c r="H90" i="6"/>
  <c r="G91" i="6"/>
  <c r="F9" i="9"/>
  <c r="B13" i="11"/>
  <c r="B14" i="11" s="1"/>
  <c r="B15" i="11" s="1"/>
  <c r="B16" i="11" s="1"/>
  <c r="B17" i="11" s="1"/>
  <c r="B18" i="11" s="1"/>
  <c r="C10" i="11"/>
  <c r="E10" i="11" s="1"/>
  <c r="D11" i="11" s="1"/>
  <c r="E10" i="10"/>
  <c r="D11" i="10" s="1"/>
  <c r="C11" i="10" s="1"/>
  <c r="E11" i="10" s="1"/>
  <c r="D12" i="10" s="1"/>
  <c r="C12" i="10" s="1"/>
  <c r="E12" i="10" s="1"/>
  <c r="L10" i="6"/>
  <c r="L13" i="6" s="1"/>
  <c r="D10" i="6"/>
  <c r="D13" i="6" s="1"/>
  <c r="K10" i="6"/>
  <c r="J10" i="6"/>
  <c r="I10" i="6"/>
  <c r="G10" i="6"/>
  <c r="C10" i="6"/>
  <c r="H10" i="6"/>
  <c r="H13" i="6" s="1"/>
  <c r="N10" i="6"/>
  <c r="N13" i="6" s="1"/>
  <c r="F10" i="6"/>
  <c r="F13" i="6" s="1"/>
  <c r="M10" i="6"/>
  <c r="E10" i="6"/>
  <c r="D39" i="6"/>
  <c r="D42" i="6" s="1"/>
  <c r="L39" i="6"/>
  <c r="L42" i="6" s="1"/>
  <c r="E39" i="6"/>
  <c r="E42" i="6" s="1"/>
  <c r="M39" i="6"/>
  <c r="M42" i="6" s="1"/>
  <c r="F39" i="6"/>
  <c r="F42" i="6" s="1"/>
  <c r="N39" i="6"/>
  <c r="N42" i="6" s="1"/>
  <c r="K39" i="6"/>
  <c r="K42" i="6" s="1"/>
  <c r="G39" i="6"/>
  <c r="G42" i="6" s="1"/>
  <c r="H39" i="6"/>
  <c r="H42" i="6" s="1"/>
  <c r="J39" i="6"/>
  <c r="J42" i="6" s="1"/>
  <c r="I39" i="6"/>
  <c r="I42" i="6" s="1"/>
  <c r="F10" i="10"/>
  <c r="B26" i="10"/>
  <c r="B29" i="9"/>
  <c r="E42" i="3"/>
  <c r="C15" i="3"/>
  <c r="D15" i="3" s="1"/>
  <c r="C13" i="6" l="1"/>
  <c r="G13" i="6"/>
  <c r="I13" i="6"/>
  <c r="E13" i="6"/>
  <c r="J13" i="6"/>
  <c r="M13" i="6"/>
  <c r="K13" i="6"/>
  <c r="I90" i="6"/>
  <c r="H91" i="6"/>
  <c r="C9" i="9"/>
  <c r="C11" i="11"/>
  <c r="E11" i="11" s="1"/>
  <c r="F10" i="11"/>
  <c r="D29" i="6"/>
  <c r="D31" i="6" s="1"/>
  <c r="C11" i="6"/>
  <c r="O10" i="6"/>
  <c r="E41" i="3"/>
  <c r="M59" i="6"/>
  <c r="M61" i="6" s="1"/>
  <c r="H59" i="6"/>
  <c r="H61" i="6" s="1"/>
  <c r="K59" i="6"/>
  <c r="K61" i="6" s="1"/>
  <c r="I59" i="6"/>
  <c r="I61" i="6" s="1"/>
  <c r="D59" i="6"/>
  <c r="D61" i="6" s="1"/>
  <c r="J59" i="6"/>
  <c r="J61" i="6" s="1"/>
  <c r="L59" i="6"/>
  <c r="L61" i="6" s="1"/>
  <c r="G59" i="6"/>
  <c r="G61" i="6" s="1"/>
  <c r="F59" i="6"/>
  <c r="F61" i="6" s="1"/>
  <c r="E59" i="6"/>
  <c r="E61" i="6" s="1"/>
  <c r="O39" i="6"/>
  <c r="N59" i="6"/>
  <c r="N61" i="6" s="1"/>
  <c r="F11" i="10"/>
  <c r="D13" i="10"/>
  <c r="C13" i="10" s="1"/>
  <c r="E13" i="10" s="1"/>
  <c r="B27" i="10"/>
  <c r="B30" i="9"/>
  <c r="B31" i="9" s="1"/>
  <c r="C42" i="3"/>
  <c r="C41" i="3"/>
  <c r="J90" i="6" l="1"/>
  <c r="I91" i="6"/>
  <c r="D12" i="11"/>
  <c r="C12" i="11" s="1"/>
  <c r="E12" i="11" s="1"/>
  <c r="E9" i="9"/>
  <c r="D10" i="9" s="1"/>
  <c r="F11" i="11"/>
  <c r="B32" i="9"/>
  <c r="C59" i="6"/>
  <c r="C61" i="6" s="1"/>
  <c r="O42" i="6"/>
  <c r="F12" i="10"/>
  <c r="D14" i="10"/>
  <c r="C14" i="10" s="1"/>
  <c r="E14" i="10" s="1"/>
  <c r="B28" i="10"/>
  <c r="N29" i="6"/>
  <c r="N31" i="6" s="1"/>
  <c r="H29" i="6"/>
  <c r="H31" i="6" s="1"/>
  <c r="J29" i="6"/>
  <c r="J31" i="6" s="1"/>
  <c r="L29" i="6"/>
  <c r="L31" i="6" s="1"/>
  <c r="M29" i="6"/>
  <c r="M31" i="6" s="1"/>
  <c r="E29" i="6"/>
  <c r="E31" i="6" s="1"/>
  <c r="K29" i="6"/>
  <c r="K31" i="6" s="1"/>
  <c r="F29" i="6"/>
  <c r="F31" i="6" s="1"/>
  <c r="G29" i="6"/>
  <c r="G31" i="6" s="1"/>
  <c r="I29" i="6"/>
  <c r="I31" i="6" s="1"/>
  <c r="K90" i="6" l="1"/>
  <c r="J91" i="6"/>
  <c r="D13" i="11"/>
  <c r="C13" i="11" s="1"/>
  <c r="E13" i="11" s="1"/>
  <c r="F12" i="11"/>
  <c r="F10" i="9"/>
  <c r="B33" i="9"/>
  <c r="B34" i="9" s="1"/>
  <c r="B35" i="9" s="1"/>
  <c r="B36" i="9" s="1"/>
  <c r="B37" i="9" s="1"/>
  <c r="B38" i="9" s="1"/>
  <c r="B39" i="9" s="1"/>
  <c r="B40" i="9" s="1"/>
  <c r="B41" i="9" s="1"/>
  <c r="B42" i="9" s="1"/>
  <c r="O59" i="6"/>
  <c r="O61" i="6" s="1"/>
  <c r="F13" i="10"/>
  <c r="D15" i="10"/>
  <c r="C15" i="10" s="1"/>
  <c r="E15" i="10" s="1"/>
  <c r="B29" i="10"/>
  <c r="O13" i="6"/>
  <c r="C29" i="6"/>
  <c r="L90" i="6" l="1"/>
  <c r="K91" i="6"/>
  <c r="D14" i="11"/>
  <c r="C14" i="11" s="1"/>
  <c r="E14" i="11" s="1"/>
  <c r="F13" i="11"/>
  <c r="C10" i="9"/>
  <c r="C31" i="6"/>
  <c r="C32" i="6" s="1"/>
  <c r="D7" i="6" s="1"/>
  <c r="D11" i="6" s="1"/>
  <c r="O29" i="6"/>
  <c r="O31" i="6" s="1"/>
  <c r="F14" i="10"/>
  <c r="D16" i="10"/>
  <c r="C16" i="10" s="1"/>
  <c r="E16" i="10" s="1"/>
  <c r="B30" i="10"/>
  <c r="B31" i="10" s="1"/>
  <c r="M90" i="6" l="1"/>
  <c r="L91" i="6"/>
  <c r="D15" i="11"/>
  <c r="C15" i="11" s="1"/>
  <c r="E15" i="11" s="1"/>
  <c r="F14" i="11"/>
  <c r="E10" i="9"/>
  <c r="D11" i="9" s="1"/>
  <c r="B32" i="10"/>
  <c r="D32" i="6"/>
  <c r="E7" i="6" s="1"/>
  <c r="E11" i="6" s="1"/>
  <c r="F15" i="10"/>
  <c r="D17" i="10"/>
  <c r="C17" i="10" s="1"/>
  <c r="E17" i="10" s="1"/>
  <c r="N90" i="6" l="1"/>
  <c r="M91" i="6"/>
  <c r="D16" i="11"/>
  <c r="C16" i="11" s="1"/>
  <c r="E16" i="11" s="1"/>
  <c r="F15" i="11"/>
  <c r="F11" i="9"/>
  <c r="B33" i="10"/>
  <c r="E32" i="6"/>
  <c r="F7" i="6" s="1"/>
  <c r="F11" i="6" s="1"/>
  <c r="F16" i="10"/>
  <c r="D18" i="10"/>
  <c r="C18" i="10" s="1"/>
  <c r="N91" i="6" l="1"/>
  <c r="O90" i="6"/>
  <c r="O91" i="6" s="1"/>
  <c r="D17" i="11"/>
  <c r="C17" i="11" s="1"/>
  <c r="E17" i="11" s="1"/>
  <c r="F16" i="11"/>
  <c r="C11" i="9"/>
  <c r="E18" i="10"/>
  <c r="H18" i="10"/>
  <c r="B34" i="10"/>
  <c r="F32" i="6"/>
  <c r="G7" i="6" s="1"/>
  <c r="G11" i="6" s="1"/>
  <c r="F17" i="10"/>
  <c r="F18" i="10" s="1"/>
  <c r="D18" i="11" l="1"/>
  <c r="C18" i="11" s="1"/>
  <c r="H18" i="11" s="1"/>
  <c r="F17" i="11"/>
  <c r="E11" i="9"/>
  <c r="D12" i="9" s="1"/>
  <c r="B35" i="10"/>
  <c r="B36" i="10" s="1"/>
  <c r="B37" i="10" s="1"/>
  <c r="B38" i="10" s="1"/>
  <c r="B39" i="10" s="1"/>
  <c r="B40" i="10" s="1"/>
  <c r="B41" i="10" s="1"/>
  <c r="B42" i="10" s="1"/>
  <c r="G32" i="6"/>
  <c r="H7" i="6" s="1"/>
  <c r="E18" i="11" l="1"/>
  <c r="F18" i="11"/>
  <c r="F12" i="9"/>
  <c r="H11" i="6"/>
  <c r="H32" i="6" s="1"/>
  <c r="I7" i="6" s="1"/>
  <c r="D19" i="10"/>
  <c r="F19" i="10" s="1"/>
  <c r="C12" i="9" l="1"/>
  <c r="I11" i="6"/>
  <c r="I32" i="6" s="1"/>
  <c r="J7" i="6" s="1"/>
  <c r="C19" i="10"/>
  <c r="E12" i="9" l="1"/>
  <c r="D13" i="9" s="1"/>
  <c r="E19" i="10"/>
  <c r="D20" i="10" s="1"/>
  <c r="F20" i="10" s="1"/>
  <c r="J11" i="6"/>
  <c r="J32" i="6" s="1"/>
  <c r="K7" i="6" s="1"/>
  <c r="F13" i="9" l="1"/>
  <c r="K11" i="6"/>
  <c r="K32" i="6" s="1"/>
  <c r="L7" i="6" s="1"/>
  <c r="C20" i="10"/>
  <c r="C13" i="9" l="1"/>
  <c r="E13" i="9" s="1"/>
  <c r="D14" i="9" s="1"/>
  <c r="E20" i="10"/>
  <c r="D21" i="10" s="1"/>
  <c r="F21" i="10" s="1"/>
  <c r="L11" i="6"/>
  <c r="L32" i="6" s="1"/>
  <c r="M7" i="6" s="1"/>
  <c r="F14" i="9" l="1"/>
  <c r="C21" i="10"/>
  <c r="M11" i="6"/>
  <c r="M32" i="6" s="1"/>
  <c r="N7" i="6" s="1"/>
  <c r="C14" i="9" l="1"/>
  <c r="E14" i="9" s="1"/>
  <c r="D15" i="9" s="1"/>
  <c r="E21" i="10"/>
  <c r="D22" i="10" s="1"/>
  <c r="C22" i="10" s="1"/>
  <c r="E22" i="10" s="1"/>
  <c r="D23" i="10" s="1"/>
  <c r="C23" i="10" s="1"/>
  <c r="E23" i="10" s="1"/>
  <c r="N11" i="6"/>
  <c r="N32" i="6" s="1"/>
  <c r="F15" i="9" l="1"/>
  <c r="F22" i="10"/>
  <c r="F23" i="10" s="1"/>
  <c r="C6" i="4"/>
  <c r="C9" i="4" s="1"/>
  <c r="C36" i="6"/>
  <c r="D24" i="10"/>
  <c r="C24" i="10" s="1"/>
  <c r="E24" i="10" s="1"/>
  <c r="C15" i="9" l="1"/>
  <c r="E15" i="9" s="1"/>
  <c r="D16" i="9" s="1"/>
  <c r="C40" i="6"/>
  <c r="C62" i="6" s="1"/>
  <c r="D36" i="6" s="1"/>
  <c r="D40" i="6" s="1"/>
  <c r="D62" i="6" s="1"/>
  <c r="E36" i="6" s="1"/>
  <c r="E40" i="6" s="1"/>
  <c r="E62" i="6" s="1"/>
  <c r="F36" i="6" s="1"/>
  <c r="C24" i="4"/>
  <c r="D25" i="10"/>
  <c r="C25" i="10" s="1"/>
  <c r="E25" i="10" s="1"/>
  <c r="F24" i="10"/>
  <c r="F16" i="9" l="1"/>
  <c r="F40" i="6"/>
  <c r="F62" i="6" s="1"/>
  <c r="G36" i="6" s="1"/>
  <c r="D26" i="10"/>
  <c r="C26" i="10" s="1"/>
  <c r="E26" i="10" s="1"/>
  <c r="F25" i="10"/>
  <c r="C16" i="9" l="1"/>
  <c r="E16" i="9" s="1"/>
  <c r="D17" i="9" s="1"/>
  <c r="G40" i="6"/>
  <c r="G62" i="6" s="1"/>
  <c r="H36" i="6" s="1"/>
  <c r="F26" i="10"/>
  <c r="D27" i="10"/>
  <c r="C27" i="10" s="1"/>
  <c r="E27" i="10" s="1"/>
  <c r="F17" i="9" l="1"/>
  <c r="H40" i="6"/>
  <c r="H62" i="6" s="1"/>
  <c r="I36" i="6" s="1"/>
  <c r="D28" i="10"/>
  <c r="C28" i="10" s="1"/>
  <c r="E28" i="10" s="1"/>
  <c r="F27" i="10"/>
  <c r="C17" i="9" l="1"/>
  <c r="E17" i="9" s="1"/>
  <c r="D18" i="9" s="1"/>
  <c r="I40" i="6"/>
  <c r="I62" i="6" s="1"/>
  <c r="J36" i="6" s="1"/>
  <c r="D29" i="10"/>
  <c r="C29" i="10" s="1"/>
  <c r="E29" i="10" s="1"/>
  <c r="F28" i="10"/>
  <c r="F18" i="9" l="1"/>
  <c r="J40" i="6"/>
  <c r="J62" i="6" s="1"/>
  <c r="K36" i="6" s="1"/>
  <c r="F29" i="10"/>
  <c r="D30" i="10"/>
  <c r="C30" i="10" s="1"/>
  <c r="H30" i="10" s="1"/>
  <c r="C24" i="3" l="1"/>
  <c r="C35" i="3" s="1"/>
  <c r="D35" i="3" s="1"/>
  <c r="C18" i="9"/>
  <c r="K40" i="6"/>
  <c r="K62" i="6" s="1"/>
  <c r="L36" i="6" s="1"/>
  <c r="J6" i="4"/>
  <c r="K6" i="4" s="1"/>
  <c r="F30" i="10"/>
  <c r="E30" i="10"/>
  <c r="E18" i="9" l="1"/>
  <c r="D19" i="9" s="1"/>
  <c r="H18" i="9"/>
  <c r="C37" i="3"/>
  <c r="D37" i="3" s="1"/>
  <c r="D31" i="10"/>
  <c r="F31" i="10" s="1"/>
  <c r="L40" i="6"/>
  <c r="L62" i="6" s="1"/>
  <c r="M36" i="6" s="1"/>
  <c r="H8" i="4" l="1"/>
  <c r="C43" i="3"/>
  <c r="I19" i="4"/>
  <c r="C31" i="10"/>
  <c r="M40" i="6"/>
  <c r="M62" i="6" s="1"/>
  <c r="N36" i="6" s="1"/>
  <c r="H13" i="4" l="1"/>
  <c r="H14" i="4" s="1"/>
  <c r="H24" i="4" s="1"/>
  <c r="H25" i="4" s="1"/>
  <c r="H32" i="4"/>
  <c r="H30" i="4"/>
  <c r="H29" i="4"/>
  <c r="J20" i="4"/>
  <c r="I22" i="4"/>
  <c r="C19" i="9"/>
  <c r="F19" i="9"/>
  <c r="E31" i="10"/>
  <c r="D32" i="10" s="1"/>
  <c r="N40" i="6"/>
  <c r="N62" i="6" s="1"/>
  <c r="H28" i="4" l="1"/>
  <c r="E19" i="9"/>
  <c r="I31" i="4"/>
  <c r="D6" i="4"/>
  <c r="D9" i="4" s="1"/>
  <c r="D24" i="4" s="1"/>
  <c r="C66" i="6"/>
  <c r="C70" i="6" s="1"/>
  <c r="C92" i="6" s="1"/>
  <c r="D66" i="6" s="1"/>
  <c r="D70" i="6" s="1"/>
  <c r="D92" i="6" s="1"/>
  <c r="E66" i="6" s="1"/>
  <c r="E70" i="6" s="1"/>
  <c r="E92" i="6" s="1"/>
  <c r="F66" i="6" s="1"/>
  <c r="F70" i="6" s="1"/>
  <c r="F92" i="6" s="1"/>
  <c r="G66" i="6" s="1"/>
  <c r="G70" i="6" s="1"/>
  <c r="G92" i="6" s="1"/>
  <c r="H66" i="6" s="1"/>
  <c r="H70" i="6" s="1"/>
  <c r="H92" i="6" s="1"/>
  <c r="I66" i="6" s="1"/>
  <c r="I70" i="6" s="1"/>
  <c r="I92" i="6" s="1"/>
  <c r="J66" i="6" s="1"/>
  <c r="J70" i="6" s="1"/>
  <c r="J92" i="6" s="1"/>
  <c r="K66" i="6" s="1"/>
  <c r="K70" i="6" s="1"/>
  <c r="K92" i="6" s="1"/>
  <c r="L66" i="6" s="1"/>
  <c r="L70" i="6" s="1"/>
  <c r="L92" i="6" s="1"/>
  <c r="M66" i="6" s="1"/>
  <c r="M70" i="6" s="1"/>
  <c r="M92" i="6" s="1"/>
  <c r="N66" i="6" s="1"/>
  <c r="N70" i="6" s="1"/>
  <c r="N92" i="6" s="1"/>
  <c r="E6" i="4" s="1"/>
  <c r="E9" i="4" s="1"/>
  <c r="F32" i="10"/>
  <c r="C32" i="10"/>
  <c r="E24" i="4" l="1"/>
  <c r="D20" i="9"/>
  <c r="C20" i="9" s="1"/>
  <c r="E20" i="9" s="1"/>
  <c r="E32" i="10"/>
  <c r="D33" i="10" s="1"/>
  <c r="F20" i="9" l="1"/>
  <c r="D21" i="9"/>
  <c r="C21" i="9" s="1"/>
  <c r="E21" i="9" s="1"/>
  <c r="F33" i="10"/>
  <c r="C33" i="10"/>
  <c r="D22" i="9" l="1"/>
  <c r="C22" i="9" s="1"/>
  <c r="E22" i="9" s="1"/>
  <c r="F21" i="9"/>
  <c r="E33" i="10"/>
  <c r="D34" i="10" s="1"/>
  <c r="C34" i="10" s="1"/>
  <c r="E34" i="10" s="1"/>
  <c r="D35" i="10" s="1"/>
  <c r="C35" i="10" s="1"/>
  <c r="E35" i="10" s="1"/>
  <c r="D36" i="10" s="1"/>
  <c r="C36" i="10" s="1"/>
  <c r="E36" i="10" s="1"/>
  <c r="D37" i="10" s="1"/>
  <c r="C37" i="10" s="1"/>
  <c r="E37" i="10" s="1"/>
  <c r="F22" i="9" l="1"/>
  <c r="D23" i="9"/>
  <c r="C23" i="9" s="1"/>
  <c r="E23" i="9" s="1"/>
  <c r="F34" i="10"/>
  <c r="F35" i="10" s="1"/>
  <c r="F36" i="10" s="1"/>
  <c r="F37" i="10" s="1"/>
  <c r="D38" i="10"/>
  <c r="C38" i="10" s="1"/>
  <c r="D24" i="9" l="1"/>
  <c r="C24" i="9" s="1"/>
  <c r="E24" i="9" s="1"/>
  <c r="F23" i="9"/>
  <c r="F38" i="10"/>
  <c r="E38" i="10"/>
  <c r="D39" i="10" s="1"/>
  <c r="C39" i="10" s="1"/>
  <c r="E39" i="10" s="1"/>
  <c r="D40" i="10" s="1"/>
  <c r="C40" i="10" s="1"/>
  <c r="E40" i="10" s="1"/>
  <c r="D41" i="10" s="1"/>
  <c r="C41" i="10" s="1"/>
  <c r="E41" i="10" s="1"/>
  <c r="F24" i="9" l="1"/>
  <c r="D25" i="9"/>
  <c r="C25" i="9" s="1"/>
  <c r="E25" i="9" s="1"/>
  <c r="D42" i="10"/>
  <c r="C42" i="10" s="1"/>
  <c r="H42" i="10" s="1"/>
  <c r="F39" i="10"/>
  <c r="F40" i="10" s="1"/>
  <c r="F41" i="10" s="1"/>
  <c r="D26" i="9" l="1"/>
  <c r="C26" i="9" s="1"/>
  <c r="E26" i="9" s="1"/>
  <c r="F25" i="9"/>
  <c r="F42" i="10"/>
  <c r="E42" i="10"/>
  <c r="F26" i="9" l="1"/>
  <c r="D27" i="9"/>
  <c r="C27" i="9" s="1"/>
  <c r="E27" i="9" s="1"/>
  <c r="D28" i="9" l="1"/>
  <c r="C28" i="9" s="1"/>
  <c r="F27" i="9"/>
  <c r="E28" i="9" l="1"/>
  <c r="F28" i="9"/>
  <c r="D29" i="9" l="1"/>
  <c r="F29" i="9" s="1"/>
  <c r="C29" i="9" l="1"/>
  <c r="E29" i="9" l="1"/>
  <c r="D30" i="9" l="1"/>
  <c r="F30" i="9" s="1"/>
  <c r="E24" i="3" l="1"/>
  <c r="E35" i="3" s="1"/>
  <c r="F35" i="3" s="1"/>
  <c r="C30" i="9"/>
  <c r="E30" i="9" l="1"/>
  <c r="H30" i="9"/>
  <c r="E37" i="3"/>
  <c r="J19" i="4" l="1"/>
  <c r="K20" i="4" s="1"/>
  <c r="F37" i="3"/>
  <c r="E43" i="3" s="1"/>
  <c r="I14" i="4"/>
  <c r="I8" i="4"/>
  <c r="D31" i="9"/>
  <c r="J22" i="4" l="1"/>
  <c r="J31" i="4" s="1"/>
  <c r="F31" i="9"/>
  <c r="C31" i="9"/>
  <c r="E31" i="9" s="1"/>
  <c r="I32" i="4"/>
  <c r="I24" i="4"/>
  <c r="I25" i="4" s="1"/>
  <c r="I29" i="4"/>
  <c r="I28" i="4"/>
  <c r="I30" i="4"/>
  <c r="D32" i="9" l="1"/>
  <c r="F32" i="9" s="1"/>
  <c r="C32" i="9" l="1"/>
  <c r="E32" i="9" s="1"/>
  <c r="D33" i="9" l="1"/>
  <c r="F33" i="9" s="1"/>
  <c r="C33" i="9" l="1"/>
  <c r="E33" i="9" s="1"/>
  <c r="D34" i="9" s="1"/>
  <c r="C34" i="9" s="1"/>
  <c r="E34" i="9" s="1"/>
  <c r="D35" i="9" l="1"/>
  <c r="C35" i="9" s="1"/>
  <c r="E35" i="9" s="1"/>
  <c r="F34" i="9"/>
  <c r="D36" i="9" l="1"/>
  <c r="C36" i="9" s="1"/>
  <c r="E36" i="9" s="1"/>
  <c r="F35" i="9"/>
  <c r="D37" i="9" l="1"/>
  <c r="C37" i="9" s="1"/>
  <c r="E37" i="9" s="1"/>
  <c r="F36" i="9"/>
  <c r="D38" i="9" l="1"/>
  <c r="C38" i="9" s="1"/>
  <c r="E38" i="9" s="1"/>
  <c r="F37" i="9"/>
  <c r="D39" i="9" l="1"/>
  <c r="C39" i="9" s="1"/>
  <c r="E39" i="9" s="1"/>
  <c r="F38" i="9"/>
  <c r="D40" i="9" l="1"/>
  <c r="C40" i="9" s="1"/>
  <c r="E40" i="9" s="1"/>
  <c r="F39" i="9"/>
  <c r="D41" i="9" l="1"/>
  <c r="C41" i="9" s="1"/>
  <c r="E41" i="9" s="1"/>
  <c r="F40" i="9"/>
  <c r="D42" i="9" l="1"/>
  <c r="C42" i="9" s="1"/>
  <c r="H42" i="9" s="1"/>
  <c r="F41" i="9"/>
  <c r="F42" i="9" s="1"/>
  <c r="G24" i="3" s="1"/>
  <c r="K8" i="4" l="1"/>
  <c r="G35" i="3"/>
  <c r="H35" i="3" s="1"/>
  <c r="E42" i="9"/>
  <c r="J8" i="4"/>
  <c r="J14" i="4"/>
  <c r="K30" i="4" l="1"/>
  <c r="K29" i="4"/>
  <c r="K14" i="4"/>
  <c r="K28" i="4" s="1"/>
  <c r="J24" i="4"/>
  <c r="J28" i="4"/>
  <c r="J30" i="4"/>
  <c r="J29" i="4"/>
  <c r="J32" i="4"/>
  <c r="G37" i="3"/>
  <c r="H37" i="3" s="1"/>
  <c r="G43" i="3" l="1"/>
  <c r="K19" i="4"/>
  <c r="K22" i="4" s="1"/>
  <c r="J25" i="4"/>
  <c r="K32" i="4" l="1"/>
  <c r="K24" i="4"/>
  <c r="K31" i="4"/>
</calcChain>
</file>

<file path=xl/sharedStrings.xml><?xml version="1.0" encoding="utf-8"?>
<sst xmlns="http://schemas.openxmlformats.org/spreadsheetml/2006/main" count="472" uniqueCount="264">
  <si>
    <t>Revenue</t>
  </si>
  <si>
    <t>Sales revenue</t>
  </si>
  <si>
    <t>Expenses</t>
  </si>
  <si>
    <t>Advertising</t>
  </si>
  <si>
    <t>Bad debt</t>
  </si>
  <si>
    <t>Commissions</t>
  </si>
  <si>
    <t>Depreciation</t>
  </si>
  <si>
    <t>Insurance</t>
  </si>
  <si>
    <t>Interest expense</t>
  </si>
  <si>
    <t>Maintenance and repairs</t>
  </si>
  <si>
    <t>Office supplies</t>
  </si>
  <si>
    <t>Rent</t>
  </si>
  <si>
    <t>Research and development</t>
  </si>
  <si>
    <t>Software</t>
  </si>
  <si>
    <t>Travel</t>
  </si>
  <si>
    <t>Utilities</t>
  </si>
  <si>
    <t>Web hosting and domains</t>
  </si>
  <si>
    <t>Other</t>
  </si>
  <si>
    <t>Total Expenses</t>
  </si>
  <si>
    <t>Net Income</t>
  </si>
  <si>
    <t>Interest</t>
  </si>
  <si>
    <t>BALANCE SHEET</t>
  </si>
  <si>
    <t>Current Assets</t>
  </si>
  <si>
    <t>Current Liabilities</t>
  </si>
  <si>
    <t>Cash</t>
  </si>
  <si>
    <t>Inventory</t>
  </si>
  <si>
    <t>Current portion of long-term debt</t>
  </si>
  <si>
    <t>Fixed (Long-Term) Assets</t>
  </si>
  <si>
    <t>Total current liabilities</t>
  </si>
  <si>
    <t>Long-Term Liabilities</t>
  </si>
  <si>
    <t>(Less accumulated depreciation)</t>
  </si>
  <si>
    <t>Total long-term liabilities</t>
  </si>
  <si>
    <t>Other Assets</t>
  </si>
  <si>
    <t>Owner's Equity</t>
  </si>
  <si>
    <t>Owner's investment</t>
  </si>
  <si>
    <t>Retained earnings</t>
  </si>
  <si>
    <t>Total Other Assets</t>
  </si>
  <si>
    <t>Total Assets</t>
  </si>
  <si>
    <t>Total Liabilities and Owner's Equity</t>
  </si>
  <si>
    <t>Common Financial Ratios</t>
  </si>
  <si>
    <t>Year 1</t>
  </si>
  <si>
    <t>Year 2</t>
  </si>
  <si>
    <t>Amount</t>
  </si>
  <si>
    <t>Totals</t>
  </si>
  <si>
    <t>Real Estate-Land</t>
  </si>
  <si>
    <t>Buildings</t>
  </si>
  <si>
    <t>Leasehold Improvements</t>
  </si>
  <si>
    <t>Equipment</t>
  </si>
  <si>
    <t>Furniture and Fixtures</t>
  </si>
  <si>
    <t>Vehicles</t>
  </si>
  <si>
    <t>Pre-Opening Salaries</t>
  </si>
  <si>
    <t>Legal and Accounting Fees</t>
  </si>
  <si>
    <t>Rent Deposits</t>
  </si>
  <si>
    <t>Utility Deposits</t>
  </si>
  <si>
    <t>Supplies</t>
  </si>
  <si>
    <t>Advertising and Promotions</t>
  </si>
  <si>
    <t>Licenses</t>
  </si>
  <si>
    <t>Sources of Funding</t>
  </si>
  <si>
    <t>Additional Loans or Debt</t>
  </si>
  <si>
    <t>Total Sources of Funding</t>
  </si>
  <si>
    <t>Loan Rate</t>
  </si>
  <si>
    <t>Term in Months</t>
  </si>
  <si>
    <t>Monthly Payments</t>
  </si>
  <si>
    <t>Full-Time Employees</t>
  </si>
  <si>
    <t>Part-Time Employees</t>
  </si>
  <si>
    <t>Total Salaries and Wages</t>
  </si>
  <si>
    <t>Payroll Taxes and Benefits</t>
  </si>
  <si>
    <t>Social Security</t>
  </si>
  <si>
    <t>Medicare</t>
  </si>
  <si>
    <t>Federal Unemployment Tax (FUTA)</t>
  </si>
  <si>
    <t>State Unemployment Tax (SUTA)</t>
  </si>
  <si>
    <t>Worker's Compensation</t>
  </si>
  <si>
    <t>Employee Health Insurance</t>
  </si>
  <si>
    <t>Other Employee Benefit Programs</t>
  </si>
  <si>
    <t>Total Payroll Taxes and Benefits</t>
  </si>
  <si>
    <t>Total Salaries and Related Expenses</t>
  </si>
  <si>
    <t>Owner's Cash Contribution</t>
  </si>
  <si>
    <t>Outside Investors, not borrowed money</t>
  </si>
  <si>
    <t>% of Funding</t>
  </si>
  <si>
    <t>Day 1</t>
  </si>
  <si>
    <t>Building</t>
  </si>
  <si>
    <t>Land</t>
  </si>
  <si>
    <t>Prepaid Expenses (Insurance, etc.)</t>
  </si>
  <si>
    <t>Start up Inventory</t>
  </si>
  <si>
    <t>Working Capital Cash Reserve</t>
  </si>
  <si>
    <t>Other Start-Up Costs</t>
  </si>
  <si>
    <t>Short-term debt</t>
  </si>
  <si>
    <t>Investor Equity</t>
  </si>
  <si>
    <t>Operating Capital &amp; Start Up Costs</t>
  </si>
  <si>
    <t>Current year Net Income/Loss</t>
  </si>
  <si>
    <t>Cost of Goods Sold</t>
  </si>
  <si>
    <t>Cost of Materials</t>
  </si>
  <si>
    <t>Other cost of sales</t>
  </si>
  <si>
    <t>Total Cost of Goods Sold</t>
  </si>
  <si>
    <t>Gross Profit</t>
  </si>
  <si>
    <t>%</t>
  </si>
  <si>
    <t>Property Tax</t>
  </si>
  <si>
    <t>Lower # is better</t>
  </si>
  <si>
    <t>Higher # is better</t>
  </si>
  <si>
    <t>Higher $ is better</t>
  </si>
  <si>
    <t>Lower is # better</t>
  </si>
  <si>
    <t>Indicator</t>
  </si>
  <si>
    <t>Payroll Costs</t>
  </si>
  <si>
    <t>Payroll Projections</t>
  </si>
  <si>
    <t>Employee Types</t>
  </si>
  <si>
    <t xml:space="preserve">Average Hourly Pay </t>
  </si>
  <si>
    <t>Estimated Hrs./Week (per person)</t>
  </si>
  <si>
    <t>Estimated Pay/Month (Total)</t>
  </si>
  <si>
    <t xml:space="preserve">Estimated Taxes &amp; Benefits per Month </t>
  </si>
  <si>
    <t>401k Contributions</t>
  </si>
  <si>
    <t>YEAR 1</t>
  </si>
  <si>
    <t>Number of persons</t>
  </si>
  <si>
    <t>Owner's Salary</t>
  </si>
  <si>
    <t>Estimated Taxes &amp; Benefits per Year</t>
  </si>
  <si>
    <t>Gross Profit Margin</t>
  </si>
  <si>
    <t>(Less returns and allowances)</t>
  </si>
  <si>
    <t>Revenue % increase over prior year</t>
  </si>
  <si>
    <t>Starting date</t>
  </si>
  <si>
    <t>Pre Opening</t>
  </si>
  <si>
    <t>Total</t>
  </si>
  <si>
    <t>Cash on hand (beginning of month)</t>
  </si>
  <si>
    <t>CASH RECEIPTS</t>
  </si>
  <si>
    <t>Cash sales</t>
  </si>
  <si>
    <t>Total cash available</t>
  </si>
  <si>
    <t>CASH PAID OUT</t>
  </si>
  <si>
    <t>Purchases - Cost of Goods Sold</t>
  </si>
  <si>
    <t>SUBTOTAL</t>
  </si>
  <si>
    <t>TOTAL CASH PAID OUT</t>
  </si>
  <si>
    <t>Cash on hand (end of month)</t>
  </si>
  <si>
    <t>Loan payments</t>
  </si>
  <si>
    <t>Enter % of annual sales, each month</t>
  </si>
  <si>
    <t>Licenses, etc.</t>
  </si>
  <si>
    <t xml:space="preserve">Gross wages </t>
  </si>
  <si>
    <t>Selling Price</t>
  </si>
  <si>
    <t>Total Revenue</t>
  </si>
  <si>
    <t>Other Income</t>
  </si>
  <si>
    <t>Payment Number</t>
  </si>
  <si>
    <t>Payment</t>
  </si>
  <si>
    <t>Principal</t>
  </si>
  <si>
    <t>Balance</t>
  </si>
  <si>
    <t>Payments</t>
  </si>
  <si>
    <t>Payment amount</t>
  </si>
  <si>
    <t xml:space="preserve"> Rate</t>
  </si>
  <si>
    <t>year one</t>
  </si>
  <si>
    <t>Annual Int</t>
  </si>
  <si>
    <t>Annual Int.</t>
  </si>
  <si>
    <t>Loan 2 - Commercial Mortgage</t>
  </si>
  <si>
    <t>Year One</t>
  </si>
  <si>
    <t>Year Two</t>
  </si>
  <si>
    <t>NO INPUT ON THIS SHEET.  IT IS A WORKSHEET FOR CALCULATIONS ONLY</t>
  </si>
  <si>
    <t>Net Profit Margin</t>
  </si>
  <si>
    <t>higher is better</t>
  </si>
  <si>
    <t>lower is better</t>
  </si>
  <si>
    <r>
      <t>Step 1:</t>
    </r>
    <r>
      <rPr>
        <sz val="15"/>
        <color theme="1"/>
        <rFont val="Lato Light"/>
        <family val="2"/>
      </rPr>
      <t xml:space="preserve"> Enter Start-Up Costs</t>
    </r>
  </si>
  <si>
    <t>Company Name</t>
  </si>
  <si>
    <t>Total Fixed Asset Purchases</t>
  </si>
  <si>
    <r>
      <t>Fixed Assets Purchases</t>
    </r>
    <r>
      <rPr>
        <i/>
        <sz val="11"/>
        <color theme="0" tint="-0.499984740745262"/>
        <rFont val="Calibri"/>
        <family val="2"/>
        <scheme val="minor"/>
      </rPr>
      <t/>
    </r>
  </si>
  <si>
    <t>Other Fixed Asset Purchases</t>
  </si>
  <si>
    <t xml:space="preserve">HOW TO COMPLETE THIS SECTION:  Enter the estimated uses of cash that you will incur before you open the business. If you don't plan to spend all of the loan money or your own money right away, but intend to keep some start up money in your checking account, enter that amount in the Working Capital Cash Reserve line at the bottom. </t>
  </si>
  <si>
    <t>Total Start Up Capital Needed</t>
  </si>
  <si>
    <t>Total Funds Needed</t>
  </si>
  <si>
    <r>
      <t>Step 2:</t>
    </r>
    <r>
      <rPr>
        <sz val="15"/>
        <color theme="1"/>
        <rFont val="Lato Light"/>
        <family val="2"/>
      </rPr>
      <t xml:space="preserve"> Identify Sources of Funding to Cover Start Up Costs</t>
    </r>
  </si>
  <si>
    <r>
      <rPr>
        <b/>
        <sz val="12"/>
        <color theme="5"/>
        <rFont val="Calibri Light"/>
        <family val="2"/>
        <scheme val="major"/>
      </rPr>
      <t xml:space="preserve">INSTRUCTIONS: </t>
    </r>
    <r>
      <rPr>
        <sz val="12"/>
        <color theme="5"/>
        <rFont val="Calibri Light"/>
        <family val="2"/>
        <scheme val="major"/>
      </rPr>
      <t>Use this worksheet to enter information about how your start up loans and owner cash will be used.</t>
    </r>
  </si>
  <si>
    <t>Product / Service 1</t>
  </si>
  <si>
    <t>Product / Service 2</t>
  </si>
  <si>
    <t>Product / Service 3</t>
  </si>
  <si>
    <t>Product / Service 4</t>
  </si>
  <si>
    <t>Product / Service 5</t>
  </si>
  <si>
    <t>Product / Service 6</t>
  </si>
  <si>
    <t>Product / Service 7</t>
  </si>
  <si>
    <t>Gross Profit Margin %</t>
  </si>
  <si>
    <t>Product / Service 8</t>
  </si>
  <si>
    <t>Cost Per Item</t>
  </si>
  <si>
    <t>START-UP COSTS AND SOURCES OF FUNDING</t>
  </si>
  <si>
    <t>SALES PLANNER</t>
  </si>
  <si>
    <r>
      <rPr>
        <b/>
        <sz val="12"/>
        <color theme="5"/>
        <rFont val="Calibri Light"/>
        <family val="2"/>
        <scheme val="major"/>
      </rPr>
      <t xml:space="preserve">INSTRUCTIONS: </t>
    </r>
    <r>
      <rPr>
        <sz val="12"/>
        <color theme="5"/>
        <rFont val="Calibri Light"/>
        <family val="2"/>
        <scheme val="major"/>
      </rPr>
      <t xml:space="preserve">Use this worksheet to detail the products and services for your business. Identify the projected </t>
    </r>
    <r>
      <rPr>
        <b/>
        <sz val="12"/>
        <color theme="5"/>
        <rFont val="Calibri Light"/>
        <family val="2"/>
        <scheme val="major"/>
      </rPr>
      <t>quantity</t>
    </r>
    <r>
      <rPr>
        <sz val="12"/>
        <color theme="5"/>
        <rFont val="Calibri Light"/>
        <family val="2"/>
        <scheme val="major"/>
      </rPr>
      <t xml:space="preserve"> to be sold during the year, estimated </t>
    </r>
    <r>
      <rPr>
        <b/>
        <sz val="12"/>
        <color theme="5"/>
        <rFont val="Calibri Light"/>
        <family val="2"/>
        <scheme val="major"/>
      </rPr>
      <t>selling price</t>
    </r>
    <r>
      <rPr>
        <sz val="12"/>
        <color theme="5"/>
        <rFont val="Calibri Light"/>
        <family val="2"/>
        <scheme val="major"/>
      </rPr>
      <t xml:space="preserve">, and </t>
    </r>
    <r>
      <rPr>
        <b/>
        <sz val="12"/>
        <color theme="5"/>
        <rFont val="Calibri Light"/>
        <family val="2"/>
        <scheme val="major"/>
      </rPr>
      <t>cost per item.</t>
    </r>
    <r>
      <rPr>
        <sz val="12"/>
        <color theme="5"/>
        <rFont val="Calibri Light"/>
        <family val="2"/>
        <scheme val="major"/>
      </rPr>
      <t xml:space="preserve"> 
Fill in the information for </t>
    </r>
    <r>
      <rPr>
        <b/>
        <sz val="12"/>
        <color theme="5"/>
        <rFont val="Calibri Light"/>
        <family val="2"/>
        <scheme val="major"/>
      </rPr>
      <t>Year 1</t>
    </r>
    <r>
      <rPr>
        <sz val="12"/>
        <color theme="5"/>
        <rFont val="Calibri Light"/>
        <family val="2"/>
        <scheme val="major"/>
      </rPr>
      <t xml:space="preserve"> and </t>
    </r>
    <r>
      <rPr>
        <b/>
        <sz val="12"/>
        <color theme="5"/>
        <rFont val="Calibri Light"/>
        <family val="2"/>
        <scheme val="major"/>
      </rPr>
      <t>Year 2</t>
    </r>
    <r>
      <rPr>
        <sz val="12"/>
        <color theme="5"/>
        <rFont val="Calibri Light"/>
        <family val="2"/>
        <scheme val="major"/>
      </rPr>
      <t xml:space="preserve">. Information entered in this worksheet will populate the revenue, cost of good solds and gross profit sections in the </t>
    </r>
    <r>
      <rPr>
        <b/>
        <sz val="12"/>
        <color theme="5"/>
        <rFont val="Calibri Light"/>
        <family val="2"/>
        <scheme val="major"/>
      </rPr>
      <t>Income Statement</t>
    </r>
    <r>
      <rPr>
        <sz val="12"/>
        <color theme="5"/>
        <rFont val="Calibri Light"/>
        <family val="2"/>
        <scheme val="major"/>
      </rPr>
      <t xml:space="preserve"> tab.</t>
    </r>
  </si>
  <si>
    <t>INCOME STATEMENT PROJECTIONS</t>
  </si>
  <si>
    <t>FINANCIAL PROJECTIONS TEMPLATE</t>
  </si>
  <si>
    <t>Input Cell Example</t>
  </si>
  <si>
    <t>1. Start-Up Costs &amp; Funding: Outline start-up costs and how they will be funded</t>
  </si>
  <si>
    <t>2. Sales Planner: Outline your business' products and services, associated cost and selling price to project annual revenue</t>
  </si>
  <si>
    <t xml:space="preserve">4. Income Statement: Complete the expenses section of the Income Statement </t>
  </si>
  <si>
    <t>5. Monthly Cash Flow: Complete the monthly cash flow statement</t>
  </si>
  <si>
    <t>Overview of the Input Tabs:</t>
  </si>
  <si>
    <t>The Balance Sheet and Amortization for up to 3 loans will be automatically created. Review the "Making Sense of Financial Statements" video for information on how to use these projections and ensure that this meets your business and financial goals.</t>
  </si>
  <si>
    <t>YEAR 2</t>
  </si>
  <si>
    <t>Estimated Pay/Year (Total)</t>
  </si>
  <si>
    <t>MONTHLY CASH FLOW PROJECTION</t>
  </si>
  <si>
    <t>YEAR 1 SALES PLAN</t>
  </si>
  <si>
    <t>YEAR 2 SALES PLAN</t>
  </si>
  <si>
    <t>Product / Service</t>
  </si>
  <si>
    <t>Qty / Year</t>
  </si>
  <si>
    <t>% of Sales</t>
  </si>
  <si>
    <r>
      <rPr>
        <b/>
        <sz val="12"/>
        <color theme="5"/>
        <rFont val="Calibri Light"/>
        <family val="2"/>
        <scheme val="major"/>
      </rPr>
      <t xml:space="preserve">INSTRUCTIONS: </t>
    </r>
    <r>
      <rPr>
        <sz val="12"/>
        <color theme="5"/>
        <rFont val="Calibri Light"/>
        <family val="2"/>
        <scheme val="major"/>
      </rPr>
      <t>Use this spreadsheet to develop your annual projections for Sales, Cost of Goods Sold, and Fixed Expenses.</t>
    </r>
  </si>
  <si>
    <t>End of Year 2</t>
  </si>
  <si>
    <t>End of Year 1</t>
  </si>
  <si>
    <r>
      <rPr>
        <b/>
        <sz val="12"/>
        <color theme="5"/>
        <rFont val="Calibri Light"/>
        <family val="2"/>
        <scheme val="major"/>
      </rPr>
      <t>No data entry needed.</t>
    </r>
    <r>
      <rPr>
        <sz val="12"/>
        <color theme="5"/>
        <rFont val="Calibri Light"/>
        <family val="2"/>
        <scheme val="major"/>
      </rPr>
      <t xml:space="preserve"> This sheet is automatically calculated from the other sheets.</t>
    </r>
  </si>
  <si>
    <t>ASSETS</t>
  </si>
  <si>
    <t>Total Current Assets</t>
  </si>
  <si>
    <t>Total Fixed Assets</t>
  </si>
  <si>
    <t>LIABILITIES &amp; NET WORTH (OWNER'S EQUITY)</t>
  </si>
  <si>
    <t>Total Owner's Equity</t>
  </si>
  <si>
    <t>Total Liabilities divided by Total Assets</t>
  </si>
  <si>
    <t>Current Assets divided by Current Liabilities</t>
  </si>
  <si>
    <t>Current Assets minus Current Liabilities</t>
  </si>
  <si>
    <t>Total Assets divided by Owner's Equity</t>
  </si>
  <si>
    <t>Total Liabilities divided by Owner's Equity</t>
  </si>
  <si>
    <t>Debt Ratio</t>
  </si>
  <si>
    <t>Current Ratio</t>
  </si>
  <si>
    <t>Working Capital</t>
  </si>
  <si>
    <t>Assets-to-Equity Ratio</t>
  </si>
  <si>
    <r>
      <t>Debt-to-Equity Ratio</t>
    </r>
    <r>
      <rPr>
        <sz val="11"/>
        <rFont val="Calibri"/>
        <family val="2"/>
        <scheme val="minor"/>
      </rPr>
      <t xml:space="preserve"> </t>
    </r>
  </si>
  <si>
    <t>How is the Ratio Calculated?</t>
  </si>
  <si>
    <t>Loan 1 - Commercial Loan</t>
  </si>
  <si>
    <t>Prepaid exp. &amp; Deposits</t>
  </si>
  <si>
    <t>years</t>
  </si>
  <si>
    <t>Straight line depreciation</t>
  </si>
  <si>
    <t>Cost</t>
  </si>
  <si>
    <t>Length</t>
  </si>
  <si>
    <t>Annual Expense</t>
  </si>
  <si>
    <t>This is a worksheet for depreciation only.  NO DATA INPUT</t>
  </si>
  <si>
    <t>HOW TO COMPLETE THIS SECTION:  Enter the cost for the assets you will purchase either with your own money or money that you borrow.  Enter the depreciation period (in years)</t>
  </si>
  <si>
    <t>N/A not allowed for land</t>
  </si>
  <si>
    <t>HOW TO COMPLETE THIS SECTION:
Enter in your contributions and additional funding (including loan needs) to cover the total funds needed. The Total Sources of Funding must be equal the Total Funds Needed.</t>
  </si>
  <si>
    <t>CPLTD</t>
  </si>
  <si>
    <t>This loan is included in Short Term Debt entirely</t>
  </si>
  <si>
    <t>year 2</t>
  </si>
  <si>
    <t>year 3</t>
  </si>
  <si>
    <t xml:space="preserve">   less CPLTD</t>
  </si>
  <si>
    <t>For more information on Payroll tax rates, use these links:</t>
  </si>
  <si>
    <t>Federal Unemployment tax</t>
  </si>
  <si>
    <t>https://taxmap.irs.gov/taxmap/pubs/p15-013.htm</t>
  </si>
  <si>
    <t>Social Security and Medicare (FICA) tax</t>
  </si>
  <si>
    <t>https://www.irs.gov/taxtopics/tc751</t>
  </si>
  <si>
    <t>Health Insurance</t>
  </si>
  <si>
    <t>see below</t>
  </si>
  <si>
    <t># of participating employees</t>
  </si>
  <si>
    <t>monthly premium per person</t>
  </si>
  <si>
    <t>% of premium paid by employer</t>
  </si>
  <si>
    <t>monthly insurance benefit cost</t>
  </si>
  <si>
    <t>Packing/Shipping</t>
  </si>
  <si>
    <t>3. Payroll: Enter in wages and benefits for you and your employees</t>
  </si>
  <si>
    <t>Verify the Tax Rates and Wage limits using the links above</t>
  </si>
  <si>
    <t>The template assumes fixed costs are spread evenly each month</t>
  </si>
  <si>
    <t>The template does not include Receivables or Inventory fluctuations</t>
  </si>
  <si>
    <t>Every effort has been made to ensure accurate calculations, however the authors assume no responsibility for miscalculations</t>
  </si>
  <si>
    <t>Depreciation Period</t>
  </si>
  <si>
    <t>YEAR 3 SALES PLAN</t>
  </si>
  <si>
    <t>Loan 3 - Short Term Debt (12 mos.max)</t>
  </si>
  <si>
    <t>Year 3</t>
  </si>
  <si>
    <t>Accumulated Depreciation:</t>
  </si>
  <si>
    <t>YEAR 3</t>
  </si>
  <si>
    <t>Year Three</t>
  </si>
  <si>
    <t>Payroll taxes &amp; benefits</t>
  </si>
  <si>
    <t>End of Year 3</t>
  </si>
  <si>
    <t>All sales are assumed to be cash sales</t>
  </si>
  <si>
    <t>The template doesn't allow for additional loans after the start up</t>
  </si>
  <si>
    <t>Check with your CPA or tax adviser on allowable Depreciation periods.  Template includes straight-line depreciation only</t>
  </si>
  <si>
    <t>IMPORTANT NOTES</t>
  </si>
  <si>
    <t>The cells are protected for accuracy and formulas, butyou can unprotect (no password) if you want to make more changes.</t>
  </si>
  <si>
    <t xml:space="preserve">HOW TO COMPLETE THIS SECTION:  Enter the number of employees, hourly wage, and hours worked per week. </t>
  </si>
  <si>
    <t>HOW TO COMPLETE THIS SECTION:  Confirm the percentages  for benefits and enter in % contribution for Worker's Compensation, 401k, and other benefits excluding health insurance. Health insurance is handled in the next section.</t>
  </si>
  <si>
    <t>HOW TO COMPLETE THIS SECTION:  Enter in the # of employees participating in health insurance, the monthly premium per person and % of the premium you will be covering.</t>
  </si>
  <si>
    <t>This workbook will allow you to create three years of financial projections. Tabs colored in orange have data input fields. Cells in orange are input cells. Add your information into these cell. Use the TAB key or arrows to go to the next input box. The sheet is protected, but no password is set if you want to make edits.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</si>
</sst>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0_);[Red]\(0\)"/>
    <numFmt numFmtId="167" formatCode="&quot;$&quot;#,##0.00"/>
    <numFmt numFmtId="168" formatCode="_(* #,##0_);_(* \(#,##0\);_(* &quot;-&quot;??_);_(@_)"/>
    <numFmt numFmtId="169" formatCode="_(* #,##0.0_);_(* \(#,##0.0\);_(* &quot;-&quot;??_);_(@_)"/>
    <numFmt numFmtId="170" formatCode="[$-409]mmm\-yy;@"/>
  </numFmts>
  <fonts count="7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
      <sz val="10"/>
      <name val="Calibri"/>
      <family val="2"/>
      <scheme val="minor"/>
    </font>
    <font>
      <b/>
      <sz val="11"/>
      <name val="Calibri"/>
      <family val="2"/>
      <scheme val="minor"/>
    </font>
    <font>
      <b/>
      <sz val="12"/>
      <color theme="1"/>
      <name val="Calibri"/>
      <family val="2"/>
      <scheme val="minor"/>
    </font>
    <font>
      <b/>
      <sz val="12"/>
      <name val="Calibri"/>
      <family val="2"/>
      <scheme val="minor"/>
    </font>
    <font>
      <sz val="13"/>
      <color theme="1"/>
      <name val="Calibri"/>
      <family val="2"/>
      <scheme val="minor"/>
    </font>
    <font>
      <sz val="12"/>
      <name val="Calibri"/>
      <family val="2"/>
      <scheme val="minor"/>
    </font>
    <font>
      <sz val="12"/>
      <color theme="1"/>
      <name val="Calibri"/>
      <family val="2"/>
      <scheme val="minor"/>
    </font>
    <font>
      <b/>
      <sz val="10"/>
      <name val="Calibri"/>
      <family val="2"/>
      <scheme val="minor"/>
    </font>
    <font>
      <b/>
      <sz val="15"/>
      <color theme="3"/>
      <name val="Calibri"/>
      <family val="2"/>
      <scheme val="minor"/>
    </font>
    <font>
      <sz val="9"/>
      <color theme="1"/>
      <name val="Calibri"/>
      <family val="2"/>
      <scheme val="minor"/>
    </font>
    <font>
      <b/>
      <sz val="9"/>
      <color theme="1"/>
      <name val="Calibri"/>
      <family val="2"/>
      <scheme val="minor"/>
    </font>
    <font>
      <sz val="9"/>
      <color indexed="8"/>
      <name val="Gill Sans MT"/>
      <family val="2"/>
    </font>
    <font>
      <b/>
      <sz val="9"/>
      <name val="Calibri"/>
      <family val="2"/>
    </font>
    <font>
      <sz val="9"/>
      <color indexed="8"/>
      <name val="Calibri"/>
      <family val="2"/>
    </font>
    <font>
      <b/>
      <sz val="9"/>
      <color theme="3"/>
      <name val="Calibri"/>
      <family val="2"/>
    </font>
    <font>
      <sz val="9"/>
      <name val="Calibri"/>
      <family val="2"/>
    </font>
    <font>
      <sz val="11"/>
      <color indexed="8"/>
      <name val="Calibri"/>
      <family val="2"/>
    </font>
    <font>
      <sz val="11"/>
      <name val="Calibri"/>
      <family val="2"/>
    </font>
    <font>
      <b/>
      <sz val="11"/>
      <name val="Calibri"/>
      <family val="2"/>
    </font>
    <font>
      <sz val="11"/>
      <color indexed="9"/>
      <name val="Calibri"/>
      <family val="2"/>
    </font>
    <font>
      <b/>
      <sz val="11"/>
      <color indexed="8"/>
      <name val="Calibri"/>
      <family val="2"/>
    </font>
    <font>
      <sz val="19"/>
      <color theme="1"/>
      <name val="Lato Light"/>
      <family val="2"/>
    </font>
    <font>
      <sz val="8"/>
      <name val="Arial"/>
      <family val="2"/>
    </font>
    <font>
      <b/>
      <sz val="11"/>
      <color theme="0"/>
      <name val="Calibri"/>
      <family val="2"/>
      <scheme val="minor"/>
    </font>
    <font>
      <sz val="11"/>
      <color theme="0"/>
      <name val="Calibri"/>
      <family val="2"/>
      <scheme val="minor"/>
    </font>
    <font>
      <sz val="11"/>
      <color theme="1" tint="0.24994659260841701"/>
      <name val="Calibri"/>
      <family val="2"/>
      <scheme val="minor"/>
    </font>
    <font>
      <sz val="8"/>
      <name val="Calibri"/>
      <family val="2"/>
      <scheme val="minor"/>
    </font>
    <font>
      <sz val="10"/>
      <color theme="1"/>
      <name val="Calibri"/>
      <family val="2"/>
      <scheme val="minor"/>
    </font>
    <font>
      <i/>
      <sz val="11"/>
      <name val="Calibri"/>
      <family val="2"/>
      <scheme val="minor"/>
    </font>
    <font>
      <sz val="14"/>
      <color rgb="FFF5873A"/>
      <name val="Lato"/>
      <family val="2"/>
    </font>
    <font>
      <sz val="8"/>
      <color theme="1"/>
      <name val="Calibri"/>
      <family val="2"/>
      <scheme val="minor"/>
    </font>
    <font>
      <sz val="10"/>
      <name val="Arial"/>
      <family val="2"/>
    </font>
    <font>
      <sz val="15"/>
      <color rgb="FFF5873A"/>
      <name val="Lato Light"/>
      <family val="2"/>
    </font>
    <font>
      <sz val="15"/>
      <color theme="1"/>
      <name val="Lato Light"/>
      <family val="2"/>
    </font>
    <font>
      <i/>
      <sz val="11"/>
      <color theme="0" tint="-0.499984740745262"/>
      <name val="Lato"/>
      <family val="2"/>
    </font>
    <font>
      <i/>
      <sz val="11"/>
      <color theme="0" tint="-0.499984740745262"/>
      <name val="Calibri"/>
      <family val="2"/>
      <scheme val="minor"/>
    </font>
    <font>
      <i/>
      <sz val="10"/>
      <color theme="0" tint="-0.499984740745262"/>
      <name val="Calibri"/>
      <family val="2"/>
      <scheme val="minor"/>
    </font>
    <font>
      <sz val="11"/>
      <color theme="0" tint="-0.499984740745262"/>
      <name val="Calibri Light"/>
      <family val="2"/>
      <scheme val="major"/>
    </font>
    <font>
      <sz val="16"/>
      <color rgb="FFFF0000"/>
      <name val="Calibri"/>
      <family val="2"/>
      <scheme val="minor"/>
    </font>
    <font>
      <sz val="12"/>
      <color theme="5"/>
      <name val="Calibri Light"/>
      <family val="2"/>
      <scheme val="major"/>
    </font>
    <font>
      <b/>
      <sz val="12"/>
      <color theme="5"/>
      <name val="Calibri Light"/>
      <family val="2"/>
      <scheme val="major"/>
    </font>
    <font>
      <b/>
      <sz val="15"/>
      <color theme="5"/>
      <name val="Lato Light"/>
      <family val="2"/>
    </font>
    <font>
      <sz val="9.5"/>
      <color theme="1"/>
      <name val="Calibri"/>
      <family val="2"/>
      <scheme val="minor"/>
    </font>
    <font>
      <b/>
      <sz val="10"/>
      <color theme="0" tint="-0.499984740745262"/>
      <name val="Calibri"/>
      <family val="2"/>
      <scheme val="minor"/>
    </font>
    <font>
      <sz val="10"/>
      <color theme="0" tint="-0.499984740745262"/>
      <name val="Calibri"/>
      <family val="2"/>
      <scheme val="minor"/>
    </font>
    <font>
      <i/>
      <sz val="10"/>
      <name val="Calibri"/>
      <family val="2"/>
      <scheme val="minor"/>
    </font>
    <font>
      <sz val="11"/>
      <color theme="1"/>
      <name val="Lato"/>
      <family val="2"/>
    </font>
    <font>
      <b/>
      <sz val="12"/>
      <color theme="1"/>
      <name val="Lato"/>
      <family val="2"/>
    </font>
    <font>
      <b/>
      <sz val="10"/>
      <color theme="1"/>
      <name val="Calibri"/>
      <family val="2"/>
      <scheme val="minor"/>
    </font>
    <font>
      <sz val="15"/>
      <name val="Calibri"/>
      <family val="2"/>
      <scheme val="minor"/>
    </font>
    <font>
      <sz val="10"/>
      <color indexed="8"/>
      <name val="Calibri"/>
      <family val="2"/>
      <scheme val="minor"/>
    </font>
    <font>
      <sz val="9"/>
      <name val="Calibri"/>
      <family val="2"/>
      <scheme val="minor"/>
    </font>
    <font>
      <b/>
      <sz val="8"/>
      <name val="Calibri"/>
      <family val="2"/>
      <scheme val="minor"/>
    </font>
    <font>
      <b/>
      <sz val="7"/>
      <name val="Calibri"/>
      <family val="2"/>
      <scheme val="minor"/>
    </font>
    <font>
      <b/>
      <sz val="9"/>
      <name val="Calibri"/>
      <family val="2"/>
      <scheme val="minor"/>
    </font>
    <font>
      <b/>
      <sz val="14"/>
      <name val="Calibri"/>
      <family val="2"/>
      <scheme val="minor"/>
    </font>
    <font>
      <b/>
      <sz val="11"/>
      <color theme="5"/>
      <name val="Calibri Light"/>
      <family val="2"/>
      <scheme val="major"/>
    </font>
    <font>
      <b/>
      <i/>
      <sz val="9"/>
      <color theme="1"/>
      <name val="Calibri"/>
      <family val="2"/>
      <scheme val="minor"/>
    </font>
    <font>
      <i/>
      <sz val="9"/>
      <name val="Calibri"/>
      <family val="2"/>
      <scheme val="minor"/>
    </font>
    <font>
      <sz val="11"/>
      <name val="Calibri"/>
      <family val="2"/>
      <scheme val="minor"/>
    </font>
    <font>
      <i/>
      <sz val="9"/>
      <color rgb="FFFF0000"/>
      <name val="Calibri"/>
      <family val="2"/>
      <scheme val="minor"/>
    </font>
    <font>
      <sz val="8"/>
      <name val="Lato"/>
      <family val="2"/>
    </font>
    <font>
      <b/>
      <i/>
      <sz val="10"/>
      <color theme="0" tint="-0.499984740745262"/>
      <name val="Calibri"/>
      <family val="2"/>
      <scheme val="minor"/>
    </font>
    <font>
      <i/>
      <sz val="11"/>
      <color theme="1"/>
      <name val="Calibri"/>
      <family val="2"/>
      <scheme val="minor"/>
    </font>
    <font>
      <b/>
      <sz val="11"/>
      <color theme="3"/>
      <name val="Calibri"/>
      <family val="2"/>
    </font>
    <font>
      <b/>
      <sz val="11"/>
      <color rgb="FFFF0000"/>
      <name val="Lato"/>
      <family val="2"/>
    </font>
    <font>
      <sz val="8"/>
      <color indexed="8"/>
      <name val="Calibri"/>
      <family val="2"/>
    </font>
    <font>
      <i/>
      <sz val="11"/>
      <color theme="1"/>
      <name val="Lato"/>
      <family val="2"/>
    </font>
    <font>
      <i/>
      <sz val="9"/>
      <color theme="1"/>
      <name val="Lato"/>
      <family val="2"/>
    </font>
    <font>
      <i/>
      <u/>
      <sz val="9"/>
      <color theme="1"/>
      <name val="Lato"/>
      <family val="2"/>
    </font>
    <font>
      <u val="singleAccounting"/>
      <sz val="11"/>
      <color theme="1"/>
      <name val="Calibri"/>
      <family val="2"/>
      <scheme val="minor"/>
    </font>
    <font>
      <b/>
      <sz val="12"/>
      <color rgb="FFF5873A"/>
      <name val="Lato Light"/>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CA7E"/>
        <bgColor indexed="64"/>
      </patternFill>
    </fill>
    <fill>
      <patternFill patternType="lightUp">
        <bgColor indexed="22"/>
      </patternFill>
    </fill>
    <fill>
      <patternFill patternType="solid">
        <fgColor rgb="FFF4F4F4"/>
        <bgColor indexed="64"/>
      </patternFill>
    </fill>
    <fill>
      <patternFill patternType="solid">
        <fgColor theme="4" tint="0.79998168889431442"/>
        <bgColor indexed="65"/>
      </patternFill>
    </fill>
    <fill>
      <patternFill patternType="solid">
        <fgColor theme="0" tint="-0.14996795556505021"/>
        <bgColor indexed="64"/>
      </patternFill>
    </fill>
    <fill>
      <patternFill patternType="solid">
        <fgColor theme="4" tint="-0.499984740745262"/>
        <bgColor indexed="64"/>
      </patternFill>
    </fill>
    <fill>
      <patternFill patternType="solid">
        <fgColor theme="1" tint="0.49998474074526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bottom style="thick">
        <color theme="4"/>
      </bottom>
      <diagonal/>
    </border>
    <border>
      <left style="thin">
        <color indexed="64"/>
      </left>
      <right style="thin">
        <color indexed="64"/>
      </right>
      <top style="thin">
        <color indexed="64"/>
      </top>
      <bottom style="thick">
        <color theme="3"/>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23"/>
      </top>
      <bottom/>
      <diagonal/>
    </border>
    <border>
      <left style="thin">
        <color rgb="FF7F7F7F"/>
      </left>
      <right style="thin">
        <color rgb="FF7F7F7F"/>
      </right>
      <top style="thin">
        <color rgb="FF7F7F7F"/>
      </top>
      <bottom style="thin">
        <color rgb="FF7F7F7F"/>
      </bottom>
      <diagonal/>
    </border>
    <border>
      <left/>
      <right/>
      <top/>
      <bottom style="medium">
        <color rgb="FFF5873A"/>
      </bottom>
      <diagonal/>
    </border>
    <border>
      <left style="thin">
        <color rgb="FF7F7F7F"/>
      </left>
      <right style="thin">
        <color rgb="FF7F7F7F"/>
      </right>
      <top style="thin">
        <color rgb="FF7F7F7F"/>
      </top>
      <bottom/>
      <diagonal/>
    </border>
    <border>
      <left style="thin">
        <color indexed="64"/>
      </left>
      <right/>
      <top style="thin">
        <color indexed="64"/>
      </top>
      <bottom style="double">
        <color indexed="64"/>
      </bottom>
      <diagonal/>
    </border>
    <border>
      <left style="thin">
        <color indexed="64"/>
      </left>
      <right style="thin">
        <color indexed="64"/>
      </right>
      <top style="thin">
        <color rgb="FF7F7F7F"/>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rgb="FF7F7F7F"/>
      </top>
      <bottom style="thin">
        <color indexed="64"/>
      </bottom>
      <diagonal/>
    </border>
    <border>
      <left/>
      <right style="thin">
        <color indexed="64"/>
      </right>
      <top style="thin">
        <color indexed="64"/>
      </top>
      <bottom/>
      <diagonal/>
    </border>
    <border>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right/>
      <top style="medium">
        <color rgb="FFF5873A"/>
      </top>
      <bottom/>
      <diagonal/>
    </border>
    <border>
      <left style="thin">
        <color rgb="FF7F7F7F"/>
      </left>
      <right/>
      <top style="thin">
        <color rgb="FF7F7F7F"/>
      </top>
      <bottom style="thin">
        <color rgb="FF7F7F7F"/>
      </bottom>
      <diagonal/>
    </border>
    <border>
      <left style="thin">
        <color indexed="64"/>
      </left>
      <right/>
      <top style="thick">
        <color theme="3"/>
      </top>
      <bottom style="thin">
        <color indexed="64"/>
      </bottom>
      <diagonal/>
    </border>
    <border>
      <left/>
      <right style="thin">
        <color indexed="64"/>
      </right>
      <top style="thick">
        <color theme="3"/>
      </top>
      <bottom style="thin">
        <color indexed="64"/>
      </bottom>
      <diagonal/>
    </border>
    <border>
      <left style="thin">
        <color indexed="64"/>
      </left>
      <right/>
      <top style="thin">
        <color indexed="64"/>
      </top>
      <bottom style="thick">
        <color theme="3"/>
      </bottom>
      <diagonal/>
    </border>
    <border>
      <left/>
      <right style="thin">
        <color indexed="64"/>
      </right>
      <top style="thin">
        <color indexed="64"/>
      </top>
      <bottom style="thick">
        <color theme="3"/>
      </bottom>
      <diagonal/>
    </border>
    <border>
      <left/>
      <right/>
      <top style="thin">
        <color indexed="64"/>
      </top>
      <bottom style="thick">
        <color theme="3"/>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15" applyNumberFormat="0" applyFill="0" applyAlignment="0" applyProtection="0"/>
    <xf numFmtId="0" fontId="28" fillId="0" borderId="0"/>
    <xf numFmtId="167" fontId="31" fillId="11" borderId="0" applyFont="0" applyFill="0" applyBorder="0" applyProtection="0">
      <alignment horizontal="right" indent="2"/>
    </xf>
    <xf numFmtId="14" fontId="31" fillId="0" borderId="0" applyFont="0" applyFill="0" applyBorder="0" applyAlignment="0"/>
    <xf numFmtId="1" fontId="31" fillId="10" borderId="0" applyFont="0" applyFill="0" applyBorder="0" applyAlignment="0"/>
    <xf numFmtId="0" fontId="29" fillId="12" borderId="0" applyBorder="0" applyProtection="0">
      <alignment horizontal="right" vertical="center" wrapText="1" indent="2"/>
    </xf>
    <xf numFmtId="167" fontId="31" fillId="11" borderId="0" applyFont="0" applyFill="0" applyBorder="0" applyAlignment="0" applyProtection="0"/>
    <xf numFmtId="0" fontId="31" fillId="10" borderId="0" applyNumberFormat="0" applyFont="0" applyAlignment="0">
      <alignment horizontal="center" vertical="center" wrapText="1"/>
    </xf>
    <xf numFmtId="0" fontId="37" fillId="0" borderId="0"/>
    <xf numFmtId="44" fontId="1" fillId="7" borderId="20">
      <alignment vertical="center"/>
      <protection locked="0"/>
    </xf>
  </cellStyleXfs>
  <cellXfs count="377">
    <xf numFmtId="0" fontId="0" fillId="0" borderId="0" xfId="0"/>
    <xf numFmtId="0" fontId="0" fillId="0" borderId="3" xfId="0" applyBorder="1"/>
    <xf numFmtId="164" fontId="0" fillId="0" borderId="0" xfId="2" applyNumberFormat="1" applyFont="1"/>
    <xf numFmtId="164" fontId="0" fillId="0" borderId="0" xfId="0" applyNumberFormat="1"/>
    <xf numFmtId="0" fontId="12" fillId="0" borderId="0" xfId="0" applyFont="1"/>
    <xf numFmtId="0" fontId="2" fillId="0" borderId="0" xfId="0" applyFont="1"/>
    <xf numFmtId="164" fontId="15" fillId="0" borderId="0" xfId="0" applyNumberFormat="1" applyFont="1"/>
    <xf numFmtId="0" fontId="17" fillId="0" borderId="0" xfId="0" applyFont="1"/>
    <xf numFmtId="0" fontId="20" fillId="4" borderId="16" xfId="4" applyFont="1" applyFill="1" applyBorder="1" applyAlignment="1">
      <alignment wrapText="1"/>
    </xf>
    <xf numFmtId="0" fontId="20" fillId="4" borderId="16" xfId="4" applyFont="1" applyFill="1" applyBorder="1" applyAlignment="1">
      <alignment horizontal="center" wrapText="1"/>
    </xf>
    <xf numFmtId="0" fontId="21" fillId="0" borderId="9" xfId="0" applyFont="1" applyBorder="1"/>
    <xf numFmtId="0" fontId="18" fillId="0" borderId="9" xfId="0" applyFont="1" applyBorder="1"/>
    <xf numFmtId="10" fontId="21" fillId="0" borderId="17" xfId="3" applyNumberFormat="1" applyFont="1" applyBorder="1" applyProtection="1">
      <protection locked="0"/>
    </xf>
    <xf numFmtId="42" fontId="21" fillId="0" borderId="17" xfId="3" applyNumberFormat="1" applyFont="1" applyBorder="1"/>
    <xf numFmtId="10" fontId="21" fillId="0" borderId="9" xfId="3" applyNumberFormat="1" applyFont="1" applyBorder="1" applyProtection="1">
      <protection locked="0"/>
    </xf>
    <xf numFmtId="42" fontId="21" fillId="0" borderId="9" xfId="3" applyNumberFormat="1" applyFont="1" applyBorder="1"/>
    <xf numFmtId="10" fontId="21" fillId="0" borderId="9" xfId="0" applyNumberFormat="1" applyFont="1" applyBorder="1" applyProtection="1">
      <protection locked="0"/>
    </xf>
    <xf numFmtId="0" fontId="22" fillId="0" borderId="0" xfId="0" applyFont="1"/>
    <xf numFmtId="0" fontId="23" fillId="0" borderId="17" xfId="0" applyFont="1" applyBorder="1"/>
    <xf numFmtId="42" fontId="23" fillId="0" borderId="17" xfId="0" applyNumberFormat="1" applyFont="1" applyBorder="1"/>
    <xf numFmtId="0" fontId="23" fillId="0" borderId="9" xfId="0" applyFont="1" applyBorder="1"/>
    <xf numFmtId="42" fontId="23" fillId="0" borderId="9" xfId="0" applyNumberFormat="1" applyFont="1" applyBorder="1"/>
    <xf numFmtId="0" fontId="24" fillId="0" borderId="9" xfId="0" applyFont="1" applyBorder="1"/>
    <xf numFmtId="166" fontId="24" fillId="0" borderId="9" xfId="0" applyNumberFormat="1" applyFont="1" applyBorder="1"/>
    <xf numFmtId="44" fontId="23" fillId="0" borderId="9" xfId="2" applyFont="1" applyBorder="1" applyAlignment="1">
      <alignment horizontal="center"/>
    </xf>
    <xf numFmtId="37" fontId="23" fillId="0" borderId="9" xfId="0" applyNumberFormat="1" applyFont="1" applyBorder="1"/>
    <xf numFmtId="0" fontId="25" fillId="0" borderId="0" xfId="0" applyFont="1"/>
    <xf numFmtId="0" fontId="26" fillId="0" borderId="0" xfId="0" applyFont="1"/>
    <xf numFmtId="10" fontId="0" fillId="0" borderId="0" xfId="0" applyNumberFormat="1"/>
    <xf numFmtId="44" fontId="1" fillId="0" borderId="0" xfId="2"/>
    <xf numFmtId="8" fontId="0" fillId="0" borderId="0" xfId="0" applyNumberFormat="1"/>
    <xf numFmtId="44" fontId="0" fillId="0" borderId="0" xfId="0" applyNumberFormat="1"/>
    <xf numFmtId="0" fontId="8" fillId="0" borderId="0" xfId="0" applyFont="1"/>
    <xf numFmtId="0" fontId="5" fillId="0" borderId="0" xfId="0" applyFont="1"/>
    <xf numFmtId="44" fontId="1" fillId="7" borderId="20" xfId="13">
      <alignment vertical="center"/>
      <protection locked="0"/>
    </xf>
    <xf numFmtId="0" fontId="38" fillId="0" borderId="21" xfId="0" applyFont="1" applyBorder="1" applyAlignment="1">
      <alignment vertical="center"/>
    </xf>
    <xf numFmtId="0" fontId="38" fillId="0" borderId="0" xfId="0" applyFont="1" applyAlignment="1">
      <alignment vertical="center"/>
    </xf>
    <xf numFmtId="0" fontId="38" fillId="0" borderId="21" xfId="0" applyFont="1" applyBorder="1"/>
    <xf numFmtId="0" fontId="8" fillId="0" borderId="0" xfId="0" applyFont="1" applyAlignment="1">
      <alignment horizontal="center" wrapText="1"/>
    </xf>
    <xf numFmtId="0" fontId="8" fillId="0" borderId="0" xfId="0" applyFont="1" applyAlignment="1">
      <alignment wrapText="1"/>
    </xf>
    <xf numFmtId="0" fontId="0" fillId="0" borderId="0" xfId="0" applyAlignment="1">
      <alignment horizontal="center"/>
    </xf>
    <xf numFmtId="0" fontId="38" fillId="0" borderId="0" xfId="0" applyFont="1"/>
    <xf numFmtId="0" fontId="36" fillId="0" borderId="0" xfId="0" applyFont="1" applyAlignment="1">
      <alignment vertical="center" wrapText="1"/>
    </xf>
    <xf numFmtId="0" fontId="5" fillId="0" borderId="8" xfId="0" applyFont="1" applyBorder="1" applyAlignment="1">
      <alignment horizontal="center"/>
    </xf>
    <xf numFmtId="0" fontId="5" fillId="0" borderId="23" xfId="0" applyFont="1" applyBorder="1"/>
    <xf numFmtId="0" fontId="4" fillId="0" borderId="0" xfId="0" applyFont="1"/>
    <xf numFmtId="0" fontId="12" fillId="0" borderId="4" xfId="0" applyFont="1" applyBorder="1"/>
    <xf numFmtId="0" fontId="8" fillId="0" borderId="4" xfId="0" applyFont="1" applyBorder="1"/>
    <xf numFmtId="0" fontId="12" fillId="0" borderId="4" xfId="0" applyFont="1" applyBorder="1" applyAlignment="1" applyProtection="1">
      <alignment horizontal="left" indent="3"/>
      <protection locked="0"/>
    </xf>
    <xf numFmtId="0" fontId="0" fillId="0" borderId="5" xfId="0" applyBorder="1"/>
    <xf numFmtId="0" fontId="12" fillId="0" borderId="7" xfId="0" applyFont="1" applyBorder="1" applyAlignment="1" applyProtection="1">
      <alignment horizontal="left" indent="3"/>
      <protection locked="0"/>
    </xf>
    <xf numFmtId="9" fontId="0" fillId="0" borderId="4" xfId="3" applyFont="1" applyBorder="1" applyAlignment="1">
      <alignment horizontal="center"/>
    </xf>
    <xf numFmtId="0" fontId="0" fillId="0" borderId="4" xfId="0" applyBorder="1" applyAlignment="1">
      <alignment horizontal="center"/>
    </xf>
    <xf numFmtId="9" fontId="5" fillId="0" borderId="14" xfId="0" applyNumberFormat="1" applyFont="1" applyBorder="1" applyAlignment="1">
      <alignment horizontal="center"/>
    </xf>
    <xf numFmtId="0" fontId="5" fillId="0" borderId="14" xfId="0" applyFont="1" applyBorder="1"/>
    <xf numFmtId="44" fontId="1" fillId="7" borderId="24" xfId="13" applyBorder="1">
      <alignment vertical="center"/>
      <protection locked="0"/>
    </xf>
    <xf numFmtId="9" fontId="33" fillId="7" borderId="24" xfId="3" applyFont="1" applyFill="1" applyBorder="1" applyAlignment="1" applyProtection="1">
      <alignment horizontal="center" vertical="center"/>
      <protection locked="0"/>
    </xf>
    <xf numFmtId="9" fontId="33" fillId="7" borderId="26" xfId="3" applyFont="1" applyFill="1" applyBorder="1" applyAlignment="1" applyProtection="1">
      <alignment horizontal="center" vertical="center"/>
      <protection locked="0"/>
    </xf>
    <xf numFmtId="44" fontId="0" fillId="0" borderId="13" xfId="2" applyFont="1" applyBorder="1"/>
    <xf numFmtId="44" fontId="0" fillId="0" borderId="13" xfId="2" applyFont="1" applyBorder="1" applyAlignment="1">
      <alignment horizontal="center"/>
    </xf>
    <xf numFmtId="44" fontId="0" fillId="0" borderId="27" xfId="2" applyFont="1" applyBorder="1" applyAlignment="1">
      <alignment horizontal="center"/>
    </xf>
    <xf numFmtId="168" fontId="33" fillId="7" borderId="24" xfId="1" applyNumberFormat="1" applyFont="1" applyFill="1" applyBorder="1" applyAlignment="1" applyProtection="1">
      <alignment horizontal="center" vertical="center"/>
      <protection locked="0"/>
    </xf>
    <xf numFmtId="168" fontId="33" fillId="7" borderId="26" xfId="1" applyNumberFormat="1" applyFont="1" applyFill="1" applyBorder="1" applyAlignment="1" applyProtection="1">
      <alignment horizontal="center" vertical="center"/>
      <protection locked="0"/>
    </xf>
    <xf numFmtId="44" fontId="3" fillId="0" borderId="14" xfId="0" applyNumberFormat="1" applyFont="1" applyBorder="1"/>
    <xf numFmtId="0" fontId="8" fillId="2" borderId="9" xfId="0" applyFont="1" applyFill="1" applyBorder="1" applyAlignment="1">
      <alignment horizontal="center" vertical="center" wrapText="1"/>
    </xf>
    <xf numFmtId="0" fontId="8" fillId="2" borderId="9" xfId="0" applyFont="1" applyFill="1" applyBorder="1" applyAlignment="1">
      <alignment horizontal="center" vertical="center"/>
    </xf>
    <xf numFmtId="0" fontId="40" fillId="0" borderId="0" xfId="0" applyFont="1" applyAlignment="1">
      <alignment wrapText="1"/>
    </xf>
    <xf numFmtId="0" fontId="38" fillId="0" borderId="0" xfId="0" applyFont="1" applyAlignment="1">
      <alignment horizontal="center" vertical="center"/>
    </xf>
    <xf numFmtId="0" fontId="44" fillId="0" borderId="0" xfId="0" applyFont="1" applyAlignment="1">
      <alignment horizontal="left"/>
    </xf>
    <xf numFmtId="49" fontId="33" fillId="7" borderId="29" xfId="1" applyNumberFormat="1" applyFont="1" applyFill="1" applyBorder="1" applyAlignment="1" applyProtection="1">
      <alignment vertical="center"/>
      <protection locked="0"/>
    </xf>
    <xf numFmtId="0" fontId="0" fillId="0" borderId="0" xfId="0" applyAlignment="1">
      <alignment vertical="center"/>
    </xf>
    <xf numFmtId="0" fontId="45" fillId="0" borderId="0" xfId="0" applyFont="1" applyAlignment="1">
      <alignment horizontal="center" vertical="top" wrapText="1"/>
    </xf>
    <xf numFmtId="0" fontId="45" fillId="0" borderId="0" xfId="0" applyFont="1" applyAlignment="1">
      <alignment horizontal="left" vertical="top" wrapText="1"/>
    </xf>
    <xf numFmtId="0" fontId="27" fillId="0" borderId="0" xfId="0" applyFont="1" applyAlignment="1" applyProtection="1">
      <alignment horizontal="left" vertical="top"/>
      <protection locked="0"/>
    </xf>
    <xf numFmtId="0" fontId="35" fillId="0" borderId="0" xfId="0" applyFont="1" applyAlignment="1" applyProtection="1">
      <alignment vertical="top"/>
      <protection locked="0"/>
    </xf>
    <xf numFmtId="0" fontId="8" fillId="0" borderId="0" xfId="0" applyFont="1" applyAlignment="1">
      <alignment horizontal="center" vertical="center"/>
    </xf>
    <xf numFmtId="0" fontId="8" fillId="0" borderId="0" xfId="0" applyFont="1" applyAlignment="1">
      <alignment horizontal="center" vertical="center" wrapText="1"/>
    </xf>
    <xf numFmtId="9" fontId="48" fillId="0" borderId="0" xfId="3" applyFont="1" applyAlignment="1">
      <alignment horizontal="center" vertical="center"/>
    </xf>
    <xf numFmtId="165" fontId="48" fillId="0" borderId="0" xfId="3" applyNumberFormat="1" applyFont="1" applyAlignment="1">
      <alignment horizontal="center" vertical="center"/>
    </xf>
    <xf numFmtId="9" fontId="42" fillId="0" borderId="0" xfId="3" applyFont="1"/>
    <xf numFmtId="0" fontId="50" fillId="0" borderId="0" xfId="0" applyFont="1"/>
    <xf numFmtId="0" fontId="51" fillId="0" borderId="0" xfId="0" applyFont="1"/>
    <xf numFmtId="49" fontId="0" fillId="7" borderId="20" xfId="13" applyNumberFormat="1" applyFont="1" applyAlignment="1">
      <alignment horizontal="left" vertical="center" wrapText="1"/>
      <protection locked="0"/>
    </xf>
    <xf numFmtId="0" fontId="52" fillId="0" borderId="0" xfId="0" applyFont="1" applyAlignment="1">
      <alignment horizontal="left" wrapText="1"/>
    </xf>
    <xf numFmtId="0" fontId="52" fillId="0" borderId="0" xfId="0" applyFont="1"/>
    <xf numFmtId="0" fontId="8" fillId="0" borderId="0" xfId="0" applyFont="1" applyAlignment="1">
      <alignment horizontal="left" vertical="center" wrapText="1"/>
    </xf>
    <xf numFmtId="9" fontId="15" fillId="7" borderId="20" xfId="3" applyFont="1" applyFill="1" applyBorder="1" applyAlignment="1" applyProtection="1">
      <alignment vertical="center"/>
      <protection locked="0"/>
    </xf>
    <xf numFmtId="169" fontId="1" fillId="7" borderId="24" xfId="1" applyNumberFormat="1" applyFill="1" applyBorder="1" applyAlignment="1" applyProtection="1">
      <alignment vertical="center"/>
      <protection locked="0"/>
    </xf>
    <xf numFmtId="168" fontId="1" fillId="7" borderId="24" xfId="1" applyNumberFormat="1" applyFill="1" applyBorder="1" applyAlignment="1" applyProtection="1">
      <alignment vertical="center"/>
      <protection locked="0"/>
    </xf>
    <xf numFmtId="0" fontId="13" fillId="3" borderId="0" xfId="0" applyFont="1" applyFill="1" applyAlignment="1">
      <alignment vertical="center"/>
    </xf>
    <xf numFmtId="10" fontId="6" fillId="3" borderId="0" xfId="3" applyNumberFormat="1" applyFont="1" applyFill="1" applyAlignment="1">
      <alignment vertical="center"/>
    </xf>
    <xf numFmtId="42" fontId="24" fillId="0" borderId="9" xfId="0" applyNumberFormat="1" applyFont="1" applyBorder="1"/>
    <xf numFmtId="42" fontId="18" fillId="0" borderId="9" xfId="0" applyNumberFormat="1" applyFont="1" applyBorder="1"/>
    <xf numFmtId="10" fontId="18" fillId="0" borderId="9" xfId="0" applyNumberFormat="1" applyFont="1" applyBorder="1" applyAlignment="1">
      <alignment horizontal="right"/>
    </xf>
    <xf numFmtId="0" fontId="2" fillId="2" borderId="9" xfId="0" applyFont="1" applyFill="1" applyBorder="1" applyAlignment="1">
      <alignment horizontal="center" vertical="center" wrapText="1"/>
    </xf>
    <xf numFmtId="40" fontId="0" fillId="0" borderId="0" xfId="1" applyNumberFormat="1" applyFont="1"/>
    <xf numFmtId="44" fontId="33" fillId="0" borderId="0" xfId="2" applyFont="1"/>
    <xf numFmtId="0" fontId="35" fillId="0" borderId="0" xfId="0" applyFont="1" applyAlignment="1">
      <alignment vertical="top"/>
    </xf>
    <xf numFmtId="0" fontId="27" fillId="0" borderId="0" xfId="0" applyFont="1" applyAlignment="1">
      <alignment horizontal="left" vertical="top"/>
    </xf>
    <xf numFmtId="40" fontId="27" fillId="0" borderId="0" xfId="1" applyNumberFormat="1" applyFont="1" applyAlignment="1">
      <alignment horizontal="left" vertical="top"/>
    </xf>
    <xf numFmtId="40" fontId="4" fillId="0" borderId="0" xfId="1" applyNumberFormat="1" applyFont="1"/>
    <xf numFmtId="0" fontId="55" fillId="0" borderId="0" xfId="5" applyFont="1" applyAlignment="1">
      <alignment horizontal="left" wrapText="1"/>
    </xf>
    <xf numFmtId="40" fontId="55" fillId="0" borderId="0" xfId="1" applyNumberFormat="1" applyFont="1" applyAlignment="1">
      <alignment horizontal="left" wrapText="1"/>
    </xf>
    <xf numFmtId="44" fontId="6" fillId="0" borderId="0" xfId="2" applyFont="1" applyAlignment="1">
      <alignment horizontal="left" wrapText="1"/>
    </xf>
    <xf numFmtId="0" fontId="32" fillId="0" borderId="0" xfId="5" applyFont="1"/>
    <xf numFmtId="0" fontId="56" fillId="0" borderId="0" xfId="5" applyFont="1" applyAlignment="1">
      <alignment vertical="center"/>
    </xf>
    <xf numFmtId="40" fontId="32" fillId="0" borderId="0" xfId="1" applyNumberFormat="1" applyFont="1" applyAlignment="1">
      <alignment vertical="center"/>
    </xf>
    <xf numFmtId="44" fontId="6" fillId="0" borderId="0" xfId="2" applyFont="1" applyAlignment="1">
      <alignment vertical="center"/>
    </xf>
    <xf numFmtId="0" fontId="32" fillId="0" borderId="0" xfId="5" applyFont="1" applyAlignment="1">
      <alignment vertical="center"/>
    </xf>
    <xf numFmtId="40" fontId="13" fillId="0" borderId="0" xfId="1" applyNumberFormat="1" applyFont="1" applyAlignment="1">
      <alignment vertical="center"/>
    </xf>
    <xf numFmtId="0" fontId="61" fillId="2" borderId="9" xfId="0" applyFont="1" applyFill="1" applyBorder="1" applyAlignment="1">
      <alignment horizontal="left" vertical="center" wrapText="1"/>
    </xf>
    <xf numFmtId="0" fontId="54" fillId="2" borderId="9" xfId="0" applyFont="1" applyFill="1" applyBorder="1" applyAlignment="1">
      <alignment horizontal="center" vertical="center" wrapText="1"/>
    </xf>
    <xf numFmtId="170" fontId="54" fillId="2" borderId="9" xfId="1" applyNumberFormat="1" applyFont="1" applyFill="1" applyBorder="1" applyAlignment="1">
      <alignment horizontal="center" vertical="center" wrapText="1"/>
    </xf>
    <xf numFmtId="44" fontId="54" fillId="2" borderId="9" xfId="2" applyFont="1" applyFill="1" applyBorder="1" applyAlignment="1">
      <alignment horizontal="center" vertical="center" wrapText="1"/>
    </xf>
    <xf numFmtId="0" fontId="57" fillId="0" borderId="1" xfId="5" applyFont="1" applyBorder="1" applyAlignment="1">
      <alignment vertical="center" wrapText="1"/>
    </xf>
    <xf numFmtId="43" fontId="15" fillId="0" borderId="20" xfId="1" applyFont="1" applyBorder="1" applyAlignment="1">
      <alignment vertical="center"/>
    </xf>
    <xf numFmtId="40" fontId="57" fillId="0" borderId="9" xfId="1" applyNumberFormat="1" applyFont="1" applyBorder="1" applyAlignment="1">
      <alignment vertical="center"/>
    </xf>
    <xf numFmtId="44" fontId="6" fillId="8" borderId="9" xfId="2" applyFont="1" applyFill="1" applyBorder="1" applyAlignment="1">
      <alignment vertical="center"/>
    </xf>
    <xf numFmtId="0" fontId="32" fillId="0" borderId="0" xfId="5" applyFont="1" applyAlignment="1">
      <alignment vertical="center" wrapText="1"/>
    </xf>
    <xf numFmtId="0" fontId="57" fillId="0" borderId="18" xfId="5" applyFont="1" applyBorder="1" applyAlignment="1">
      <alignment wrapText="1"/>
    </xf>
    <xf numFmtId="3" fontId="57" fillId="0" borderId="10" xfId="5" applyNumberFormat="1" applyFont="1" applyBorder="1"/>
    <xf numFmtId="9" fontId="13" fillId="0" borderId="13" xfId="3" applyFont="1" applyBorder="1"/>
    <xf numFmtId="0" fontId="7" fillId="3" borderId="5" xfId="5" applyFont="1" applyFill="1" applyBorder="1" applyAlignment="1">
      <alignment vertical="center" wrapText="1"/>
    </xf>
    <xf numFmtId="3" fontId="57" fillId="3" borderId="6" xfId="5" applyNumberFormat="1" applyFont="1" applyFill="1" applyBorder="1" applyAlignment="1">
      <alignment vertical="center"/>
    </xf>
    <xf numFmtId="40" fontId="57" fillId="3" borderId="6" xfId="1" applyNumberFormat="1" applyFont="1" applyFill="1" applyBorder="1" applyAlignment="1">
      <alignment vertical="center"/>
    </xf>
    <xf numFmtId="44" fontId="6" fillId="3" borderId="7" xfId="2" applyFont="1" applyFill="1" applyBorder="1" applyAlignment="1">
      <alignment vertical="center"/>
    </xf>
    <xf numFmtId="0" fontId="57" fillId="0" borderId="9" xfId="5" applyFont="1" applyBorder="1" applyAlignment="1">
      <alignment vertical="center"/>
    </xf>
    <xf numFmtId="3" fontId="57" fillId="8" borderId="12" xfId="5" applyNumberFormat="1" applyFont="1" applyFill="1" applyBorder="1" applyAlignment="1">
      <alignment vertical="center"/>
    </xf>
    <xf numFmtId="40" fontId="57" fillId="0" borderId="17" xfId="1" applyNumberFormat="1" applyFont="1" applyBorder="1" applyAlignment="1">
      <alignment vertical="center"/>
    </xf>
    <xf numFmtId="44" fontId="54" fillId="0" borderId="13" xfId="2" applyFont="1" applyBorder="1"/>
    <xf numFmtId="0" fontId="60" fillId="0" borderId="9" xfId="5" applyFont="1" applyBorder="1" applyAlignment="1">
      <alignment vertical="center" wrapText="1"/>
    </xf>
    <xf numFmtId="3" fontId="6" fillId="8" borderId="12" xfId="5" applyNumberFormat="1" applyFont="1" applyFill="1" applyBorder="1" applyAlignment="1">
      <alignment vertical="center"/>
    </xf>
    <xf numFmtId="40" fontId="60" fillId="0" borderId="9" xfId="1" applyNumberFormat="1" applyFont="1" applyBorder="1" applyAlignment="1">
      <alignment vertical="center"/>
    </xf>
    <xf numFmtId="0" fontId="60" fillId="0" borderId="11" xfId="5" applyFont="1" applyBorder="1" applyAlignment="1">
      <alignment vertical="center" wrapText="1"/>
    </xf>
    <xf numFmtId="40" fontId="60" fillId="0" borderId="11" xfId="1" applyNumberFormat="1" applyFont="1" applyBorder="1" applyAlignment="1">
      <alignment vertical="center"/>
    </xf>
    <xf numFmtId="44" fontId="6" fillId="8" borderId="3" xfId="2" applyFont="1" applyFill="1" applyBorder="1" applyAlignment="1">
      <alignment vertical="center"/>
    </xf>
    <xf numFmtId="0" fontId="7" fillId="3" borderId="18" xfId="5" applyFont="1" applyFill="1" applyBorder="1" applyAlignment="1">
      <alignment vertical="center" wrapText="1"/>
    </xf>
    <xf numFmtId="3" fontId="57" fillId="3" borderId="10" xfId="5" applyNumberFormat="1" applyFont="1" applyFill="1" applyBorder="1" applyAlignment="1">
      <alignment vertical="center"/>
    </xf>
    <xf numFmtId="40" fontId="57" fillId="3" borderId="10" xfId="1" applyNumberFormat="1" applyFont="1" applyFill="1" applyBorder="1" applyAlignment="1">
      <alignment vertical="center"/>
    </xf>
    <xf numFmtId="44" fontId="6" fillId="3" borderId="10" xfId="2" applyFont="1" applyFill="1" applyBorder="1" applyAlignment="1">
      <alignment vertical="center"/>
    </xf>
    <xf numFmtId="0" fontId="57" fillId="9" borderId="19" xfId="5" applyFont="1" applyFill="1" applyBorder="1" applyAlignment="1">
      <alignment vertical="center"/>
    </xf>
    <xf numFmtId="0" fontId="32" fillId="0" borderId="0" xfId="5" applyFont="1" applyAlignment="1">
      <alignment horizontal="right" vertical="center"/>
    </xf>
    <xf numFmtId="9" fontId="32" fillId="0" borderId="0" xfId="5" applyNumberFormat="1" applyFont="1" applyAlignment="1">
      <alignment vertical="center"/>
    </xf>
    <xf numFmtId="0" fontId="58" fillId="0" borderId="0" xfId="5" applyFont="1" applyAlignment="1">
      <alignment vertical="center"/>
    </xf>
    <xf numFmtId="3" fontId="60" fillId="8" borderId="12" xfId="5" applyNumberFormat="1" applyFont="1" applyFill="1" applyBorder="1" applyAlignment="1">
      <alignment vertical="center"/>
    </xf>
    <xf numFmtId="0" fontId="57" fillId="0" borderId="9" xfId="5" applyFont="1" applyBorder="1" applyAlignment="1">
      <alignment vertical="center" wrapText="1"/>
    </xf>
    <xf numFmtId="3" fontId="57" fillId="8" borderId="17" xfId="5" applyNumberFormat="1" applyFont="1" applyFill="1" applyBorder="1" applyAlignment="1">
      <alignment vertical="center"/>
    </xf>
    <xf numFmtId="0" fontId="32" fillId="4" borderId="0" xfId="5" applyFont="1" applyFill="1" applyAlignment="1">
      <alignment wrapText="1"/>
    </xf>
    <xf numFmtId="0" fontId="32" fillId="4" borderId="0" xfId="5" applyFont="1" applyFill="1"/>
    <xf numFmtId="40" fontId="32" fillId="4" borderId="0" xfId="1" applyNumberFormat="1" applyFont="1" applyFill="1"/>
    <xf numFmtId="44" fontId="6" fillId="4" borderId="0" xfId="2" applyFont="1" applyFill="1"/>
    <xf numFmtId="3" fontId="32" fillId="0" borderId="0" xfId="5" applyNumberFormat="1" applyFont="1"/>
    <xf numFmtId="0" fontId="58" fillId="4" borderId="0" xfId="5" applyFont="1" applyFill="1" applyAlignment="1">
      <alignment vertical="center" wrapText="1"/>
    </xf>
    <xf numFmtId="0" fontId="54" fillId="4" borderId="0" xfId="5" applyFont="1" applyFill="1" applyAlignment="1">
      <alignment horizontal="center" vertical="center" wrapText="1"/>
    </xf>
    <xf numFmtId="40" fontId="54" fillId="4" borderId="0" xfId="1" applyNumberFormat="1" applyFont="1" applyFill="1" applyAlignment="1">
      <alignment horizontal="center" vertical="center" wrapText="1"/>
    </xf>
    <xf numFmtId="44" fontId="54" fillId="4" borderId="0" xfId="2" applyFont="1" applyFill="1" applyAlignment="1">
      <alignment horizontal="center" vertical="center" wrapText="1"/>
    </xf>
    <xf numFmtId="3" fontId="32" fillId="4" borderId="0" xfId="5" applyNumberFormat="1" applyFont="1" applyFill="1" applyAlignment="1">
      <alignment vertical="center"/>
    </xf>
    <xf numFmtId="40" fontId="32" fillId="4" borderId="0" xfId="1" applyNumberFormat="1" applyFont="1" applyFill="1" applyAlignment="1">
      <alignment vertical="center"/>
    </xf>
    <xf numFmtId="44" fontId="6" fillId="4" borderId="0" xfId="2" applyFont="1" applyFill="1" applyAlignment="1">
      <alignment vertical="center"/>
    </xf>
    <xf numFmtId="0" fontId="32" fillId="0" borderId="0" xfId="5" applyFont="1" applyAlignment="1">
      <alignment wrapText="1"/>
    </xf>
    <xf numFmtId="40" fontId="32" fillId="0" borderId="0" xfId="1" applyNumberFormat="1" applyFont="1"/>
    <xf numFmtId="44" fontId="6" fillId="0" borderId="0" xfId="2" applyFont="1"/>
    <xf numFmtId="14" fontId="1" fillId="7" borderId="20" xfId="13" applyNumberFormat="1">
      <alignment vertical="center"/>
      <protection locked="0"/>
    </xf>
    <xf numFmtId="3" fontId="57" fillId="8" borderId="3" xfId="5" applyNumberFormat="1" applyFont="1" applyFill="1" applyBorder="1" applyAlignment="1">
      <alignment vertical="center"/>
    </xf>
    <xf numFmtId="44" fontId="6" fillId="8" borderId="13" xfId="2" applyFont="1" applyFill="1" applyBorder="1" applyAlignment="1">
      <alignment vertical="center"/>
    </xf>
    <xf numFmtId="9" fontId="15" fillId="7" borderId="9" xfId="3" applyFont="1" applyFill="1" applyBorder="1" applyAlignment="1" applyProtection="1">
      <alignment horizontal="center" vertical="center"/>
      <protection locked="0"/>
    </xf>
    <xf numFmtId="43" fontId="54" fillId="0" borderId="13" xfId="1" applyFont="1" applyBorder="1"/>
    <xf numFmtId="43" fontId="13" fillId="9" borderId="13" xfId="1" applyFont="1" applyFill="1" applyBorder="1" applyAlignment="1">
      <alignment vertical="center"/>
    </xf>
    <xf numFmtId="43" fontId="13" fillId="0" borderId="13" xfId="1" applyFont="1" applyBorder="1" applyAlignment="1">
      <alignment vertical="center"/>
    </xf>
    <xf numFmtId="168" fontId="15" fillId="7" borderId="28" xfId="1" applyNumberFormat="1" applyFont="1" applyFill="1" applyBorder="1" applyAlignment="1" applyProtection="1">
      <alignment vertical="center"/>
      <protection locked="0"/>
    </xf>
    <xf numFmtId="10" fontId="15" fillId="0" borderId="13" xfId="3" applyNumberFormat="1" applyFont="1" applyBorder="1" applyAlignment="1">
      <alignment horizontal="center"/>
    </xf>
    <xf numFmtId="10" fontId="63" fillId="0" borderId="25" xfId="0" applyNumberFormat="1" applyFont="1" applyBorder="1" applyAlignment="1">
      <alignment horizontal="center" vertical="center"/>
    </xf>
    <xf numFmtId="43" fontId="15" fillId="7" borderId="24" xfId="1" applyFont="1" applyFill="1" applyBorder="1" applyAlignment="1" applyProtection="1">
      <alignment vertical="center"/>
      <protection locked="0"/>
    </xf>
    <xf numFmtId="0" fontId="2" fillId="2" borderId="13"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16" fillId="0" borderId="8" xfId="0" applyFont="1" applyBorder="1" applyAlignment="1">
      <alignment horizontal="center" vertical="center"/>
    </xf>
    <xf numFmtId="0" fontId="53" fillId="0" borderId="0" xfId="0" applyFont="1" applyAlignment="1">
      <alignment horizontal="center"/>
    </xf>
    <xf numFmtId="0" fontId="24" fillId="5" borderId="10" xfId="0" applyFont="1" applyFill="1" applyBorder="1"/>
    <xf numFmtId="0" fontId="23" fillId="5" borderId="10" xfId="0" applyFont="1" applyFill="1" applyBorder="1" applyAlignment="1">
      <alignment horizontal="center"/>
    </xf>
    <xf numFmtId="0" fontId="23" fillId="5" borderId="10" xfId="0" applyFont="1" applyFill="1" applyBorder="1"/>
    <xf numFmtId="42" fontId="22" fillId="0" borderId="10" xfId="0" applyNumberFormat="1" applyFont="1" applyBorder="1"/>
    <xf numFmtId="164" fontId="5" fillId="0" borderId="0" xfId="0" applyNumberFormat="1" applyFont="1"/>
    <xf numFmtId="164" fontId="16" fillId="0" borderId="0" xfId="0" applyNumberFormat="1" applyFont="1"/>
    <xf numFmtId="0" fontId="2" fillId="0" borderId="0" xfId="0" applyFont="1" applyAlignment="1">
      <alignment horizontal="center" vertical="center" wrapText="1"/>
    </xf>
    <xf numFmtId="0" fontId="54" fillId="0" borderId="0" xfId="0" applyFont="1" applyAlignment="1">
      <alignment horizontal="center" vertical="center" wrapText="1"/>
    </xf>
    <xf numFmtId="164" fontId="0" fillId="0" borderId="0" xfId="0" applyNumberFormat="1" applyAlignment="1">
      <alignment horizontal="center"/>
    </xf>
    <xf numFmtId="164" fontId="5" fillId="0" borderId="0" xfId="0" applyNumberFormat="1" applyFont="1" applyAlignment="1">
      <alignment horizontal="center"/>
    </xf>
    <xf numFmtId="0" fontId="13" fillId="3" borderId="1" xfId="0" applyFont="1" applyFill="1" applyBorder="1" applyAlignment="1">
      <alignment vertical="center"/>
    </xf>
    <xf numFmtId="0" fontId="13" fillId="3" borderId="2" xfId="0" applyFont="1" applyFill="1" applyBorder="1" applyAlignment="1">
      <alignment vertical="center"/>
    </xf>
    <xf numFmtId="10" fontId="6" fillId="3" borderId="2" xfId="3" applyNumberFormat="1" applyFont="1" applyFill="1" applyBorder="1" applyAlignment="1">
      <alignment vertical="center"/>
    </xf>
    <xf numFmtId="0" fontId="13" fillId="3" borderId="3" xfId="0" applyFont="1" applyFill="1" applyBorder="1" applyAlignment="1">
      <alignment vertical="center"/>
    </xf>
    <xf numFmtId="0" fontId="13" fillId="3" borderId="5" xfId="0" applyFont="1" applyFill="1" applyBorder="1" applyAlignment="1">
      <alignment vertical="center"/>
    </xf>
    <xf numFmtId="0" fontId="13" fillId="3" borderId="6" xfId="0" applyFont="1" applyFill="1" applyBorder="1" applyAlignment="1">
      <alignment vertical="center"/>
    </xf>
    <xf numFmtId="10" fontId="6" fillId="3" borderId="6" xfId="3" applyNumberFormat="1" applyFont="1" applyFill="1" applyBorder="1" applyAlignment="1">
      <alignment vertical="center"/>
    </xf>
    <xf numFmtId="0" fontId="13" fillId="0" borderId="0" xfId="0" applyFont="1" applyAlignment="1">
      <alignment vertical="center"/>
    </xf>
    <xf numFmtId="10" fontId="6" fillId="0" borderId="0" xfId="3" applyNumberFormat="1" applyFont="1" applyAlignment="1">
      <alignment vertical="center"/>
    </xf>
    <xf numFmtId="10" fontId="6" fillId="3" borderId="2" xfId="3" applyNumberFormat="1" applyFont="1" applyFill="1" applyBorder="1" applyAlignment="1">
      <alignment horizontal="center" vertical="center"/>
    </xf>
    <xf numFmtId="10" fontId="6" fillId="3" borderId="0" xfId="3" applyNumberFormat="1" applyFont="1" applyFill="1" applyAlignment="1">
      <alignment horizontal="center" vertical="center"/>
    </xf>
    <xf numFmtId="10" fontId="6" fillId="3" borderId="6" xfId="3" applyNumberFormat="1" applyFont="1" applyFill="1" applyBorder="1" applyAlignment="1">
      <alignment horizontal="center" vertical="center"/>
    </xf>
    <xf numFmtId="10" fontId="64" fillId="3" borderId="27" xfId="3" applyNumberFormat="1" applyFont="1" applyFill="1" applyBorder="1" applyAlignment="1">
      <alignment vertical="center"/>
    </xf>
    <xf numFmtId="10" fontId="64" fillId="3" borderId="4" xfId="3" applyNumberFormat="1" applyFont="1" applyFill="1" applyBorder="1" applyAlignment="1">
      <alignment vertical="center"/>
    </xf>
    <xf numFmtId="10" fontId="64" fillId="3" borderId="7" xfId="3" applyNumberFormat="1" applyFont="1" applyFill="1" applyBorder="1" applyAlignment="1">
      <alignment vertical="center"/>
    </xf>
    <xf numFmtId="0" fontId="8" fillId="0" borderId="0" xfId="0" applyFont="1" applyAlignment="1">
      <alignment horizontal="left"/>
    </xf>
    <xf numFmtId="0" fontId="49"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8" fillId="2" borderId="18" xfId="0" applyFont="1" applyFill="1" applyBorder="1" applyAlignment="1">
      <alignment vertical="center"/>
    </xf>
    <xf numFmtId="0" fontId="8" fillId="2" borderId="10" xfId="0" applyFont="1" applyFill="1" applyBorder="1" applyAlignment="1">
      <alignment vertical="center"/>
    </xf>
    <xf numFmtId="0" fontId="8" fillId="2" borderId="10" xfId="0" applyFont="1" applyFill="1" applyBorder="1" applyAlignment="1">
      <alignment horizontal="center" vertical="center"/>
    </xf>
    <xf numFmtId="0" fontId="8" fillId="2" borderId="13" xfId="0" applyFont="1" applyFill="1" applyBorder="1" applyAlignment="1">
      <alignment vertical="center"/>
    </xf>
    <xf numFmtId="0" fontId="10" fillId="0" borderId="0" xfId="0" applyFont="1"/>
    <xf numFmtId="0" fontId="53" fillId="0" borderId="0" xfId="0" applyFont="1"/>
    <xf numFmtId="0" fontId="11" fillId="0" borderId="0" xfId="0" applyFont="1" applyAlignment="1" applyProtection="1">
      <alignment horizontal="left" vertical="center" indent="1"/>
      <protection locked="0"/>
    </xf>
    <xf numFmtId="0" fontId="9" fillId="0" borderId="0" xfId="0" applyFont="1" applyAlignment="1" applyProtection="1">
      <alignment horizontal="left" vertical="center" indent="1"/>
      <protection locked="0"/>
    </xf>
    <xf numFmtId="0" fontId="8" fillId="0" borderId="0" xfId="0" applyFont="1" applyAlignment="1">
      <alignment vertical="center" wrapText="1"/>
    </xf>
    <xf numFmtId="41" fontId="66" fillId="0" borderId="0" xfId="0" applyNumberFormat="1" applyFont="1" applyAlignment="1">
      <alignment horizontal="center" wrapText="1"/>
    </xf>
    <xf numFmtId="0" fontId="35" fillId="0" borderId="0" xfId="0" applyFont="1" applyAlignment="1" applyProtection="1">
      <alignment horizontal="left" vertical="top"/>
      <protection locked="0"/>
    </xf>
    <xf numFmtId="0" fontId="9" fillId="0" borderId="0" xfId="0" applyFont="1" applyAlignment="1">
      <alignment horizontal="left" vertical="center"/>
    </xf>
    <xf numFmtId="0" fontId="7" fillId="3" borderId="3" xfId="0" applyFont="1" applyFill="1" applyBorder="1" applyAlignment="1">
      <alignment vertical="center"/>
    </xf>
    <xf numFmtId="0" fontId="7" fillId="3" borderId="0" xfId="0" applyFont="1" applyFill="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34" fillId="3" borderId="0" xfId="0" applyFont="1" applyFill="1" applyAlignment="1">
      <alignment horizontal="center"/>
    </xf>
    <xf numFmtId="2" fontId="65" fillId="3" borderId="4" xfId="3" applyNumberFormat="1" applyFont="1" applyFill="1" applyBorder="1" applyAlignment="1">
      <alignment horizontal="center" vertical="center"/>
    </xf>
    <xf numFmtId="2" fontId="65" fillId="3" borderId="7" xfId="3" applyNumberFormat="1" applyFont="1" applyFill="1" applyBorder="1" applyAlignment="1">
      <alignment horizontal="center" vertical="center"/>
    </xf>
    <xf numFmtId="0" fontId="34" fillId="3" borderId="0" xfId="0" applyFont="1" applyFill="1"/>
    <xf numFmtId="0" fontId="34" fillId="3" borderId="6" xfId="0" applyFont="1" applyFill="1" applyBorder="1"/>
    <xf numFmtId="0" fontId="34" fillId="3" borderId="6" xfId="0" applyFont="1" applyFill="1" applyBorder="1" applyAlignment="1">
      <alignment horizontal="center"/>
    </xf>
    <xf numFmtId="0" fontId="7" fillId="3" borderId="1" xfId="0" applyFont="1" applyFill="1" applyBorder="1" applyAlignment="1">
      <alignment vertical="center"/>
    </xf>
    <xf numFmtId="0" fontId="65" fillId="3" borderId="2" xfId="0" applyFont="1" applyFill="1" applyBorder="1" applyAlignment="1">
      <alignment vertical="center"/>
    </xf>
    <xf numFmtId="0" fontId="7" fillId="3" borderId="2" xfId="0" applyFont="1" applyFill="1" applyBorder="1" applyAlignment="1">
      <alignment vertical="center"/>
    </xf>
    <xf numFmtId="0" fontId="65" fillId="3" borderId="0" xfId="0" applyFont="1" applyFill="1" applyAlignment="1">
      <alignment vertical="center"/>
    </xf>
    <xf numFmtId="0" fontId="65" fillId="3" borderId="6" xfId="0" applyFont="1" applyFill="1" applyBorder="1" applyAlignment="1">
      <alignment vertical="center"/>
    </xf>
    <xf numFmtId="3" fontId="67" fillId="0" borderId="9" xfId="5" applyNumberFormat="1" applyFont="1" applyBorder="1" applyAlignment="1">
      <alignment vertical="center"/>
    </xf>
    <xf numFmtId="3" fontId="67" fillId="0" borderId="11" xfId="5" applyNumberFormat="1" applyFont="1" applyBorder="1" applyAlignment="1">
      <alignment vertical="center"/>
    </xf>
    <xf numFmtId="3" fontId="67" fillId="0" borderId="2" xfId="5" applyNumberFormat="1" applyFont="1" applyBorder="1" applyAlignment="1">
      <alignment vertical="center"/>
    </xf>
    <xf numFmtId="0" fontId="32" fillId="0" borderId="3" xfId="5" applyFont="1" applyBorder="1" applyAlignment="1">
      <alignment horizontal="left" vertical="top" wrapText="1"/>
    </xf>
    <xf numFmtId="9" fontId="68" fillId="0" borderId="0" xfId="3" applyFont="1"/>
    <xf numFmtId="0" fontId="0" fillId="0" borderId="6" xfId="0" applyBorder="1" applyAlignment="1">
      <alignment horizontal="center"/>
    </xf>
    <xf numFmtId="0" fontId="2" fillId="0" borderId="0" xfId="0" applyFont="1" applyAlignment="1">
      <alignment horizontal="center"/>
    </xf>
    <xf numFmtId="44" fontId="0" fillId="0" borderId="6" xfId="0" applyNumberFormat="1" applyBorder="1"/>
    <xf numFmtId="0" fontId="69" fillId="0" borderId="0" xfId="0" applyFont="1"/>
    <xf numFmtId="10" fontId="15" fillId="7" borderId="20" xfId="3" applyNumberFormat="1" applyFont="1" applyFill="1" applyBorder="1" applyAlignment="1" applyProtection="1">
      <alignment vertical="center"/>
      <protection locked="0"/>
    </xf>
    <xf numFmtId="0" fontId="1" fillId="7" borderId="31" xfId="13" applyNumberFormat="1" applyBorder="1" applyAlignment="1">
      <alignment horizontal="center" vertical="center"/>
      <protection locked="0"/>
    </xf>
    <xf numFmtId="0" fontId="0" fillId="0" borderId="9" xfId="0" applyBorder="1" applyAlignment="1">
      <alignment horizontal="center"/>
    </xf>
    <xf numFmtId="164" fontId="21" fillId="0" borderId="17" xfId="3" applyNumberFormat="1" applyFont="1" applyBorder="1"/>
    <xf numFmtId="164" fontId="21" fillId="0" borderId="9" xfId="3" applyNumberFormat="1" applyFont="1" applyBorder="1"/>
    <xf numFmtId="0" fontId="21" fillId="0" borderId="18" xfId="0" applyFont="1" applyBorder="1" applyAlignment="1">
      <alignment horizontal="left"/>
    </xf>
    <xf numFmtId="0" fontId="21" fillId="0" borderId="13" xfId="0" applyFont="1" applyBorder="1" applyAlignment="1">
      <alignment horizontal="left"/>
    </xf>
    <xf numFmtId="38" fontId="65" fillId="0" borderId="0" xfId="1" applyNumberFormat="1" applyFont="1" applyAlignment="1" applyProtection="1">
      <alignment vertical="center"/>
      <protection locked="0"/>
    </xf>
    <xf numFmtId="38" fontId="2" fillId="0" borderId="10" xfId="0" applyNumberFormat="1" applyFont="1" applyBorder="1"/>
    <xf numFmtId="38" fontId="1" fillId="0" borderId="0" xfId="0" applyNumberFormat="1" applyFont="1"/>
    <xf numFmtId="38" fontId="7" fillId="0" borderId="0" xfId="5" applyNumberFormat="1" applyFont="1" applyAlignment="1">
      <alignment vertical="center" wrapText="1"/>
    </xf>
    <xf numFmtId="38" fontId="65" fillId="0" borderId="0" xfId="2" applyNumberFormat="1" applyFont="1" applyAlignment="1" applyProtection="1">
      <alignment vertical="center"/>
      <protection locked="0"/>
    </xf>
    <xf numFmtId="38" fontId="2" fillId="0" borderId="0" xfId="0" applyNumberFormat="1" applyFont="1"/>
    <xf numFmtId="38" fontId="2" fillId="0" borderId="0" xfId="0" applyNumberFormat="1" applyFont="1" applyAlignment="1">
      <alignment horizontal="left" vertical="center" wrapText="1"/>
    </xf>
    <xf numFmtId="38" fontId="9" fillId="0" borderId="8" xfId="0" applyNumberFormat="1" applyFont="1" applyBorder="1" applyAlignment="1">
      <alignment vertical="center"/>
    </xf>
    <xf numFmtId="38" fontId="65" fillId="0" borderId="0" xfId="2" applyNumberFormat="1" applyFont="1" applyAlignment="1">
      <alignment vertical="center"/>
    </xf>
    <xf numFmtId="6" fontId="65" fillId="3" borderId="4" xfId="2" applyNumberFormat="1" applyFont="1" applyFill="1" applyBorder="1" applyAlignment="1">
      <alignment horizontal="center" vertical="center"/>
    </xf>
    <xf numFmtId="10" fontId="30" fillId="0" borderId="0" xfId="0" applyNumberFormat="1" applyFont="1"/>
    <xf numFmtId="0" fontId="59" fillId="0" borderId="3" xfId="5" applyFont="1" applyBorder="1" applyAlignment="1">
      <alignment horizontal="left" vertical="top" wrapText="1"/>
    </xf>
    <xf numFmtId="164" fontId="1" fillId="7" borderId="20" xfId="13" applyNumberFormat="1">
      <alignment vertical="center"/>
      <protection locked="0"/>
    </xf>
    <xf numFmtId="164" fontId="8" fillId="0" borderId="10" xfId="0" applyNumberFormat="1" applyFont="1" applyBorder="1"/>
    <xf numFmtId="164" fontId="8" fillId="0" borderId="8" xfId="0" applyNumberFormat="1" applyFont="1" applyBorder="1"/>
    <xf numFmtId="0" fontId="71" fillId="0" borderId="0" xfId="0" applyFont="1"/>
    <xf numFmtId="0" fontId="24" fillId="0" borderId="0" xfId="0" applyFont="1" applyAlignment="1">
      <alignment horizontal="left"/>
    </xf>
    <xf numFmtId="42" fontId="24" fillId="0" borderId="0" xfId="0" applyNumberFormat="1" applyFont="1"/>
    <xf numFmtId="0" fontId="72" fillId="0" borderId="9" xfId="0" applyFont="1" applyBorder="1" applyAlignment="1">
      <alignment horizontal="center" wrapText="1"/>
    </xf>
    <xf numFmtId="0" fontId="26" fillId="7" borderId="9" xfId="0" applyFont="1" applyFill="1" applyBorder="1" applyAlignment="1">
      <alignment horizontal="center"/>
    </xf>
    <xf numFmtId="42" fontId="22" fillId="7" borderId="9" xfId="0" applyNumberFormat="1" applyFont="1" applyFill="1" applyBorder="1" applyAlignment="1">
      <alignment horizontal="center"/>
    </xf>
    <xf numFmtId="42" fontId="22" fillId="4" borderId="9" xfId="0" applyNumberFormat="1" applyFont="1" applyFill="1" applyBorder="1" applyAlignment="1">
      <alignment horizontal="center"/>
    </xf>
    <xf numFmtId="0" fontId="73" fillId="0" borderId="0" xfId="0" applyFont="1"/>
    <xf numFmtId="0" fontId="74" fillId="0" borderId="0" xfId="0" applyFont="1"/>
    <xf numFmtId="0" fontId="15" fillId="0" borderId="0" xfId="0" applyFont="1"/>
    <xf numFmtId="44" fontId="0" fillId="0" borderId="2" xfId="0" applyNumberFormat="1" applyBorder="1"/>
    <xf numFmtId="0" fontId="27" fillId="0" borderId="0" xfId="0" applyFont="1" applyAlignment="1" applyProtection="1">
      <alignment vertical="center"/>
      <protection locked="0"/>
    </xf>
    <xf numFmtId="0" fontId="21" fillId="0" borderId="18" xfId="0" applyFont="1" applyBorder="1" applyAlignment="1">
      <alignment horizontal="left"/>
    </xf>
    <xf numFmtId="0" fontId="21" fillId="0" borderId="13" xfId="0" applyFont="1" applyBorder="1" applyAlignment="1">
      <alignment horizontal="left"/>
    </xf>
    <xf numFmtId="168" fontId="15" fillId="0" borderId="13" xfId="1" applyNumberFormat="1" applyFont="1" applyBorder="1"/>
    <xf numFmtId="168" fontId="16" fillId="0" borderId="25" xfId="0" applyNumberFormat="1" applyFont="1" applyBorder="1" applyAlignment="1">
      <alignment vertical="center"/>
    </xf>
    <xf numFmtId="0" fontId="5" fillId="13" borderId="12" xfId="0" applyFont="1" applyFill="1" applyBorder="1"/>
    <xf numFmtId="0" fontId="0" fillId="13" borderId="4" xfId="0" applyFill="1" applyBorder="1" applyAlignment="1">
      <alignment horizontal="center"/>
    </xf>
    <xf numFmtId="44" fontId="0" fillId="0" borderId="0" xfId="0" applyNumberFormat="1" applyBorder="1"/>
    <xf numFmtId="44" fontId="76" fillId="0" borderId="0" xfId="0" applyNumberFormat="1" applyFont="1" applyBorder="1"/>
    <xf numFmtId="0" fontId="0" fillId="0" borderId="6" xfId="0" applyBorder="1"/>
    <xf numFmtId="8" fontId="0" fillId="0" borderId="6" xfId="0" applyNumberFormat="1" applyBorder="1"/>
    <xf numFmtId="9" fontId="22" fillId="7" borderId="9" xfId="3" applyFont="1" applyFill="1" applyBorder="1"/>
    <xf numFmtId="38" fontId="0" fillId="0" borderId="0" xfId="0" applyNumberFormat="1"/>
    <xf numFmtId="0" fontId="8" fillId="2" borderId="13" xfId="0" applyFont="1" applyFill="1" applyBorder="1" applyAlignment="1">
      <alignment horizontal="center" vertical="center"/>
    </xf>
    <xf numFmtId="0" fontId="8" fillId="2" borderId="18" xfId="0" applyFont="1" applyFill="1" applyBorder="1" applyAlignment="1">
      <alignment horizontal="center" vertical="center"/>
    </xf>
    <xf numFmtId="2" fontId="65" fillId="3" borderId="3" xfId="3" applyNumberFormat="1" applyFont="1" applyFill="1" applyBorder="1" applyAlignment="1">
      <alignment horizontal="center" vertical="center"/>
    </xf>
    <xf numFmtId="6" fontId="65" fillId="3" borderId="3" xfId="2" applyNumberFormat="1" applyFont="1" applyFill="1" applyBorder="1" applyAlignment="1">
      <alignment horizontal="center" vertical="center"/>
    </xf>
    <xf numFmtId="2" fontId="65" fillId="3" borderId="5" xfId="3" applyNumberFormat="1" applyFont="1" applyFill="1" applyBorder="1" applyAlignment="1">
      <alignment horizontal="center" vertical="center"/>
    </xf>
    <xf numFmtId="2" fontId="65" fillId="3" borderId="12" xfId="3" applyNumberFormat="1" applyFont="1" applyFill="1" applyBorder="1" applyAlignment="1">
      <alignment horizontal="center" vertical="center"/>
    </xf>
    <xf numFmtId="6" fontId="65" fillId="3" borderId="12" xfId="2" applyNumberFormat="1" applyFont="1" applyFill="1" applyBorder="1" applyAlignment="1">
      <alignment horizontal="center" vertical="center"/>
    </xf>
    <xf numFmtId="2" fontId="65" fillId="3" borderId="17" xfId="3" applyNumberFormat="1" applyFont="1" applyFill="1" applyBorder="1" applyAlignment="1">
      <alignment horizontal="center" vertical="center"/>
    </xf>
    <xf numFmtId="164" fontId="1" fillId="7" borderId="22" xfId="13" applyNumberFormat="1" applyBorder="1">
      <alignment vertical="center"/>
      <protection locked="0"/>
    </xf>
    <xf numFmtId="164" fontId="3" fillId="0" borderId="8" xfId="0" applyNumberFormat="1" applyFont="1" applyBorder="1"/>
    <xf numFmtId="164" fontId="1" fillId="7" borderId="12" xfId="13" applyNumberFormat="1" applyBorder="1">
      <alignment vertical="center"/>
      <protection locked="0"/>
    </xf>
    <xf numFmtId="164" fontId="1" fillId="7" borderId="24" xfId="13" applyNumberFormat="1" applyBorder="1">
      <alignment vertical="center"/>
      <protection locked="0"/>
    </xf>
    <xf numFmtId="164" fontId="33" fillId="13" borderId="12" xfId="0" applyNumberFormat="1" applyFont="1" applyFill="1" applyBorder="1"/>
    <xf numFmtId="164" fontId="3" fillId="0" borderId="25" xfId="0" applyNumberFormat="1" applyFont="1" applyBorder="1"/>
    <xf numFmtId="0" fontId="45" fillId="0" borderId="0" xfId="0" applyFont="1" applyAlignment="1">
      <alignment horizontal="center" vertical="top" wrapText="1"/>
    </xf>
    <xf numFmtId="0" fontId="77" fillId="0" borderId="21" xfId="0" applyFont="1" applyBorder="1"/>
    <xf numFmtId="0" fontId="43" fillId="0" borderId="0" xfId="0" applyFont="1" applyBorder="1" applyAlignment="1">
      <alignment vertical="center" wrapText="1"/>
    </xf>
    <xf numFmtId="0" fontId="47" fillId="0" borderId="0" xfId="0" applyFont="1" applyBorder="1" applyAlignment="1">
      <alignment horizontal="center"/>
    </xf>
    <xf numFmtId="10" fontId="15" fillId="0" borderId="0" xfId="3" applyNumberFormat="1" applyFont="1" applyBorder="1" applyAlignment="1">
      <alignment horizontal="center"/>
    </xf>
    <xf numFmtId="10" fontId="63" fillId="0" borderId="0" xfId="0" applyNumberFormat="1" applyFont="1" applyBorder="1" applyAlignment="1">
      <alignment horizontal="center" vertical="center"/>
    </xf>
    <xf numFmtId="0" fontId="2" fillId="0" borderId="0" xfId="0" applyFont="1" applyFill="1" applyBorder="1" applyAlignment="1">
      <alignment horizontal="center" vertical="center" wrapText="1"/>
    </xf>
    <xf numFmtId="10" fontId="64" fillId="3" borderId="2" xfId="3" applyNumberFormat="1" applyFont="1" applyFill="1" applyBorder="1" applyAlignment="1">
      <alignment vertical="center"/>
    </xf>
    <xf numFmtId="10" fontId="64" fillId="3" borderId="0" xfId="3" applyNumberFormat="1" applyFont="1" applyFill="1" applyBorder="1" applyAlignment="1">
      <alignment vertical="center"/>
    </xf>
    <xf numFmtId="10" fontId="6" fillId="3" borderId="0" xfId="3" applyNumberFormat="1" applyFont="1" applyFill="1" applyBorder="1" applyAlignment="1">
      <alignment horizontal="center" vertical="center"/>
    </xf>
    <xf numFmtId="10" fontId="64" fillId="3" borderId="6" xfId="3" applyNumberFormat="1" applyFont="1" applyFill="1" applyBorder="1" applyAlignment="1">
      <alignment vertical="center"/>
    </xf>
    <xf numFmtId="0" fontId="0" fillId="0" borderId="0" xfId="0" applyFill="1"/>
    <xf numFmtId="0" fontId="53" fillId="0" borderId="0" xfId="0" applyFont="1" applyFill="1" applyBorder="1" applyAlignment="1">
      <alignment horizontal="center"/>
    </xf>
    <xf numFmtId="0" fontId="2" fillId="0" borderId="0" xfId="0" applyFont="1" applyFill="1" applyAlignment="1">
      <alignment horizontal="center" vertical="center" wrapText="1"/>
    </xf>
    <xf numFmtId="38" fontId="65" fillId="0" borderId="0" xfId="1" applyNumberFormat="1" applyFont="1" applyFill="1" applyAlignment="1" applyProtection="1">
      <alignment vertical="center"/>
      <protection locked="0"/>
    </xf>
    <xf numFmtId="38" fontId="2" fillId="0" borderId="0" xfId="0" applyNumberFormat="1" applyFont="1" applyFill="1" applyBorder="1"/>
    <xf numFmtId="38" fontId="65" fillId="0" borderId="0" xfId="2" applyNumberFormat="1" applyFont="1" applyFill="1" applyAlignment="1">
      <alignment vertical="center"/>
    </xf>
    <xf numFmtId="38" fontId="65" fillId="0" borderId="0" xfId="2" applyNumberFormat="1" applyFont="1" applyFill="1" applyAlignment="1" applyProtection="1">
      <alignment vertical="center"/>
      <protection locked="0"/>
    </xf>
    <xf numFmtId="38" fontId="2" fillId="0" borderId="0" xfId="0" applyNumberFormat="1" applyFont="1" applyFill="1"/>
    <xf numFmtId="38" fontId="9" fillId="0" borderId="0" xfId="0" applyNumberFormat="1" applyFont="1" applyFill="1" applyBorder="1" applyAlignment="1">
      <alignment vertical="center"/>
    </xf>
    <xf numFmtId="0" fontId="8" fillId="0" borderId="0" xfId="0" applyFont="1" applyFill="1" applyBorder="1" applyAlignment="1">
      <alignment horizontal="center" vertical="center"/>
    </xf>
    <xf numFmtId="2" fontId="65" fillId="0" borderId="0" xfId="3" applyNumberFormat="1" applyFont="1" applyFill="1" applyBorder="1" applyAlignment="1">
      <alignment horizontal="center" vertical="center"/>
    </xf>
    <xf numFmtId="6" fontId="65" fillId="0" borderId="0" xfId="2" applyNumberFormat="1" applyFont="1" applyFill="1" applyBorder="1" applyAlignment="1">
      <alignment horizontal="center" vertical="center"/>
    </xf>
    <xf numFmtId="0" fontId="75" fillId="0" borderId="0" xfId="0" applyFont="1" applyAlignment="1">
      <alignment horizontal="left"/>
    </xf>
    <xf numFmtId="0" fontId="27" fillId="0" borderId="0" xfId="0" applyFont="1" applyAlignment="1" applyProtection="1">
      <alignment vertical="center"/>
      <protection locked="0"/>
    </xf>
    <xf numFmtId="0" fontId="52" fillId="0" borderId="0" xfId="0" applyFont="1" applyAlignment="1">
      <alignment horizontal="left" wrapText="1"/>
    </xf>
    <xf numFmtId="0" fontId="52" fillId="0" borderId="0" xfId="0" applyFont="1" applyAlignment="1">
      <alignment horizontal="left" vertical="top" wrapText="1"/>
    </xf>
    <xf numFmtId="0" fontId="52" fillId="0" borderId="0" xfId="0" applyFont="1" applyAlignment="1">
      <alignment horizontal="left"/>
    </xf>
    <xf numFmtId="0" fontId="8" fillId="0" borderId="0" xfId="0" applyFont="1" applyAlignment="1">
      <alignment horizontal="left"/>
    </xf>
    <xf numFmtId="0" fontId="5" fillId="2" borderId="9" xfId="0" applyFont="1" applyFill="1" applyBorder="1" applyAlignment="1">
      <alignment horizontal="left" vertical="center"/>
    </xf>
    <xf numFmtId="0" fontId="45" fillId="0" borderId="0" xfId="0" applyFont="1" applyAlignment="1">
      <alignment horizontal="center" vertical="center" wrapText="1"/>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7" xfId="0" applyFont="1" applyBorder="1" applyAlignment="1">
      <alignment horizontal="center" vertical="center" wrapText="1"/>
    </xf>
    <xf numFmtId="0" fontId="8" fillId="0" borderId="0" xfId="0" applyFont="1" applyAlignment="1">
      <alignment horizontal="left" wrapText="1"/>
    </xf>
    <xf numFmtId="0" fontId="8" fillId="0" borderId="30" xfId="0" applyFont="1" applyBorder="1" applyAlignment="1">
      <alignment horizontal="left" wrapText="1"/>
    </xf>
    <xf numFmtId="0" fontId="8" fillId="0" borderId="30" xfId="0" applyFont="1" applyBorder="1" applyAlignment="1">
      <alignment horizontal="center" wrapText="1"/>
    </xf>
    <xf numFmtId="0" fontId="0" fillId="0" borderId="6" xfId="0" applyBorder="1" applyAlignment="1">
      <alignment horizontal="center"/>
    </xf>
    <xf numFmtId="0" fontId="35" fillId="0" borderId="0" xfId="0" applyFont="1" applyAlignment="1" applyProtection="1">
      <alignment horizontal="center" vertical="top"/>
      <protection locked="0"/>
    </xf>
    <xf numFmtId="0" fontId="45" fillId="0" borderId="0" xfId="0" applyFont="1" applyAlignment="1">
      <alignment horizontal="center" vertical="top" wrapText="1"/>
    </xf>
    <xf numFmtId="0" fontId="5" fillId="0" borderId="23" xfId="0" applyFont="1" applyBorder="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43" fillId="0" borderId="0" xfId="0" applyFont="1" applyAlignment="1">
      <alignment horizontal="center" vertical="center" wrapText="1"/>
    </xf>
    <xf numFmtId="0" fontId="47" fillId="0" borderId="21" xfId="0" applyFont="1" applyBorder="1" applyAlignment="1">
      <alignment horizontal="center"/>
    </xf>
    <xf numFmtId="0" fontId="19" fillId="0" borderId="18" xfId="0" applyFont="1" applyBorder="1" applyAlignment="1">
      <alignment horizontal="left"/>
    </xf>
    <xf numFmtId="0" fontId="19" fillId="0" borderId="13" xfId="0" applyFont="1" applyBorder="1" applyAlignment="1">
      <alignment horizontal="left"/>
    </xf>
    <xf numFmtId="0" fontId="21" fillId="0" borderId="32" xfId="0" applyFont="1" applyBorder="1"/>
    <xf numFmtId="0" fontId="21" fillId="0" borderId="33" xfId="0" applyFont="1" applyBorder="1"/>
    <xf numFmtId="0" fontId="21" fillId="0" borderId="18" xfId="0" applyFont="1" applyBorder="1"/>
    <xf numFmtId="0" fontId="21" fillId="0" borderId="13" xfId="0" applyFont="1" applyBorder="1"/>
    <xf numFmtId="0" fontId="53" fillId="0" borderId="21" xfId="0" applyFont="1" applyBorder="1" applyAlignment="1">
      <alignment horizontal="center"/>
    </xf>
    <xf numFmtId="0" fontId="24" fillId="0" borderId="9" xfId="0" applyFont="1" applyBorder="1" applyAlignment="1">
      <alignment horizontal="left"/>
    </xf>
    <xf numFmtId="0" fontId="24" fillId="0" borderId="18" xfId="0" applyFont="1" applyBorder="1" applyAlignment="1">
      <alignment horizontal="left"/>
    </xf>
    <xf numFmtId="0" fontId="24" fillId="0" borderId="10" xfId="0" applyFont="1" applyBorder="1" applyAlignment="1">
      <alignment horizontal="left"/>
    </xf>
    <xf numFmtId="0" fontId="24" fillId="0" borderId="13" xfId="0" applyFont="1" applyBorder="1" applyAlignment="1">
      <alignment horizontal="left"/>
    </xf>
    <xf numFmtId="0" fontId="21" fillId="0" borderId="32" xfId="0" applyFont="1" applyBorder="1" applyAlignment="1">
      <alignment horizontal="left"/>
    </xf>
    <xf numFmtId="0" fontId="21" fillId="0" borderId="33" xfId="0" applyFont="1" applyBorder="1" applyAlignment="1">
      <alignment horizontal="left"/>
    </xf>
    <xf numFmtId="0" fontId="21" fillId="0" borderId="18" xfId="0" applyFont="1" applyBorder="1" applyAlignment="1">
      <alignment horizontal="left"/>
    </xf>
    <xf numFmtId="0" fontId="21" fillId="0" borderId="13" xfId="0" applyFont="1" applyBorder="1" applyAlignment="1">
      <alignment horizontal="left"/>
    </xf>
    <xf numFmtId="0" fontId="19" fillId="0" borderId="10" xfId="0" applyFont="1" applyBorder="1" applyAlignment="1">
      <alignment horizontal="left"/>
    </xf>
    <xf numFmtId="0" fontId="18" fillId="0" borderId="18" xfId="0" applyFont="1" applyBorder="1" applyAlignment="1">
      <alignment horizontal="left"/>
    </xf>
    <xf numFmtId="0" fontId="18" fillId="0" borderId="13" xfId="0" applyFont="1" applyBorder="1" applyAlignment="1">
      <alignment horizontal="left"/>
    </xf>
    <xf numFmtId="0" fontId="70" fillId="4" borderId="34" xfId="4" applyFont="1" applyFill="1" applyBorder="1" applyAlignment="1">
      <alignment horizontal="left" wrapText="1"/>
    </xf>
    <xf numFmtId="0" fontId="70" fillId="4" borderId="36" xfId="4" applyFont="1" applyFill="1" applyBorder="1" applyAlignment="1">
      <alignment horizontal="left" wrapText="1"/>
    </xf>
    <xf numFmtId="0" fontId="70" fillId="4" borderId="35" xfId="4" applyFont="1" applyFill="1" applyBorder="1" applyAlignment="1">
      <alignment horizontal="left" wrapText="1"/>
    </xf>
    <xf numFmtId="0" fontId="21" fillId="0" borderId="5" xfId="0" quotePrefix="1" applyFont="1" applyBorder="1" applyAlignment="1">
      <alignment horizontal="center"/>
    </xf>
    <xf numFmtId="0" fontId="21" fillId="0" borderId="7" xfId="0" quotePrefix="1" applyFont="1" applyBorder="1" applyAlignment="1">
      <alignment horizontal="center"/>
    </xf>
    <xf numFmtId="0" fontId="5" fillId="0" borderId="0" xfId="0" applyFont="1" applyAlignment="1">
      <alignment horizontal="left"/>
    </xf>
    <xf numFmtId="0" fontId="8" fillId="0" borderId="0" xfId="0" applyFont="1" applyAlignment="1">
      <alignment horizontal="left" vertical="center" wrapText="1"/>
    </xf>
    <xf numFmtId="0" fontId="27" fillId="0" borderId="0" xfId="0" applyFont="1" applyAlignment="1">
      <alignment horizontal="left" vertical="center"/>
    </xf>
    <xf numFmtId="0" fontId="62" fillId="0" borderId="0" xfId="0" applyFont="1" applyAlignment="1">
      <alignment horizontal="left" vertical="top" wrapText="1"/>
    </xf>
    <xf numFmtId="0" fontId="32" fillId="0" borderId="3" xfId="5" applyFont="1" applyBorder="1" applyAlignment="1">
      <alignment horizontal="left" vertical="center" wrapText="1"/>
    </xf>
    <xf numFmtId="0" fontId="8" fillId="2" borderId="10" xfId="0" applyFont="1" applyFill="1" applyBorder="1" applyAlignment="1">
      <alignment horizontal="left" vertical="center"/>
    </xf>
    <xf numFmtId="0" fontId="0" fillId="6" borderId="0" xfId="0" applyFill="1" applyAlignment="1">
      <alignment horizontal="left" wrapText="1"/>
    </xf>
  </cellXfs>
  <cellStyles count="14">
    <cellStyle name="$ Input Cell" xfId="13"/>
    <cellStyle name="Amount" xfId="10"/>
    <cellStyle name="Comma" xfId="1" builtinId="3"/>
    <cellStyle name="Currency" xfId="2" builtinId="4"/>
    <cellStyle name="Date" xfId="7"/>
    <cellStyle name="Heading 1" xfId="4" builtinId="16"/>
    <cellStyle name="Heading 4 Right aligned" xfId="9"/>
    <cellStyle name="Loan Summary" xfId="11"/>
    <cellStyle name="Normal" xfId="0" builtinId="0"/>
    <cellStyle name="Normal 2" xfId="12"/>
    <cellStyle name="Normal 3" xfId="5"/>
    <cellStyle name="Number" xfId="8"/>
    <cellStyle name="Percent" xfId="3" builtinId="5"/>
    <cellStyle name="Table Amount" xfId="6"/>
  </cellStyles>
  <dxfs count="33">
    <dxf>
      <font>
        <condense val="0"/>
        <extend val="0"/>
        <color indexed="10"/>
      </font>
    </dxf>
    <dxf>
      <font>
        <color rgb="FF00B050"/>
      </font>
    </dxf>
    <dxf>
      <font>
        <color rgb="FFFF0000"/>
      </font>
    </dxf>
    <dxf>
      <font>
        <color rgb="FF00B050"/>
      </font>
    </dxf>
    <dxf>
      <font>
        <color rgb="FFFF0000"/>
      </font>
    </dxf>
    <dxf>
      <font>
        <color rgb="FF404040"/>
      </font>
      <fill>
        <patternFill patternType="solid">
          <fgColor rgb="FFE6F2E6"/>
          <bgColor rgb="FFE6F2E6"/>
        </patternFill>
      </fill>
    </dxf>
    <dxf>
      <font>
        <color rgb="FF404040"/>
      </font>
      <fill>
        <patternFill patternType="solid">
          <fgColor rgb="FFE6F2E6"/>
          <bgColor rgb="FFE6F2E6"/>
        </patternFill>
      </fill>
    </dxf>
    <dxf>
      <font>
        <color rgb="FF404040"/>
      </font>
    </dxf>
    <dxf>
      <font>
        <color rgb="FF404040"/>
      </font>
    </dxf>
    <dxf>
      <font>
        <color rgb="FF404040"/>
      </font>
      <border>
        <top style="double">
          <color rgb="FF84C183"/>
        </top>
      </border>
    </dxf>
    <dxf>
      <font>
        <b/>
        <i val="0"/>
        <color rgb="FFFFFFFF"/>
      </font>
      <fill>
        <patternFill patternType="solid">
          <fgColor rgb="FF84C183"/>
          <bgColor rgb="FF376B36"/>
        </patternFill>
      </fill>
    </dxf>
    <dxf>
      <font>
        <color rgb="FF404040"/>
      </font>
      <border>
        <left style="thin">
          <color rgb="FFB5DAB4"/>
        </left>
        <right style="thin">
          <color rgb="FFB5DAB4"/>
        </right>
        <top style="thin">
          <color rgb="FFB5DAB4"/>
        </top>
        <bottom style="thin">
          <color rgb="FFB5DAB4"/>
        </bottom>
        <horizontal style="thin">
          <color rgb="FFB5DAB4"/>
        </horizontal>
      </border>
    </dxf>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4" defaultTableStyle="TableStyleMedium2" defaultPivotStyle="PivotStyleLight16">
    <tableStyle name="Loan Amortization Schedule" pivot="0" count="7">
      <tableStyleElement type="wholeTable" dxfId="32"/>
      <tableStyleElement type="headerRow" dxfId="31"/>
      <tableStyleElement type="totalRow" dxfId="30"/>
      <tableStyleElement type="firstColumn" dxfId="29"/>
      <tableStyleElement type="lastColumn" dxfId="28"/>
      <tableStyleElement type="firstRowStripe" dxfId="27"/>
      <tableStyleElement type="firstColumnStripe" dxfId="26"/>
    </tableStyle>
    <tableStyle name="Loan Amortization Schedule 2" pivot="0" count="7">
      <tableStyleElement type="wholeTable" dxfId="25"/>
      <tableStyleElement type="headerRow" dxfId="24"/>
      <tableStyleElement type="totalRow" dxfId="23"/>
      <tableStyleElement type="firstColumn" dxfId="22"/>
      <tableStyleElement type="lastColumn" dxfId="21"/>
      <tableStyleElement type="firstRowStripe" dxfId="20"/>
      <tableStyleElement type="firstColumnStripe" dxfId="19"/>
    </tableStyle>
    <tableStyle name="Loan Amortization Schedule 3"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Loan Amortization Schedule 4" pivot="0" count="7">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mruColors>
      <color rgb="FFFFCA7E"/>
      <color rgb="FFF587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externalLinks/externalLink1.xml" Type="http://schemas.openxmlformats.org/officeDocument/2006/relationships/externalLink"/>
<Relationship Id="rId13" Target="externalLinks/externalLink2.xml" Type="http://schemas.openxmlformats.org/officeDocument/2006/relationships/externalLink"/>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2.xml.rels><?xml version="1.0" encoding="UTF-8" standalone="no"?>
<Relationships xmlns="http://schemas.openxmlformats.org/package/2006/relationships">
<Relationship Id="rId1" Target="https://www.initiateprosperity.org/money/cash-flow" TargetMode="External" Type="http://schemas.openxmlformats.org/officeDocument/2006/relationships/hyperlink"/>
<Relationship Id="rId2" Target="../media/image1.jpeg" Type="http://schemas.openxmlformats.org/officeDocument/2006/relationships/image"/>
<Relationship Id="rId3" Target="https://www.initiateprosperity.org/money/profitability/sales-planner-for-manufacturers" TargetMode="External" Type="http://schemas.openxmlformats.org/officeDocument/2006/relationships/hyperlink"/>
<Relationship Id="rId4" Target="../media/image2.png" Type="http://schemas.openxmlformats.org/officeDocument/2006/relationships/image"/>
</Relationships>

</file>

<file path=xl/drawings/_rels/drawing3.xml.rels><?xml version="1.0" encoding="UTF-8" standalone="no"?>
<Relationships xmlns="http://schemas.openxmlformats.org/package/2006/relationships">
<Relationship Id="rId1" Target="https://www.initiateprosperity.org" TargetMode="External" Type="http://schemas.openxmlformats.org/officeDocument/2006/relationships/hyperlink"/>
<Relationship Id="rId2" Target="../media/image3.jpeg" Type="http://schemas.openxmlformats.org/officeDocument/2006/relationships/image"/>
</Relationships>

</file>

<file path=xl/drawings/_rels/drawing4.xml.rels><?xml version="1.0" encoding="UTF-8" standalone="no"?>
<Relationships xmlns="http://schemas.openxmlformats.org/package/2006/relationships">
<Relationship Id="rId1" Target="https://www.initiateprosperity.org/money/financial-management/understanding-your-financial-ratios" TargetMode="External" Type="http://schemas.openxmlformats.org/officeDocument/2006/relationships/hyperlink"/>
<Relationship Id="rId2" Target="../media/image2.png" Type="http://schemas.openxmlformats.org/officeDocument/2006/relationships/image"/>
<Relationship Id="rId3" Target="https://www.initiateprosperity.org/money/financial-management/financial-management" TargetMode="External"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7</xdr:col>
      <xdr:colOff>447676</xdr:colOff>
      <xdr:row>4</xdr:row>
      <xdr:rowOff>11430</xdr:rowOff>
    </xdr:from>
    <xdr:to>
      <xdr:col>7</xdr:col>
      <xdr:colOff>609601</xdr:colOff>
      <xdr:row>10</xdr:row>
      <xdr:rowOff>182880</xdr:rowOff>
    </xdr:to>
    <xdr:sp macro="" textlink="">
      <xdr:nvSpPr>
        <xdr:cNvPr id="3" name="Isosceles Triangle 2">
          <a:extLst>
            <a:ext uri="{FF2B5EF4-FFF2-40B4-BE49-F238E27FC236}">
              <a16:creationId xmlns:a16="http://schemas.microsoft.com/office/drawing/2014/main" xmlns="" id="{00000000-0008-0000-0100-000003000000}"/>
            </a:ext>
          </a:extLst>
        </xdr:cNvPr>
        <xdr:cNvSpPr/>
      </xdr:nvSpPr>
      <xdr:spPr>
        <a:xfrm rot="16200000">
          <a:off x="5472114" y="2845117"/>
          <a:ext cx="1371600" cy="161925"/>
        </a:xfrm>
        <a:prstGeom prst="triangle">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447675</xdr:colOff>
      <xdr:row>14</xdr:row>
      <xdr:rowOff>7621</xdr:rowOff>
    </xdr:from>
    <xdr:to>
      <xdr:col>7</xdr:col>
      <xdr:colOff>609600</xdr:colOff>
      <xdr:row>24</xdr:row>
      <xdr:rowOff>201931</xdr:rowOff>
    </xdr:to>
    <xdr:sp macro="" textlink="">
      <xdr:nvSpPr>
        <xdr:cNvPr id="4" name="Isosceles Triangle 3">
          <a:extLst>
            <a:ext uri="{FF2B5EF4-FFF2-40B4-BE49-F238E27FC236}">
              <a16:creationId xmlns:a16="http://schemas.microsoft.com/office/drawing/2014/main" xmlns="" id="{00000000-0008-0000-0100-000004000000}"/>
            </a:ext>
          </a:extLst>
        </xdr:cNvPr>
        <xdr:cNvSpPr/>
      </xdr:nvSpPr>
      <xdr:spPr>
        <a:xfrm rot="16200000">
          <a:off x="5060633" y="6681788"/>
          <a:ext cx="2194560" cy="161925"/>
        </a:xfrm>
        <a:prstGeom prst="triangle">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447676</xdr:colOff>
      <xdr:row>31</xdr:row>
      <xdr:rowOff>11430</xdr:rowOff>
    </xdr:from>
    <xdr:to>
      <xdr:col>7</xdr:col>
      <xdr:colOff>609601</xdr:colOff>
      <xdr:row>37</xdr:row>
      <xdr:rowOff>182880</xdr:rowOff>
    </xdr:to>
    <xdr:sp macro="" textlink="">
      <xdr:nvSpPr>
        <xdr:cNvPr id="5" name="Isosceles Triangle 4">
          <a:extLst>
            <a:ext uri="{FF2B5EF4-FFF2-40B4-BE49-F238E27FC236}">
              <a16:creationId xmlns:a16="http://schemas.microsoft.com/office/drawing/2014/main" xmlns="" id="{00000000-0008-0000-0100-000005000000}"/>
            </a:ext>
          </a:extLst>
        </xdr:cNvPr>
        <xdr:cNvSpPr/>
      </xdr:nvSpPr>
      <xdr:spPr>
        <a:xfrm rot="16200000">
          <a:off x="8913814" y="2010092"/>
          <a:ext cx="1390650" cy="161925"/>
        </a:xfrm>
        <a:prstGeom prst="triangle">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592590</xdr:colOff>
      <xdr:row>0</xdr:row>
      <xdr:rowOff>48831</xdr:rowOff>
    </xdr:from>
    <xdr:ext cx="1331040" cy="228600"/>
    <xdr:pic>
      <xdr:nvPicPr>
        <xdr:cNvPr id="9" name="Picture 8">
          <a:hlinkClick xmlns:r="http://schemas.openxmlformats.org/officeDocument/2006/relationships" r:id="rId1"/>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35490" y="48831"/>
          <a:ext cx="1331040" cy="228600"/>
        </a:xfrm>
        <a:prstGeom prst="rect">
          <a:avLst/>
        </a:prstGeom>
      </xdr:spPr>
    </xdr:pic>
    <xdr:clientData/>
  </xdr:oneCellAnchor>
  <xdr:twoCellAnchor>
    <xdr:from>
      <xdr:col>24</xdr:col>
      <xdr:colOff>371012</xdr:colOff>
      <xdr:row>15</xdr:row>
      <xdr:rowOff>185505</xdr:rowOff>
    </xdr:from>
    <xdr:to>
      <xdr:col>24</xdr:col>
      <xdr:colOff>607317</xdr:colOff>
      <xdr:row>17</xdr:row>
      <xdr:rowOff>92753</xdr:rowOff>
    </xdr:to>
    <xdr:grpSp>
      <xdr:nvGrpSpPr>
        <xdr:cNvPr id="3" name="Group 2">
          <a:hlinkClick xmlns:r="http://schemas.openxmlformats.org/officeDocument/2006/relationships" r:id="rId3"/>
          <a:extLst>
            <a:ext uri="{FF2B5EF4-FFF2-40B4-BE49-F238E27FC236}">
              <a16:creationId xmlns:a16="http://schemas.microsoft.com/office/drawing/2014/main" xmlns="" id="{00000000-0008-0000-0200-000006000000}"/>
            </a:ext>
          </a:extLst>
        </xdr:cNvPr>
        <xdr:cNvGrpSpPr/>
      </xdr:nvGrpSpPr>
      <xdr:grpSpPr>
        <a:xfrm>
          <a:off x="15372887" y="3909780"/>
          <a:ext cx="236305" cy="440648"/>
          <a:chOff x="9032697" y="3888483"/>
          <a:chExt cx="1455505" cy="442360"/>
        </a:xfrm>
      </xdr:grpSpPr>
      <xdr:sp macro="" textlink="">
        <xdr:nvSpPr>
          <xdr:cNvPr id="4" name="TextBox 3">
            <a:extLst>
              <a:ext uri="{FF2B5EF4-FFF2-40B4-BE49-F238E27FC236}">
                <a16:creationId xmlns:a16="http://schemas.microsoft.com/office/drawing/2014/main" xmlns="" id="{00000000-0008-0000-0200-000002000000}"/>
              </a:ext>
            </a:extLst>
          </xdr:cNvPr>
          <xdr:cNvSpPr txBox="1"/>
        </xdr:nvSpPr>
        <xdr:spPr>
          <a:xfrm>
            <a:off x="9032697" y="3888483"/>
            <a:ext cx="1455505" cy="442360"/>
          </a:xfrm>
          <a:prstGeom prst="rect">
            <a:avLst/>
          </a:prstGeom>
          <a:solidFill>
            <a:schemeClr val="lt1"/>
          </a:solidFill>
          <a:ln w="9525" cmpd="sng">
            <a:solidFill>
              <a:schemeClr val="accent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Learn more about this topic</a:t>
            </a:r>
            <a:r>
              <a:rPr lang="en-US" sz="1100" baseline="0"/>
              <a:t> at</a:t>
            </a:r>
            <a:endParaRPr lang="en-US" sz="1100"/>
          </a:p>
        </xdr:txBody>
      </xdr:sp>
      <xdr:pic>
        <xdr:nvPicPr>
          <xdr:cNvPr id="5" name="Picture 4" descr="https://www.initiateprosperity.org/895090bee6b1385c232822d0ee4304cc.png">
            <a:extLst>
              <a:ext uri="{FF2B5EF4-FFF2-40B4-BE49-F238E27FC236}">
                <a16:creationId xmlns:a16="http://schemas.microsoft.com/office/drawing/2014/main" xmlns="" id="{00000000-0008-0000-0200-000004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7419"/>
          <a:stretch/>
        </xdr:blipFill>
        <xdr:spPr bwMode="auto">
          <a:xfrm>
            <a:off x="9574942" y="4095394"/>
            <a:ext cx="819573" cy="13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24</xdr:col>
      <xdr:colOff>371012</xdr:colOff>
      <xdr:row>15</xdr:row>
      <xdr:rowOff>185505</xdr:rowOff>
    </xdr:from>
    <xdr:to>
      <xdr:col>24</xdr:col>
      <xdr:colOff>1826517</xdr:colOff>
      <xdr:row>17</xdr:row>
      <xdr:rowOff>92753</xdr:rowOff>
    </xdr:to>
    <xdr:grpSp>
      <xdr:nvGrpSpPr>
        <xdr:cNvPr id="6" name="Group 5">
          <a:hlinkClick xmlns:r="http://schemas.openxmlformats.org/officeDocument/2006/relationships" r:id="rId3"/>
          <a:extLst>
            <a:ext uri="{FF2B5EF4-FFF2-40B4-BE49-F238E27FC236}">
              <a16:creationId xmlns:a16="http://schemas.microsoft.com/office/drawing/2014/main" xmlns="" id="{00000000-0008-0000-0200-000006000000}"/>
            </a:ext>
          </a:extLst>
        </xdr:cNvPr>
        <xdr:cNvGrpSpPr/>
      </xdr:nvGrpSpPr>
      <xdr:grpSpPr>
        <a:xfrm>
          <a:off x="15372887" y="3909780"/>
          <a:ext cx="1455505" cy="440648"/>
          <a:chOff x="9032697" y="3888483"/>
          <a:chExt cx="1455505" cy="442360"/>
        </a:xfrm>
      </xdr:grpSpPr>
      <xdr:sp macro="" textlink="">
        <xdr:nvSpPr>
          <xdr:cNvPr id="7" name="TextBox 6">
            <a:extLst>
              <a:ext uri="{FF2B5EF4-FFF2-40B4-BE49-F238E27FC236}">
                <a16:creationId xmlns:a16="http://schemas.microsoft.com/office/drawing/2014/main" xmlns="" id="{00000000-0008-0000-0200-000002000000}"/>
              </a:ext>
            </a:extLst>
          </xdr:cNvPr>
          <xdr:cNvSpPr txBox="1"/>
        </xdr:nvSpPr>
        <xdr:spPr>
          <a:xfrm>
            <a:off x="9032697" y="3888483"/>
            <a:ext cx="1455505" cy="442360"/>
          </a:xfrm>
          <a:prstGeom prst="rect">
            <a:avLst/>
          </a:prstGeom>
          <a:solidFill>
            <a:schemeClr val="lt1"/>
          </a:solidFill>
          <a:ln w="9525" cmpd="sng">
            <a:solidFill>
              <a:schemeClr val="accent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Learn more about this topic</a:t>
            </a:r>
            <a:r>
              <a:rPr lang="en-US" sz="1100" baseline="0"/>
              <a:t> at</a:t>
            </a:r>
            <a:endParaRPr lang="en-US" sz="1100"/>
          </a:p>
        </xdr:txBody>
      </xdr:sp>
      <xdr:pic>
        <xdr:nvPicPr>
          <xdr:cNvPr id="8" name="Picture 7" descr="https://www.initiateprosperity.org/895090bee6b1385c232822d0ee4304cc.png">
            <a:extLst>
              <a:ext uri="{FF2B5EF4-FFF2-40B4-BE49-F238E27FC236}">
                <a16:creationId xmlns:a16="http://schemas.microsoft.com/office/drawing/2014/main" xmlns="" id="{00000000-0008-0000-0200-000004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7419"/>
          <a:stretch/>
        </xdr:blipFill>
        <xdr:spPr bwMode="auto">
          <a:xfrm>
            <a:off x="9574942" y="4095394"/>
            <a:ext cx="819573" cy="13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142240</xdr:colOff>
      <xdr:row>0</xdr:row>
      <xdr:rowOff>63500</xdr:rowOff>
    </xdr:from>
    <xdr:to>
      <xdr:col>19</xdr:col>
      <xdr:colOff>690960</xdr:colOff>
      <xdr:row>0</xdr:row>
      <xdr:rowOff>292100</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80640" y="63500"/>
          <a:ext cx="1336120" cy="228600"/>
        </a:xfrm>
        <a:prstGeom prst="rect">
          <a:avLst/>
        </a:prstGeom>
      </xdr:spPr>
    </xdr:pic>
    <xdr:clientData/>
  </xdr:twoCellAnchor>
  <xdr:twoCellAnchor>
    <xdr:from>
      <xdr:col>20</xdr:col>
      <xdr:colOff>373382</xdr:colOff>
      <xdr:row>5</xdr:row>
      <xdr:rowOff>15239</xdr:rowOff>
    </xdr:from>
    <xdr:to>
      <xdr:col>20</xdr:col>
      <xdr:colOff>537974</xdr:colOff>
      <xdr:row>8</xdr:row>
      <xdr:rowOff>175259</xdr:rowOff>
    </xdr:to>
    <xdr:sp macro="" textlink="">
      <xdr:nvSpPr>
        <xdr:cNvPr id="3" name="Isosceles Triangle 2">
          <a:extLst>
            <a:ext uri="{FF2B5EF4-FFF2-40B4-BE49-F238E27FC236}">
              <a16:creationId xmlns:a16="http://schemas.microsoft.com/office/drawing/2014/main" xmlns="" id="{00000000-0008-0000-0100-000003000000}"/>
            </a:ext>
          </a:extLst>
        </xdr:cNvPr>
        <xdr:cNvSpPr/>
      </xdr:nvSpPr>
      <xdr:spPr>
        <a:xfrm rot="16200000">
          <a:off x="10826498" y="2249423"/>
          <a:ext cx="731520" cy="164592"/>
        </a:xfrm>
        <a:prstGeom prst="triangle">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373381</xdr:colOff>
      <xdr:row>12</xdr:row>
      <xdr:rowOff>38099</xdr:rowOff>
    </xdr:from>
    <xdr:to>
      <xdr:col>20</xdr:col>
      <xdr:colOff>537973</xdr:colOff>
      <xdr:row>18</xdr:row>
      <xdr:rowOff>160019</xdr:rowOff>
    </xdr:to>
    <xdr:sp macro="" textlink="">
      <xdr:nvSpPr>
        <xdr:cNvPr id="4" name="Isosceles Triangle 3">
          <a:extLst>
            <a:ext uri="{FF2B5EF4-FFF2-40B4-BE49-F238E27FC236}">
              <a16:creationId xmlns:a16="http://schemas.microsoft.com/office/drawing/2014/main" xmlns="" id="{00000000-0008-0000-0100-000003000000}"/>
            </a:ext>
          </a:extLst>
        </xdr:cNvPr>
        <xdr:cNvSpPr/>
      </xdr:nvSpPr>
      <xdr:spPr>
        <a:xfrm rot="16200000">
          <a:off x="10552177" y="4329683"/>
          <a:ext cx="1280160" cy="164592"/>
        </a:xfrm>
        <a:prstGeom prst="triangle">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373380</xdr:colOff>
      <xdr:row>23</xdr:row>
      <xdr:rowOff>18288</xdr:rowOff>
    </xdr:from>
    <xdr:to>
      <xdr:col>20</xdr:col>
      <xdr:colOff>537972</xdr:colOff>
      <xdr:row>24</xdr:row>
      <xdr:rowOff>297180</xdr:rowOff>
    </xdr:to>
    <xdr:sp macro="" textlink="">
      <xdr:nvSpPr>
        <xdr:cNvPr id="5" name="Isosceles Triangle 4">
          <a:extLst>
            <a:ext uri="{FF2B5EF4-FFF2-40B4-BE49-F238E27FC236}">
              <a16:creationId xmlns:a16="http://schemas.microsoft.com/office/drawing/2014/main" xmlns="" id="{00000000-0008-0000-0100-000003000000}"/>
            </a:ext>
          </a:extLst>
        </xdr:cNvPr>
        <xdr:cNvSpPr/>
      </xdr:nvSpPr>
      <xdr:spPr>
        <a:xfrm rot="16200000">
          <a:off x="10744200" y="6274308"/>
          <a:ext cx="896112" cy="164592"/>
        </a:xfrm>
        <a:prstGeom prst="triangle">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237067</xdr:colOff>
      <xdr:row>28</xdr:row>
      <xdr:rowOff>50801</xdr:rowOff>
    </xdr:from>
    <xdr:to>
      <xdr:col>13</xdr:col>
      <xdr:colOff>25400</xdr:colOff>
      <xdr:row>30</xdr:row>
      <xdr:rowOff>165947</xdr:rowOff>
    </xdr:to>
    <xdr:grpSp>
      <xdr:nvGrpSpPr>
        <xdr:cNvPr id="6" name="Group 5">
          <a:hlinkClick xmlns:r="http://schemas.openxmlformats.org/officeDocument/2006/relationships" r:id="rId1"/>
          <a:extLst>
            <a:ext uri="{FF2B5EF4-FFF2-40B4-BE49-F238E27FC236}">
              <a16:creationId xmlns:a16="http://schemas.microsoft.com/office/drawing/2014/main" xmlns="" id="{00000000-0008-0000-0600-000006000000}"/>
            </a:ext>
          </a:extLst>
        </xdr:cNvPr>
        <xdr:cNvGrpSpPr/>
      </xdr:nvGrpSpPr>
      <xdr:grpSpPr>
        <a:xfrm>
          <a:off x="12132734" y="6062134"/>
          <a:ext cx="1682749" cy="496146"/>
          <a:chOff x="10845800" y="6688667"/>
          <a:chExt cx="1735667" cy="487679"/>
        </a:xfrm>
      </xdr:grpSpPr>
      <xdr:sp macro="" textlink="">
        <xdr:nvSpPr>
          <xdr:cNvPr id="4" name="TextBox 3">
            <a:extLst>
              <a:ext uri="{FF2B5EF4-FFF2-40B4-BE49-F238E27FC236}">
                <a16:creationId xmlns:a16="http://schemas.microsoft.com/office/drawing/2014/main" xmlns="" id="{00000000-0008-0000-0600-000004000000}"/>
              </a:ext>
            </a:extLst>
          </xdr:cNvPr>
          <xdr:cNvSpPr txBox="1"/>
        </xdr:nvSpPr>
        <xdr:spPr>
          <a:xfrm>
            <a:off x="10845800" y="6688667"/>
            <a:ext cx="1735667" cy="487679"/>
          </a:xfrm>
          <a:prstGeom prst="rect">
            <a:avLst/>
          </a:prstGeom>
          <a:solidFill>
            <a:schemeClr val="lt1"/>
          </a:solidFill>
          <a:ln w="9525" cmpd="sng">
            <a:solidFill>
              <a:schemeClr val="accent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Learn</a:t>
            </a:r>
            <a:r>
              <a:rPr lang="en-US" sz="1100" baseline="0"/>
              <a:t> more about financial ratios at</a:t>
            </a:r>
            <a:endParaRPr lang="en-US" sz="1100"/>
          </a:p>
        </xdr:txBody>
      </xdr:sp>
      <xdr:pic>
        <xdr:nvPicPr>
          <xdr:cNvPr id="5" name="Picture 4" descr="https://www.initiateprosperity.org/895090bee6b1385c232822d0ee4304cc.png">
            <a:extLst>
              <a:ext uri="{FF2B5EF4-FFF2-40B4-BE49-F238E27FC236}">
                <a16:creationId xmlns:a16="http://schemas.microsoft.com/office/drawing/2014/main" xmlns="" id="{00000000-0008-0000-06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7419"/>
          <a:stretch/>
        </xdr:blipFill>
        <xdr:spPr bwMode="auto">
          <a:xfrm>
            <a:off x="11512544" y="6916586"/>
            <a:ext cx="901531" cy="1319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143933</xdr:colOff>
      <xdr:row>9</xdr:row>
      <xdr:rowOff>33867</xdr:rowOff>
    </xdr:from>
    <xdr:to>
      <xdr:col>12</xdr:col>
      <xdr:colOff>1599438</xdr:colOff>
      <xdr:row>11</xdr:row>
      <xdr:rowOff>92669</xdr:rowOff>
    </xdr:to>
    <xdr:grpSp>
      <xdr:nvGrpSpPr>
        <xdr:cNvPr id="14" name="Group 13">
          <a:hlinkClick xmlns:r="http://schemas.openxmlformats.org/officeDocument/2006/relationships" r:id="rId3"/>
          <a:extLst>
            <a:ext uri="{FF2B5EF4-FFF2-40B4-BE49-F238E27FC236}">
              <a16:creationId xmlns:a16="http://schemas.microsoft.com/office/drawing/2014/main" xmlns="" id="{00000000-0008-0000-0600-000007000000}"/>
            </a:ext>
          </a:extLst>
        </xdr:cNvPr>
        <xdr:cNvGrpSpPr/>
      </xdr:nvGrpSpPr>
      <xdr:grpSpPr>
        <a:xfrm>
          <a:off x="12283016" y="2351617"/>
          <a:ext cx="1455505" cy="439802"/>
          <a:chOff x="9032697" y="3888483"/>
          <a:chExt cx="1455505" cy="442360"/>
        </a:xfrm>
      </xdr:grpSpPr>
      <xdr:sp macro="" textlink="">
        <xdr:nvSpPr>
          <xdr:cNvPr id="15" name="TextBox 14">
            <a:extLst>
              <a:ext uri="{FF2B5EF4-FFF2-40B4-BE49-F238E27FC236}">
                <a16:creationId xmlns:a16="http://schemas.microsoft.com/office/drawing/2014/main" xmlns="" id="{00000000-0008-0000-0600-000008000000}"/>
              </a:ext>
            </a:extLst>
          </xdr:cNvPr>
          <xdr:cNvSpPr txBox="1"/>
        </xdr:nvSpPr>
        <xdr:spPr>
          <a:xfrm>
            <a:off x="9032697" y="3888483"/>
            <a:ext cx="1455505" cy="442360"/>
          </a:xfrm>
          <a:prstGeom prst="rect">
            <a:avLst/>
          </a:prstGeom>
          <a:solidFill>
            <a:schemeClr val="lt1"/>
          </a:solidFill>
          <a:ln w="9525" cmpd="sng">
            <a:solidFill>
              <a:schemeClr val="accent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Learn more about this topic</a:t>
            </a:r>
            <a:r>
              <a:rPr lang="en-US" sz="1100" baseline="0"/>
              <a:t> at</a:t>
            </a:r>
            <a:endParaRPr lang="en-US" sz="1100"/>
          </a:p>
        </xdr:txBody>
      </xdr:sp>
      <xdr:pic>
        <xdr:nvPicPr>
          <xdr:cNvPr id="16" name="Picture 15" descr="https://www.initiateprosperity.org/895090bee6b1385c232822d0ee4304cc.png">
            <a:extLst>
              <a:ext uri="{FF2B5EF4-FFF2-40B4-BE49-F238E27FC236}">
                <a16:creationId xmlns:a16="http://schemas.microsoft.com/office/drawing/2014/main" xmlns="" id="{00000000-0008-0000-0600-00000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7419"/>
          <a:stretch/>
        </xdr:blipFill>
        <xdr:spPr bwMode="auto">
          <a:xfrm>
            <a:off x="9574942" y="4095394"/>
            <a:ext cx="819573" cy="13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no"?>
<Relationships xmlns="http://schemas.openxmlformats.org/package/2006/relationships">
<Relationship Id="rId1" Target="https://d.docs.live.net/Users/lisak/Documents/NI%20Projects/Initiate%20Resources/Amortization%20sheet.xlsx" TargetMode="External" Type="http://schemas.openxmlformats.org/officeDocument/2006/relationships/externalLinkPath"/>
</Relationships>

</file>

<file path=xl/externalLinks/_rels/externalLink2.xml.rels><?xml version="1.0" encoding="UTF-8" standalone="no"?>
<Relationships xmlns="http://schemas.openxmlformats.org/package/2006/relationships">
<Relationship Id="rId1" Target="https://d.docs.live.net/Users/lisak/Documents/NI%20Projects/Loan%20Amortization%20Calculator.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Schedule"/>
      <sheetName val="Amortization shee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Schedule"/>
      <sheetName val="Loan Amortization Calculator"/>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4.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topLeftCell="A10" workbookViewId="0">
      <selection sqref="A1:E1"/>
    </sheetView>
  </sheetViews>
  <sheetFormatPr defaultRowHeight="15"/>
  <cols>
    <col min="1" max="1" width="61.28515625" style="84" customWidth="1"/>
    <col min="2" max="2" width="16.7109375" customWidth="1"/>
  </cols>
  <sheetData>
    <row r="1" spans="1:8" ht="34.9" customHeight="1">
      <c r="A1" s="326" t="s">
        <v>177</v>
      </c>
      <c r="B1" s="326"/>
      <c r="C1" s="326"/>
      <c r="D1" s="326"/>
      <c r="E1" s="326"/>
      <c r="G1" s="45"/>
      <c r="H1" s="45"/>
    </row>
    <row r="2" spans="1:8" ht="64.150000000000006" customHeight="1">
      <c r="A2" s="327" t="s">
        <v>263</v>
      </c>
      <c r="B2" s="327"/>
    </row>
    <row r="3" spans="1:8" ht="30">
      <c r="B3" s="82" t="s">
        <v>178</v>
      </c>
    </row>
    <row r="4" spans="1:8" ht="19.899999999999999" customHeight="1">
      <c r="A4" s="83"/>
      <c r="B4" s="83"/>
    </row>
    <row r="5" spans="1:8">
      <c r="A5" s="327" t="s">
        <v>183</v>
      </c>
      <c r="B5" s="327"/>
    </row>
    <row r="6" spans="1:8">
      <c r="A6" s="327" t="s">
        <v>179</v>
      </c>
      <c r="B6" s="327"/>
    </row>
    <row r="7" spans="1:8" ht="28.5" customHeight="1">
      <c r="A7" s="327" t="s">
        <v>180</v>
      </c>
      <c r="B7" s="327"/>
    </row>
    <row r="8" spans="1:8">
      <c r="A8" s="329" t="s">
        <v>241</v>
      </c>
      <c r="B8" s="329"/>
    </row>
    <row r="9" spans="1:8">
      <c r="A9" s="327" t="s">
        <v>181</v>
      </c>
      <c r="B9" s="327"/>
    </row>
    <row r="10" spans="1:8">
      <c r="A10" s="329" t="s">
        <v>182</v>
      </c>
      <c r="B10" s="329"/>
    </row>
    <row r="12" spans="1:8" ht="48.4" customHeight="1">
      <c r="A12" s="328" t="s">
        <v>184</v>
      </c>
      <c r="B12" s="328"/>
    </row>
    <row r="17" spans="1:7">
      <c r="A17" s="271" t="s">
        <v>229</v>
      </c>
    </row>
    <row r="19" spans="1:7">
      <c r="A19" s="264" t="s">
        <v>230</v>
      </c>
    </row>
    <row r="20" spans="1:7">
      <c r="A20" s="84" t="s">
        <v>231</v>
      </c>
    </row>
    <row r="22" spans="1:7">
      <c r="A22" s="264" t="s">
        <v>232</v>
      </c>
    </row>
    <row r="23" spans="1:7">
      <c r="A23" s="84" t="s">
        <v>233</v>
      </c>
    </row>
    <row r="25" spans="1:7" ht="16.5" thickBot="1">
      <c r="A25" s="303" t="s">
        <v>258</v>
      </c>
    </row>
    <row r="26" spans="1:7">
      <c r="A26" s="272" t="s">
        <v>257</v>
      </c>
      <c r="B26" s="273"/>
      <c r="C26" s="273"/>
      <c r="D26" s="273"/>
      <c r="E26" s="273"/>
      <c r="F26" s="273"/>
    </row>
    <row r="27" spans="1:7">
      <c r="A27" s="272" t="s">
        <v>242</v>
      </c>
      <c r="B27" s="273"/>
      <c r="C27" s="273"/>
      <c r="D27" s="273"/>
      <c r="E27" s="273"/>
      <c r="F27" s="273"/>
    </row>
    <row r="28" spans="1:7">
      <c r="A28" s="272" t="s">
        <v>243</v>
      </c>
      <c r="B28" s="273"/>
      <c r="C28" s="273"/>
      <c r="D28" s="273"/>
      <c r="E28" s="273"/>
      <c r="F28" s="273"/>
    </row>
    <row r="29" spans="1:7">
      <c r="A29" s="272" t="s">
        <v>244</v>
      </c>
      <c r="B29" s="273"/>
      <c r="C29" s="273"/>
      <c r="D29" s="273"/>
      <c r="E29" s="273"/>
      <c r="F29" s="273"/>
    </row>
    <row r="30" spans="1:7">
      <c r="A30" s="272" t="s">
        <v>255</v>
      </c>
      <c r="B30" s="273"/>
      <c r="C30" s="273"/>
      <c r="D30" s="273"/>
      <c r="E30" s="273"/>
      <c r="F30" s="273"/>
    </row>
    <row r="31" spans="1:7">
      <c r="A31" s="272" t="s">
        <v>256</v>
      </c>
      <c r="B31" s="273"/>
      <c r="C31" s="273"/>
      <c r="D31" s="273"/>
      <c r="E31" s="273"/>
      <c r="F31" s="273"/>
      <c r="G31" s="241"/>
    </row>
    <row r="32" spans="1:7">
      <c r="A32" s="272" t="s">
        <v>259</v>
      </c>
      <c r="B32" s="273"/>
      <c r="C32" s="273"/>
      <c r="D32" s="273"/>
      <c r="E32" s="273"/>
      <c r="F32" s="273"/>
      <c r="G32" s="241"/>
    </row>
    <row r="33" spans="1:6" ht="25.9" customHeight="1">
      <c r="A33" s="325" t="s">
        <v>245</v>
      </c>
      <c r="B33" s="325"/>
      <c r="C33" s="325"/>
      <c r="D33" s="325"/>
      <c r="E33" s="325"/>
      <c r="F33" s="325"/>
    </row>
  </sheetData>
  <sheetProtection selectLockedCells="1"/>
  <mergeCells count="10">
    <mergeCell ref="A33:F33"/>
    <mergeCell ref="A1:E1"/>
    <mergeCell ref="A6:B6"/>
    <mergeCell ref="A2:B2"/>
    <mergeCell ref="A5:B5"/>
    <mergeCell ref="A12:B12"/>
    <mergeCell ref="A7:B7"/>
    <mergeCell ref="A8:B8"/>
    <mergeCell ref="A9:B9"/>
    <mergeCell ref="A10:B1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election activeCell="C7" sqref="C7"/>
    </sheetView>
  </sheetViews>
  <sheetFormatPr defaultRowHeight="15"/>
  <cols>
    <col min="1" max="1" width="20.28515625" customWidth="1"/>
    <col min="2" max="2" width="11.28515625" customWidth="1"/>
    <col min="3" max="3" width="12" customWidth="1"/>
    <col min="4" max="4" width="12.7109375" customWidth="1"/>
    <col min="5" max="5" width="15.28515625" customWidth="1"/>
    <col min="6" max="6" width="13.28515625" customWidth="1"/>
    <col min="8" max="9" width="10.140625" bestFit="1" customWidth="1"/>
  </cols>
  <sheetData>
    <row r="1" spans="1:8">
      <c r="A1" t="s">
        <v>142</v>
      </c>
      <c r="B1" s="28">
        <f>'Start-Up Costs &amp; Funding'!E36/12</f>
        <v>0</v>
      </c>
      <c r="F1" s="376" t="s">
        <v>149</v>
      </c>
      <c r="G1" s="376"/>
    </row>
    <row r="2" spans="1:8">
      <c r="A2" t="s">
        <v>140</v>
      </c>
      <c r="B2">
        <f>'Start-Up Costs &amp; Funding'!F36</f>
        <v>0</v>
      </c>
      <c r="F2" s="376"/>
      <c r="G2" s="376"/>
    </row>
    <row r="3" spans="1:8">
      <c r="A3" t="s">
        <v>141</v>
      </c>
      <c r="B3" s="31">
        <f>-'Start-Up Costs &amp; Funding'!G36</f>
        <v>0</v>
      </c>
      <c r="F3" s="376"/>
      <c r="G3" s="376"/>
    </row>
    <row r="4" spans="1:8">
      <c r="A4" t="s">
        <v>42</v>
      </c>
      <c r="B4" s="29">
        <f>'Start-Up Costs &amp; Funding'!D36</f>
        <v>0</v>
      </c>
    </row>
    <row r="6" spans="1:8">
      <c r="A6" s="5" t="s">
        <v>136</v>
      </c>
      <c r="B6" s="5" t="s">
        <v>137</v>
      </c>
      <c r="C6" s="5" t="s">
        <v>138</v>
      </c>
      <c r="D6" s="5" t="s">
        <v>20</v>
      </c>
      <c r="E6" s="5" t="s">
        <v>139</v>
      </c>
      <c r="F6" s="5" t="s">
        <v>145</v>
      </c>
      <c r="H6" s="5" t="s">
        <v>224</v>
      </c>
    </row>
    <row r="7" spans="1:8">
      <c r="A7">
        <v>1</v>
      </c>
      <c r="B7" s="31">
        <f>IF(B3&lt;&gt;0,B3,0)</f>
        <v>0</v>
      </c>
      <c r="C7" s="30" t="e">
        <f>B7+D7</f>
        <v>#NUM!</v>
      </c>
      <c r="D7" s="30" t="e">
        <f>-IPMT(B1,A7,B2,B4)</f>
        <v>#NUM!</v>
      </c>
      <c r="E7" s="31" t="e">
        <f>B4+C7</f>
        <v>#NUM!</v>
      </c>
    </row>
    <row r="8" spans="1:8">
      <c r="A8">
        <v>2</v>
      </c>
      <c r="B8" s="30">
        <f>B7</f>
        <v>0</v>
      </c>
      <c r="C8" s="30" t="e">
        <f t="shared" ref="C8:C30" si="0">B8+D8</f>
        <v>#NUM!</v>
      </c>
      <c r="D8" s="30" t="e">
        <f>-IPMT(B$1,A8,B$2,E7)</f>
        <v>#NUM!</v>
      </c>
      <c r="E8" s="31" t="e">
        <f>E7+C8</f>
        <v>#NUM!</v>
      </c>
      <c r="F8" s="30" t="e">
        <f>D7+D8</f>
        <v>#NUM!</v>
      </c>
    </row>
    <row r="9" spans="1:8">
      <c r="A9">
        <v>3</v>
      </c>
      <c r="B9" s="30">
        <f t="shared" ref="B9:B42" si="1">B8</f>
        <v>0</v>
      </c>
      <c r="C9" s="30" t="e">
        <f t="shared" si="0"/>
        <v>#NUM!</v>
      </c>
      <c r="D9" s="30" t="e">
        <f>-IPMT(B$1,A9,B$2,E8)</f>
        <v>#NUM!</v>
      </c>
      <c r="E9" s="31" t="e">
        <f>E8+C9</f>
        <v>#NUM!</v>
      </c>
      <c r="F9" s="30" t="e">
        <f>F8+D9</f>
        <v>#NUM!</v>
      </c>
    </row>
    <row r="10" spans="1:8">
      <c r="A10">
        <v>4</v>
      </c>
      <c r="B10" s="30">
        <f t="shared" si="1"/>
        <v>0</v>
      </c>
      <c r="C10" s="30" t="e">
        <f t="shared" si="0"/>
        <v>#NUM!</v>
      </c>
      <c r="D10" s="30" t="e">
        <f t="shared" ref="D10:D30" si="2">-IPMT(B$1,A10,B$2,E9)</f>
        <v>#NUM!</v>
      </c>
      <c r="E10" s="31" t="e">
        <f t="shared" ref="E10:E30" si="3">E9+C10</f>
        <v>#NUM!</v>
      </c>
      <c r="F10" s="30" t="e">
        <f t="shared" ref="F10:F30" si="4">F9+D10</f>
        <v>#NUM!</v>
      </c>
    </row>
    <row r="11" spans="1:8">
      <c r="A11">
        <v>5</v>
      </c>
      <c r="B11" s="30">
        <f t="shared" si="1"/>
        <v>0</v>
      </c>
      <c r="C11" s="30" t="e">
        <f t="shared" si="0"/>
        <v>#NUM!</v>
      </c>
      <c r="D11" s="30" t="e">
        <f t="shared" si="2"/>
        <v>#NUM!</v>
      </c>
      <c r="E11" s="31" t="e">
        <f t="shared" si="3"/>
        <v>#NUM!</v>
      </c>
      <c r="F11" s="30" t="e">
        <f t="shared" si="4"/>
        <v>#NUM!</v>
      </c>
    </row>
    <row r="12" spans="1:8">
      <c r="A12">
        <v>6</v>
      </c>
      <c r="B12" s="30">
        <f t="shared" si="1"/>
        <v>0</v>
      </c>
      <c r="C12" s="30" t="e">
        <f t="shared" si="0"/>
        <v>#NUM!</v>
      </c>
      <c r="D12" s="30" t="e">
        <f t="shared" si="2"/>
        <v>#NUM!</v>
      </c>
      <c r="E12" s="31" t="e">
        <f t="shared" si="3"/>
        <v>#NUM!</v>
      </c>
      <c r="F12" s="30" t="e">
        <f t="shared" si="4"/>
        <v>#NUM!</v>
      </c>
    </row>
    <row r="13" spans="1:8">
      <c r="A13">
        <v>7</v>
      </c>
      <c r="B13" s="30">
        <f t="shared" si="1"/>
        <v>0</v>
      </c>
      <c r="C13" s="30" t="e">
        <f t="shared" si="0"/>
        <v>#NUM!</v>
      </c>
      <c r="D13" s="30" t="e">
        <f t="shared" si="2"/>
        <v>#NUM!</v>
      </c>
      <c r="E13" s="31" t="e">
        <f t="shared" si="3"/>
        <v>#NUM!</v>
      </c>
      <c r="F13" s="30" t="e">
        <f t="shared" si="4"/>
        <v>#NUM!</v>
      </c>
    </row>
    <row r="14" spans="1:8">
      <c r="A14">
        <v>8</v>
      </c>
      <c r="B14" s="30">
        <f t="shared" si="1"/>
        <v>0</v>
      </c>
      <c r="C14" s="30" t="e">
        <f t="shared" si="0"/>
        <v>#NUM!</v>
      </c>
      <c r="D14" s="30" t="e">
        <f t="shared" si="2"/>
        <v>#NUM!</v>
      </c>
      <c r="E14" s="31" t="e">
        <f t="shared" si="3"/>
        <v>#NUM!</v>
      </c>
      <c r="F14" s="30" t="e">
        <f t="shared" si="4"/>
        <v>#NUM!</v>
      </c>
    </row>
    <row r="15" spans="1:8">
      <c r="A15">
        <v>9</v>
      </c>
      <c r="B15" s="30">
        <f t="shared" si="1"/>
        <v>0</v>
      </c>
      <c r="C15" s="30" t="e">
        <f t="shared" si="0"/>
        <v>#NUM!</v>
      </c>
      <c r="D15" s="30" t="e">
        <f t="shared" si="2"/>
        <v>#NUM!</v>
      </c>
      <c r="E15" s="31" t="e">
        <f t="shared" si="3"/>
        <v>#NUM!</v>
      </c>
      <c r="F15" s="30" t="e">
        <f t="shared" si="4"/>
        <v>#NUM!</v>
      </c>
    </row>
    <row r="16" spans="1:8">
      <c r="A16">
        <v>10</v>
      </c>
      <c r="B16" s="30">
        <f t="shared" si="1"/>
        <v>0</v>
      </c>
      <c r="C16" s="30" t="e">
        <f t="shared" si="0"/>
        <v>#NUM!</v>
      </c>
      <c r="D16" s="30" t="e">
        <f t="shared" si="2"/>
        <v>#NUM!</v>
      </c>
      <c r="E16" s="31" t="e">
        <f t="shared" si="3"/>
        <v>#NUM!</v>
      </c>
      <c r="F16" s="30" t="e">
        <f t="shared" si="4"/>
        <v>#NUM!</v>
      </c>
    </row>
    <row r="17" spans="1:9">
      <c r="A17">
        <v>11</v>
      </c>
      <c r="B17" s="30">
        <f t="shared" si="1"/>
        <v>0</v>
      </c>
      <c r="C17" s="30" t="e">
        <f t="shared" si="0"/>
        <v>#NUM!</v>
      </c>
      <c r="D17" s="30" t="e">
        <f t="shared" si="2"/>
        <v>#NUM!</v>
      </c>
      <c r="E17" s="31" t="e">
        <f t="shared" si="3"/>
        <v>#NUM!</v>
      </c>
      <c r="F17" s="30" t="e">
        <f t="shared" si="4"/>
        <v>#NUM!</v>
      </c>
    </row>
    <row r="18" spans="1:9">
      <c r="A18" s="284">
        <v>12</v>
      </c>
      <c r="B18" s="285">
        <f t="shared" si="1"/>
        <v>0</v>
      </c>
      <c r="C18" s="285" t="e">
        <f t="shared" si="0"/>
        <v>#NUM!</v>
      </c>
      <c r="D18" s="285" t="e">
        <f t="shared" si="2"/>
        <v>#NUM!</v>
      </c>
      <c r="E18" s="240" t="e">
        <f t="shared" si="3"/>
        <v>#NUM!</v>
      </c>
      <c r="F18" s="285" t="e">
        <f t="shared" si="4"/>
        <v>#NUM!</v>
      </c>
      <c r="G18" s="284" t="s">
        <v>143</v>
      </c>
      <c r="H18" s="285" t="e">
        <f>-SUM(C7:C18)</f>
        <v>#NUM!</v>
      </c>
    </row>
    <row r="19" spans="1:9">
      <c r="A19">
        <v>13</v>
      </c>
      <c r="B19" s="30">
        <f t="shared" si="1"/>
        <v>0</v>
      </c>
      <c r="C19" s="30" t="e">
        <f t="shared" si="0"/>
        <v>#NUM!</v>
      </c>
      <c r="D19" s="30" t="e">
        <f t="shared" si="2"/>
        <v>#NUM!</v>
      </c>
      <c r="E19" s="31" t="e">
        <f t="shared" si="3"/>
        <v>#NUM!</v>
      </c>
      <c r="F19" s="30" t="e">
        <f>D19</f>
        <v>#NUM!</v>
      </c>
    </row>
    <row r="20" spans="1:9">
      <c r="A20">
        <v>14</v>
      </c>
      <c r="B20" s="30">
        <f t="shared" si="1"/>
        <v>0</v>
      </c>
      <c r="C20" s="30" t="e">
        <f t="shared" si="0"/>
        <v>#NUM!</v>
      </c>
      <c r="D20" s="30" t="e">
        <f t="shared" si="2"/>
        <v>#NUM!</v>
      </c>
      <c r="E20" s="31" t="e">
        <f t="shared" si="3"/>
        <v>#NUM!</v>
      </c>
      <c r="F20" s="30" t="e">
        <f t="shared" si="4"/>
        <v>#NUM!</v>
      </c>
    </row>
    <row r="21" spans="1:9">
      <c r="A21">
        <v>15</v>
      </c>
      <c r="B21" s="30">
        <f t="shared" si="1"/>
        <v>0</v>
      </c>
      <c r="C21" s="30" t="e">
        <f t="shared" si="0"/>
        <v>#NUM!</v>
      </c>
      <c r="D21" s="30" t="e">
        <f t="shared" si="2"/>
        <v>#NUM!</v>
      </c>
      <c r="E21" s="31" t="e">
        <f t="shared" si="3"/>
        <v>#NUM!</v>
      </c>
      <c r="F21" s="30" t="e">
        <f t="shared" si="4"/>
        <v>#NUM!</v>
      </c>
    </row>
    <row r="22" spans="1:9">
      <c r="A22">
        <v>16</v>
      </c>
      <c r="B22" s="30">
        <f t="shared" si="1"/>
        <v>0</v>
      </c>
      <c r="C22" s="30" t="e">
        <f t="shared" si="0"/>
        <v>#NUM!</v>
      </c>
      <c r="D22" s="30" t="e">
        <f t="shared" si="2"/>
        <v>#NUM!</v>
      </c>
      <c r="E22" s="31" t="e">
        <f t="shared" si="3"/>
        <v>#NUM!</v>
      </c>
      <c r="F22" s="30" t="e">
        <f t="shared" si="4"/>
        <v>#NUM!</v>
      </c>
    </row>
    <row r="23" spans="1:9">
      <c r="A23">
        <v>17</v>
      </c>
      <c r="B23" s="30">
        <f t="shared" si="1"/>
        <v>0</v>
      </c>
      <c r="C23" s="30" t="e">
        <f t="shared" si="0"/>
        <v>#NUM!</v>
      </c>
      <c r="D23" s="30" t="e">
        <f t="shared" si="2"/>
        <v>#NUM!</v>
      </c>
      <c r="E23" s="31" t="e">
        <f t="shared" si="3"/>
        <v>#NUM!</v>
      </c>
      <c r="F23" s="30" t="e">
        <f t="shared" si="4"/>
        <v>#NUM!</v>
      </c>
    </row>
    <row r="24" spans="1:9">
      <c r="A24">
        <v>18</v>
      </c>
      <c r="B24" s="30">
        <f t="shared" si="1"/>
        <v>0</v>
      </c>
      <c r="C24" s="30" t="e">
        <f t="shared" si="0"/>
        <v>#NUM!</v>
      </c>
      <c r="D24" s="30" t="e">
        <f t="shared" si="2"/>
        <v>#NUM!</v>
      </c>
      <c r="E24" s="31" t="e">
        <f t="shared" si="3"/>
        <v>#NUM!</v>
      </c>
      <c r="F24" s="30" t="e">
        <f t="shared" si="4"/>
        <v>#NUM!</v>
      </c>
    </row>
    <row r="25" spans="1:9">
      <c r="A25">
        <v>19</v>
      </c>
      <c r="B25" s="30">
        <f t="shared" si="1"/>
        <v>0</v>
      </c>
      <c r="C25" s="30" t="e">
        <f t="shared" si="0"/>
        <v>#NUM!</v>
      </c>
      <c r="D25" s="30" t="e">
        <f t="shared" si="2"/>
        <v>#NUM!</v>
      </c>
      <c r="E25" s="31" t="e">
        <f t="shared" si="3"/>
        <v>#NUM!</v>
      </c>
      <c r="F25" s="30" t="e">
        <f t="shared" si="4"/>
        <v>#NUM!</v>
      </c>
    </row>
    <row r="26" spans="1:9">
      <c r="A26">
        <v>20</v>
      </c>
      <c r="B26" s="30">
        <f t="shared" si="1"/>
        <v>0</v>
      </c>
      <c r="C26" s="30" t="e">
        <f t="shared" si="0"/>
        <v>#NUM!</v>
      </c>
      <c r="D26" s="30" t="e">
        <f t="shared" si="2"/>
        <v>#NUM!</v>
      </c>
      <c r="E26" s="31" t="e">
        <f t="shared" si="3"/>
        <v>#NUM!</v>
      </c>
      <c r="F26" s="30" t="e">
        <f t="shared" si="4"/>
        <v>#NUM!</v>
      </c>
      <c r="I26" s="31"/>
    </row>
    <row r="27" spans="1:9">
      <c r="A27">
        <v>21</v>
      </c>
      <c r="B27" s="30">
        <f t="shared" si="1"/>
        <v>0</v>
      </c>
      <c r="C27" s="30" t="e">
        <f t="shared" si="0"/>
        <v>#NUM!</v>
      </c>
      <c r="D27" s="30" t="e">
        <f t="shared" si="2"/>
        <v>#NUM!</v>
      </c>
      <c r="E27" s="31" t="e">
        <f t="shared" si="3"/>
        <v>#NUM!</v>
      </c>
      <c r="F27" s="30" t="e">
        <f t="shared" si="4"/>
        <v>#NUM!</v>
      </c>
    </row>
    <row r="28" spans="1:9">
      <c r="A28">
        <v>22</v>
      </c>
      <c r="B28" s="30">
        <f t="shared" si="1"/>
        <v>0</v>
      </c>
      <c r="C28" s="30" t="e">
        <f t="shared" si="0"/>
        <v>#NUM!</v>
      </c>
      <c r="D28" s="30" t="e">
        <f t="shared" si="2"/>
        <v>#NUM!</v>
      </c>
      <c r="E28" s="31" t="e">
        <f t="shared" si="3"/>
        <v>#NUM!</v>
      </c>
      <c r="F28" s="30" t="e">
        <f t="shared" si="4"/>
        <v>#NUM!</v>
      </c>
    </row>
    <row r="29" spans="1:9">
      <c r="A29">
        <v>23</v>
      </c>
      <c r="B29" s="30">
        <f t="shared" si="1"/>
        <v>0</v>
      </c>
      <c r="C29" s="30" t="e">
        <f t="shared" si="0"/>
        <v>#NUM!</v>
      </c>
      <c r="D29" s="30" t="e">
        <f t="shared" si="2"/>
        <v>#NUM!</v>
      </c>
      <c r="E29" s="31" t="e">
        <f t="shared" si="3"/>
        <v>#NUM!</v>
      </c>
      <c r="F29" s="30" t="e">
        <f t="shared" si="4"/>
        <v>#NUM!</v>
      </c>
    </row>
    <row r="30" spans="1:9">
      <c r="A30" s="284">
        <v>24</v>
      </c>
      <c r="B30" s="285">
        <f t="shared" si="1"/>
        <v>0</v>
      </c>
      <c r="C30" s="285" t="e">
        <f t="shared" si="0"/>
        <v>#NUM!</v>
      </c>
      <c r="D30" s="285" t="e">
        <f t="shared" si="2"/>
        <v>#NUM!</v>
      </c>
      <c r="E30" s="240" t="e">
        <f t="shared" si="3"/>
        <v>#NUM!</v>
      </c>
      <c r="F30" s="285" t="e">
        <f t="shared" si="4"/>
        <v>#NUM!</v>
      </c>
      <c r="G30" s="284" t="s">
        <v>226</v>
      </c>
      <c r="H30" s="285" t="e">
        <f>-SUM(C19:C30)</f>
        <v>#NUM!</v>
      </c>
    </row>
    <row r="31" spans="1:9">
      <c r="A31">
        <f>A30+1</f>
        <v>25</v>
      </c>
      <c r="B31" s="30">
        <f t="shared" si="1"/>
        <v>0</v>
      </c>
      <c r="C31" s="30" t="e">
        <f t="shared" ref="C31:C42" si="5">B31+D31</f>
        <v>#NUM!</v>
      </c>
      <c r="D31" s="30" t="e">
        <f t="shared" ref="D31:D42" si="6">-IPMT(B$1,A31,B$2,E30)</f>
        <v>#NUM!</v>
      </c>
      <c r="E31" s="31" t="e">
        <f t="shared" ref="E31:E42" si="7">E30+C31</f>
        <v>#NUM!</v>
      </c>
      <c r="F31" s="30" t="e">
        <f>D31</f>
        <v>#NUM!</v>
      </c>
    </row>
    <row r="32" spans="1:9">
      <c r="A32">
        <f t="shared" ref="A32:A51" si="8">A31+1</f>
        <v>26</v>
      </c>
      <c r="B32" s="30">
        <f t="shared" si="1"/>
        <v>0</v>
      </c>
      <c r="C32" s="30" t="e">
        <f t="shared" si="5"/>
        <v>#NUM!</v>
      </c>
      <c r="D32" s="30" t="e">
        <f t="shared" si="6"/>
        <v>#NUM!</v>
      </c>
      <c r="E32" s="31" t="e">
        <f t="shared" si="7"/>
        <v>#NUM!</v>
      </c>
      <c r="F32" s="30" t="e">
        <f t="shared" ref="F32:F42" si="9">F31+D32</f>
        <v>#NUM!</v>
      </c>
    </row>
    <row r="33" spans="1:8">
      <c r="A33">
        <f t="shared" si="8"/>
        <v>27</v>
      </c>
      <c r="B33" s="30">
        <f t="shared" si="1"/>
        <v>0</v>
      </c>
      <c r="C33" s="30" t="e">
        <f t="shared" si="5"/>
        <v>#NUM!</v>
      </c>
      <c r="D33" s="30" t="e">
        <f t="shared" si="6"/>
        <v>#NUM!</v>
      </c>
      <c r="E33" s="31" t="e">
        <f t="shared" si="7"/>
        <v>#NUM!</v>
      </c>
      <c r="F33" s="30" t="e">
        <f t="shared" si="9"/>
        <v>#NUM!</v>
      </c>
    </row>
    <row r="34" spans="1:8">
      <c r="A34">
        <f t="shared" si="8"/>
        <v>28</v>
      </c>
      <c r="B34" s="30">
        <f t="shared" si="1"/>
        <v>0</v>
      </c>
      <c r="C34" s="30" t="e">
        <f t="shared" si="5"/>
        <v>#NUM!</v>
      </c>
      <c r="D34" s="30" t="e">
        <f t="shared" si="6"/>
        <v>#NUM!</v>
      </c>
      <c r="E34" s="31" t="e">
        <f t="shared" si="7"/>
        <v>#NUM!</v>
      </c>
      <c r="F34" s="30" t="e">
        <f t="shared" si="9"/>
        <v>#NUM!</v>
      </c>
    </row>
    <row r="35" spans="1:8">
      <c r="A35">
        <f t="shared" si="8"/>
        <v>29</v>
      </c>
      <c r="B35" s="30">
        <f t="shared" si="1"/>
        <v>0</v>
      </c>
      <c r="C35" s="30" t="e">
        <f t="shared" si="5"/>
        <v>#NUM!</v>
      </c>
      <c r="D35" s="30" t="e">
        <f t="shared" si="6"/>
        <v>#NUM!</v>
      </c>
      <c r="E35" s="31" t="e">
        <f t="shared" si="7"/>
        <v>#NUM!</v>
      </c>
      <c r="F35" s="30" t="e">
        <f t="shared" si="9"/>
        <v>#NUM!</v>
      </c>
    </row>
    <row r="36" spans="1:8">
      <c r="A36">
        <f t="shared" si="8"/>
        <v>30</v>
      </c>
      <c r="B36" s="30">
        <f t="shared" si="1"/>
        <v>0</v>
      </c>
      <c r="C36" s="30" t="e">
        <f t="shared" si="5"/>
        <v>#NUM!</v>
      </c>
      <c r="D36" s="30" t="e">
        <f t="shared" si="6"/>
        <v>#NUM!</v>
      </c>
      <c r="E36" s="31" t="e">
        <f t="shared" si="7"/>
        <v>#NUM!</v>
      </c>
      <c r="F36" s="30" t="e">
        <f t="shared" si="9"/>
        <v>#NUM!</v>
      </c>
    </row>
    <row r="37" spans="1:8">
      <c r="A37">
        <f t="shared" si="8"/>
        <v>31</v>
      </c>
      <c r="B37" s="30">
        <f t="shared" si="1"/>
        <v>0</v>
      </c>
      <c r="C37" s="30" t="e">
        <f t="shared" si="5"/>
        <v>#NUM!</v>
      </c>
      <c r="D37" s="30" t="e">
        <f t="shared" si="6"/>
        <v>#NUM!</v>
      </c>
      <c r="E37" s="31" t="e">
        <f t="shared" si="7"/>
        <v>#NUM!</v>
      </c>
      <c r="F37" s="30" t="e">
        <f t="shared" si="9"/>
        <v>#NUM!</v>
      </c>
    </row>
    <row r="38" spans="1:8">
      <c r="A38">
        <f t="shared" si="8"/>
        <v>32</v>
      </c>
      <c r="B38" s="30">
        <f t="shared" si="1"/>
        <v>0</v>
      </c>
      <c r="C38" s="30" t="e">
        <f t="shared" si="5"/>
        <v>#NUM!</v>
      </c>
      <c r="D38" s="30" t="e">
        <f t="shared" si="6"/>
        <v>#NUM!</v>
      </c>
      <c r="E38" s="31" t="e">
        <f t="shared" si="7"/>
        <v>#NUM!</v>
      </c>
      <c r="F38" s="30" t="e">
        <f t="shared" si="9"/>
        <v>#NUM!</v>
      </c>
    </row>
    <row r="39" spans="1:8">
      <c r="A39">
        <f t="shared" si="8"/>
        <v>33</v>
      </c>
      <c r="B39" s="30">
        <f t="shared" si="1"/>
        <v>0</v>
      </c>
      <c r="C39" s="30" t="e">
        <f t="shared" si="5"/>
        <v>#NUM!</v>
      </c>
      <c r="D39" s="30" t="e">
        <f t="shared" si="6"/>
        <v>#NUM!</v>
      </c>
      <c r="E39" s="31" t="e">
        <f t="shared" si="7"/>
        <v>#NUM!</v>
      </c>
      <c r="F39" s="30" t="e">
        <f t="shared" si="9"/>
        <v>#NUM!</v>
      </c>
    </row>
    <row r="40" spans="1:8">
      <c r="A40">
        <f t="shared" si="8"/>
        <v>34</v>
      </c>
      <c r="B40" s="30">
        <f t="shared" si="1"/>
        <v>0</v>
      </c>
      <c r="C40" s="30" t="e">
        <f t="shared" si="5"/>
        <v>#NUM!</v>
      </c>
      <c r="D40" s="30" t="e">
        <f t="shared" si="6"/>
        <v>#NUM!</v>
      </c>
      <c r="E40" s="31" t="e">
        <f t="shared" si="7"/>
        <v>#NUM!</v>
      </c>
      <c r="F40" s="30" t="e">
        <f t="shared" si="9"/>
        <v>#NUM!</v>
      </c>
    </row>
    <row r="41" spans="1:8">
      <c r="A41">
        <f t="shared" si="8"/>
        <v>35</v>
      </c>
      <c r="B41" s="30">
        <f t="shared" si="1"/>
        <v>0</v>
      </c>
      <c r="C41" s="30" t="e">
        <f t="shared" si="5"/>
        <v>#NUM!</v>
      </c>
      <c r="D41" s="30" t="e">
        <f t="shared" si="6"/>
        <v>#NUM!</v>
      </c>
      <c r="E41" s="31" t="e">
        <f t="shared" si="7"/>
        <v>#NUM!</v>
      </c>
      <c r="F41" s="30" t="e">
        <f t="shared" si="9"/>
        <v>#NUM!</v>
      </c>
    </row>
    <row r="42" spans="1:8">
      <c r="A42" s="284">
        <f t="shared" si="8"/>
        <v>36</v>
      </c>
      <c r="B42" s="285">
        <f t="shared" si="1"/>
        <v>0</v>
      </c>
      <c r="C42" s="285" t="e">
        <f t="shared" si="5"/>
        <v>#NUM!</v>
      </c>
      <c r="D42" s="285" t="e">
        <f t="shared" si="6"/>
        <v>#NUM!</v>
      </c>
      <c r="E42" s="240" t="e">
        <f t="shared" si="7"/>
        <v>#NUM!</v>
      </c>
      <c r="F42" s="285" t="e">
        <f t="shared" si="9"/>
        <v>#NUM!</v>
      </c>
      <c r="G42" s="284" t="s">
        <v>227</v>
      </c>
      <c r="H42" s="285" t="e">
        <f>-SUM(C31:C42)</f>
        <v>#NUM!</v>
      </c>
    </row>
    <row r="43" spans="1:8">
      <c r="A43">
        <f t="shared" si="8"/>
        <v>37</v>
      </c>
      <c r="B43" s="30"/>
      <c r="C43" s="30"/>
      <c r="D43" s="30"/>
      <c r="E43" s="30"/>
    </row>
    <row r="44" spans="1:8">
      <c r="A44">
        <f t="shared" si="8"/>
        <v>38</v>
      </c>
      <c r="B44" s="30"/>
      <c r="C44" s="30"/>
      <c r="D44" s="30"/>
      <c r="E44" s="30"/>
    </row>
    <row r="45" spans="1:8">
      <c r="A45">
        <f t="shared" si="8"/>
        <v>39</v>
      </c>
      <c r="B45" s="30"/>
      <c r="C45" s="30"/>
      <c r="D45" s="30"/>
      <c r="E45" s="30"/>
    </row>
    <row r="46" spans="1:8">
      <c r="A46">
        <f t="shared" si="8"/>
        <v>40</v>
      </c>
      <c r="B46" s="30"/>
      <c r="C46" s="30"/>
      <c r="D46" s="30"/>
      <c r="E46" s="30"/>
    </row>
    <row r="47" spans="1:8">
      <c r="A47">
        <f t="shared" si="8"/>
        <v>41</v>
      </c>
      <c r="B47" s="30"/>
      <c r="C47" s="30"/>
      <c r="D47" s="30"/>
      <c r="E47" s="30"/>
    </row>
    <row r="48" spans="1:8">
      <c r="A48">
        <f t="shared" si="8"/>
        <v>42</v>
      </c>
      <c r="B48" s="30"/>
      <c r="C48" s="30"/>
      <c r="D48" s="30"/>
      <c r="E48" s="30"/>
    </row>
    <row r="49" spans="1:5">
      <c r="A49">
        <f t="shared" si="8"/>
        <v>43</v>
      </c>
      <c r="B49" s="30"/>
      <c r="C49" s="30"/>
      <c r="D49" s="30"/>
      <c r="E49" s="30"/>
    </row>
    <row r="50" spans="1:5">
      <c r="A50">
        <f t="shared" si="8"/>
        <v>44</v>
      </c>
      <c r="B50" s="30"/>
      <c r="C50" s="30"/>
      <c r="D50" s="30"/>
      <c r="E50" s="30"/>
    </row>
    <row r="51" spans="1:5">
      <c r="A51">
        <f t="shared" si="8"/>
        <v>45</v>
      </c>
      <c r="B51" s="30"/>
      <c r="C51" s="30"/>
      <c r="D51" s="30"/>
      <c r="E51" s="30"/>
    </row>
    <row r="52" spans="1:5">
      <c r="B52" s="30"/>
      <c r="C52" s="30"/>
      <c r="D52" s="30"/>
      <c r="E52" s="30"/>
    </row>
    <row r="53" spans="1:5">
      <c r="B53" s="30"/>
      <c r="C53" s="30"/>
      <c r="D53" s="30"/>
      <c r="E53" s="30"/>
    </row>
    <row r="54" spans="1:5">
      <c r="B54" s="30"/>
      <c r="C54" s="30"/>
      <c r="D54" s="30"/>
      <c r="E54" s="30"/>
    </row>
    <row r="55" spans="1:5">
      <c r="B55" s="30"/>
      <c r="C55" s="30"/>
      <c r="D55" s="30"/>
      <c r="E55" s="30"/>
    </row>
    <row r="56" spans="1:5">
      <c r="B56" s="30"/>
      <c r="C56" s="30"/>
      <c r="D56" s="30"/>
      <c r="E56" s="30"/>
    </row>
    <row r="57" spans="1:5">
      <c r="B57" s="30"/>
      <c r="C57" s="30"/>
      <c r="D57" s="30"/>
      <c r="E57" s="30"/>
    </row>
    <row r="58" spans="1:5">
      <c r="B58" s="30"/>
      <c r="C58" s="30"/>
      <c r="D58" s="30"/>
      <c r="E58" s="30"/>
    </row>
  </sheetData>
  <mergeCells count="1">
    <mergeCell ref="F1: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6" workbookViewId="0">
      <selection activeCell="C7" sqref="C7"/>
    </sheetView>
  </sheetViews>
  <sheetFormatPr defaultRowHeight="15"/>
  <cols>
    <col min="1" max="1" width="20.28515625" customWidth="1"/>
    <col min="2" max="2" width="11.28515625" customWidth="1"/>
    <col min="3" max="3" width="12" customWidth="1"/>
    <col min="4" max="4" width="12.7109375" customWidth="1"/>
    <col min="5" max="5" width="15.28515625" customWidth="1"/>
    <col min="6" max="6" width="14.28515625" customWidth="1"/>
    <col min="8" max="8" width="10.140625" customWidth="1"/>
  </cols>
  <sheetData>
    <row r="1" spans="1:8">
      <c r="A1" t="s">
        <v>142</v>
      </c>
      <c r="B1" s="28">
        <f>'Start-Up Costs &amp; Funding'!E37/12</f>
        <v>0</v>
      </c>
      <c r="F1" s="376" t="s">
        <v>149</v>
      </c>
      <c r="G1" s="376"/>
    </row>
    <row r="2" spans="1:8">
      <c r="A2" t="s">
        <v>140</v>
      </c>
      <c r="B2">
        <f>'Start-Up Costs &amp; Funding'!F37</f>
        <v>0</v>
      </c>
      <c r="F2" s="376"/>
      <c r="G2" s="376"/>
    </row>
    <row r="3" spans="1:8">
      <c r="A3" t="s">
        <v>141</v>
      </c>
      <c r="B3" s="31">
        <f>-'Start-Up Costs &amp; Funding'!G37</f>
        <v>0</v>
      </c>
      <c r="F3" s="376"/>
      <c r="G3" s="376"/>
    </row>
    <row r="4" spans="1:8">
      <c r="A4" t="s">
        <v>42</v>
      </c>
      <c r="B4" s="29">
        <f>'Start-Up Costs &amp; Funding'!D37</f>
        <v>0</v>
      </c>
    </row>
    <row r="6" spans="1:8">
      <c r="A6" s="5" t="s">
        <v>136</v>
      </c>
      <c r="B6" s="5" t="s">
        <v>137</v>
      </c>
      <c r="C6" s="5" t="s">
        <v>138</v>
      </c>
      <c r="D6" s="5" t="s">
        <v>20</v>
      </c>
      <c r="E6" s="5" t="s">
        <v>139</v>
      </c>
      <c r="F6" s="5" t="s">
        <v>145</v>
      </c>
      <c r="H6" s="5" t="s">
        <v>225</v>
      </c>
    </row>
    <row r="7" spans="1:8">
      <c r="A7">
        <v>1</v>
      </c>
      <c r="B7" s="30">
        <f>B3</f>
        <v>0</v>
      </c>
      <c r="C7" s="30" t="e">
        <f>B7+D7</f>
        <v>#NUM!</v>
      </c>
      <c r="D7" s="30" t="e">
        <f>-IPMT(B1,A7,B2,B4)</f>
        <v>#NUM!</v>
      </c>
      <c r="E7" s="31" t="e">
        <f>B4+C7</f>
        <v>#NUM!</v>
      </c>
    </row>
    <row r="8" spans="1:8">
      <c r="A8">
        <v>2</v>
      </c>
      <c r="B8" s="30">
        <f>B7</f>
        <v>0</v>
      </c>
      <c r="C8" s="30" t="e">
        <f t="shared" ref="C8:C18" si="0">B8+D8</f>
        <v>#NUM!</v>
      </c>
      <c r="D8" s="30" t="e">
        <f>-IPMT(B$1,A8,B$2,E7)</f>
        <v>#NUM!</v>
      </c>
      <c r="E8" s="31" t="e">
        <f>E7+C8</f>
        <v>#NUM!</v>
      </c>
      <c r="F8" s="30" t="e">
        <f>D7+D8</f>
        <v>#NUM!</v>
      </c>
    </row>
    <row r="9" spans="1:8">
      <c r="A9">
        <v>3</v>
      </c>
      <c r="B9" s="30">
        <f t="shared" ref="B9:B18" si="1">B8</f>
        <v>0</v>
      </c>
      <c r="C9" s="30" t="e">
        <f t="shared" si="0"/>
        <v>#NUM!</v>
      </c>
      <c r="D9" s="30" t="e">
        <f>-IPMT(B$1,A9,B$2,E8)</f>
        <v>#NUM!</v>
      </c>
      <c r="E9" s="31" t="e">
        <f>E8+C9</f>
        <v>#NUM!</v>
      </c>
      <c r="F9" s="30" t="e">
        <f>F8+D9</f>
        <v>#NUM!</v>
      </c>
    </row>
    <row r="10" spans="1:8">
      <c r="A10">
        <v>4</v>
      </c>
      <c r="B10" s="30">
        <f t="shared" si="1"/>
        <v>0</v>
      </c>
      <c r="C10" s="30" t="e">
        <f t="shared" si="0"/>
        <v>#NUM!</v>
      </c>
      <c r="D10" s="30" t="e">
        <f t="shared" ref="D10:D18" si="2">-IPMT(B$1,A10,B$2,E9)</f>
        <v>#NUM!</v>
      </c>
      <c r="E10" s="31" t="e">
        <f t="shared" ref="E10:F18" si="3">E9+C10</f>
        <v>#NUM!</v>
      </c>
      <c r="F10" s="30" t="e">
        <f t="shared" si="3"/>
        <v>#NUM!</v>
      </c>
    </row>
    <row r="11" spans="1:8">
      <c r="A11">
        <v>5</v>
      </c>
      <c r="B11" s="30">
        <f t="shared" si="1"/>
        <v>0</v>
      </c>
      <c r="C11" s="30" t="e">
        <f t="shared" si="0"/>
        <v>#NUM!</v>
      </c>
      <c r="D11" s="30" t="e">
        <f t="shared" si="2"/>
        <v>#NUM!</v>
      </c>
      <c r="E11" s="31" t="e">
        <f t="shared" si="3"/>
        <v>#NUM!</v>
      </c>
      <c r="F11" s="30" t="e">
        <f t="shared" si="3"/>
        <v>#NUM!</v>
      </c>
    </row>
    <row r="12" spans="1:8">
      <c r="A12">
        <v>6</v>
      </c>
      <c r="B12" s="30">
        <f t="shared" si="1"/>
        <v>0</v>
      </c>
      <c r="C12" s="30" t="e">
        <f t="shared" si="0"/>
        <v>#NUM!</v>
      </c>
      <c r="D12" s="30" t="e">
        <f t="shared" si="2"/>
        <v>#NUM!</v>
      </c>
      <c r="E12" s="31" t="e">
        <f t="shared" si="3"/>
        <v>#NUM!</v>
      </c>
      <c r="F12" s="30" t="e">
        <f t="shared" si="3"/>
        <v>#NUM!</v>
      </c>
    </row>
    <row r="13" spans="1:8">
      <c r="A13">
        <v>7</v>
      </c>
      <c r="B13" s="30">
        <f t="shared" si="1"/>
        <v>0</v>
      </c>
      <c r="C13" s="30" t="e">
        <f t="shared" si="0"/>
        <v>#NUM!</v>
      </c>
      <c r="D13" s="30" t="e">
        <f t="shared" si="2"/>
        <v>#NUM!</v>
      </c>
      <c r="E13" s="31" t="e">
        <f t="shared" si="3"/>
        <v>#NUM!</v>
      </c>
      <c r="F13" s="30" t="e">
        <f t="shared" si="3"/>
        <v>#NUM!</v>
      </c>
    </row>
    <row r="14" spans="1:8">
      <c r="A14">
        <v>8</v>
      </c>
      <c r="B14" s="30">
        <f t="shared" si="1"/>
        <v>0</v>
      </c>
      <c r="C14" s="30" t="e">
        <f t="shared" si="0"/>
        <v>#NUM!</v>
      </c>
      <c r="D14" s="30" t="e">
        <f t="shared" si="2"/>
        <v>#NUM!</v>
      </c>
      <c r="E14" s="31" t="e">
        <f t="shared" si="3"/>
        <v>#NUM!</v>
      </c>
      <c r="F14" s="30" t="e">
        <f t="shared" si="3"/>
        <v>#NUM!</v>
      </c>
    </row>
    <row r="15" spans="1:8">
      <c r="A15">
        <v>9</v>
      </c>
      <c r="B15" s="30">
        <f t="shared" si="1"/>
        <v>0</v>
      </c>
      <c r="C15" s="30" t="e">
        <f t="shared" si="0"/>
        <v>#NUM!</v>
      </c>
      <c r="D15" s="30" t="e">
        <f t="shared" si="2"/>
        <v>#NUM!</v>
      </c>
      <c r="E15" s="31" t="e">
        <f t="shared" si="3"/>
        <v>#NUM!</v>
      </c>
      <c r="F15" s="30" t="e">
        <f t="shared" si="3"/>
        <v>#NUM!</v>
      </c>
    </row>
    <row r="16" spans="1:8">
      <c r="A16">
        <v>10</v>
      </c>
      <c r="B16" s="30">
        <f t="shared" si="1"/>
        <v>0</v>
      </c>
      <c r="C16" s="30" t="e">
        <f t="shared" si="0"/>
        <v>#NUM!</v>
      </c>
      <c r="D16" s="30" t="e">
        <f t="shared" si="2"/>
        <v>#NUM!</v>
      </c>
      <c r="E16" s="31" t="e">
        <f t="shared" si="3"/>
        <v>#NUM!</v>
      </c>
      <c r="F16" s="30" t="e">
        <f t="shared" si="3"/>
        <v>#NUM!</v>
      </c>
    </row>
    <row r="17" spans="1:8">
      <c r="A17">
        <v>11</v>
      </c>
      <c r="B17" s="30">
        <f t="shared" si="1"/>
        <v>0</v>
      </c>
      <c r="C17" s="30" t="e">
        <f t="shared" si="0"/>
        <v>#NUM!</v>
      </c>
      <c r="D17" s="30" t="e">
        <f t="shared" si="2"/>
        <v>#NUM!</v>
      </c>
      <c r="E17" s="31" t="e">
        <f t="shared" si="3"/>
        <v>#NUM!</v>
      </c>
      <c r="F17" s="30" t="e">
        <f t="shared" si="3"/>
        <v>#NUM!</v>
      </c>
    </row>
    <row r="18" spans="1:8">
      <c r="A18">
        <v>12</v>
      </c>
      <c r="B18" s="30">
        <f t="shared" si="1"/>
        <v>0</v>
      </c>
      <c r="C18" s="30" t="e">
        <f t="shared" si="0"/>
        <v>#NUM!</v>
      </c>
      <c r="D18" s="285" t="e">
        <f t="shared" si="2"/>
        <v>#NUM!</v>
      </c>
      <c r="E18" s="31" t="e">
        <f t="shared" si="3"/>
        <v>#NUM!</v>
      </c>
      <c r="F18" s="30" t="e">
        <f t="shared" si="3"/>
        <v>#NUM!</v>
      </c>
      <c r="G18" t="s">
        <v>143</v>
      </c>
      <c r="H18" s="30" t="e">
        <f>-SUM(C7:C18)</f>
        <v>#NUM!</v>
      </c>
    </row>
    <row r="19" spans="1:8">
      <c r="B19" s="30"/>
      <c r="C19" s="30"/>
      <c r="D19" s="30"/>
      <c r="E19" s="31"/>
      <c r="F19" s="30"/>
    </row>
    <row r="20" spans="1:8">
      <c r="B20" s="30"/>
      <c r="C20" s="30"/>
      <c r="D20" s="30"/>
      <c r="E20" s="31"/>
      <c r="F20" s="30"/>
    </row>
    <row r="21" spans="1:8">
      <c r="B21" s="30"/>
      <c r="C21" s="30"/>
      <c r="D21" s="30"/>
      <c r="E21" s="31"/>
      <c r="F21" s="30"/>
    </row>
    <row r="22" spans="1:8">
      <c r="B22" s="30"/>
      <c r="C22" s="30"/>
      <c r="D22" s="30"/>
      <c r="E22" s="31"/>
      <c r="F22" s="30"/>
    </row>
    <row r="23" spans="1:8">
      <c r="B23" s="30"/>
      <c r="C23" s="30"/>
      <c r="D23" s="30"/>
      <c r="E23" s="31"/>
      <c r="F23" s="30"/>
    </row>
    <row r="24" spans="1:8">
      <c r="B24" s="30"/>
      <c r="C24" s="30"/>
      <c r="D24" s="30"/>
      <c r="E24" s="31"/>
      <c r="F24" s="30"/>
    </row>
    <row r="25" spans="1:8">
      <c r="B25" s="30"/>
      <c r="C25" s="30"/>
      <c r="D25" s="30"/>
      <c r="E25" s="31"/>
      <c r="F25" s="30"/>
    </row>
    <row r="26" spans="1:8">
      <c r="B26" s="30"/>
      <c r="C26" s="30"/>
      <c r="D26" s="30"/>
      <c r="E26" s="31"/>
      <c r="F26" s="30"/>
    </row>
    <row r="27" spans="1:8">
      <c r="B27" s="30"/>
      <c r="C27" s="30"/>
      <c r="D27" s="30"/>
      <c r="E27" s="31"/>
      <c r="F27" s="30"/>
    </row>
    <row r="28" spans="1:8">
      <c r="B28" s="30"/>
      <c r="C28" s="30"/>
      <c r="D28" s="30"/>
      <c r="E28" s="31"/>
      <c r="F28" s="30"/>
    </row>
    <row r="29" spans="1:8">
      <c r="B29" s="30"/>
      <c r="C29" s="30"/>
      <c r="D29" s="30"/>
      <c r="E29" s="31"/>
      <c r="F29" s="30"/>
    </row>
    <row r="30" spans="1:8">
      <c r="B30" s="30"/>
      <c r="C30" s="30"/>
      <c r="D30" s="285"/>
      <c r="E30" s="31"/>
      <c r="F30" s="30"/>
      <c r="H30" s="30"/>
    </row>
    <row r="31" spans="1:8">
      <c r="B31" s="30"/>
      <c r="C31" s="30"/>
      <c r="D31" s="30"/>
      <c r="E31" s="31"/>
      <c r="F31" s="30"/>
    </row>
    <row r="32" spans="1:8">
      <c r="B32" s="30"/>
      <c r="C32" s="30"/>
      <c r="D32" s="30"/>
      <c r="E32" s="31"/>
      <c r="F32" s="30"/>
    </row>
    <row r="33" spans="2:8">
      <c r="B33" s="30"/>
      <c r="C33" s="30"/>
      <c r="D33" s="30"/>
      <c r="E33" s="31"/>
      <c r="F33" s="30"/>
    </row>
    <row r="34" spans="2:8">
      <c r="B34" s="30"/>
      <c r="C34" s="30"/>
      <c r="D34" s="30"/>
      <c r="E34" s="31"/>
      <c r="F34" s="30"/>
    </row>
    <row r="35" spans="2:8">
      <c r="B35" s="30"/>
      <c r="C35" s="30"/>
      <c r="D35" s="30"/>
      <c r="E35" s="31"/>
      <c r="F35" s="30"/>
    </row>
    <row r="36" spans="2:8">
      <c r="B36" s="30"/>
      <c r="C36" s="30"/>
      <c r="D36" s="30"/>
      <c r="E36" s="31"/>
      <c r="F36" s="30"/>
    </row>
    <row r="37" spans="2:8">
      <c r="B37" s="30"/>
      <c r="C37" s="30"/>
      <c r="D37" s="30"/>
      <c r="E37" s="31"/>
      <c r="F37" s="30"/>
    </row>
    <row r="38" spans="2:8">
      <c r="B38" s="30"/>
      <c r="C38" s="30"/>
      <c r="D38" s="30"/>
      <c r="E38" s="31"/>
      <c r="F38" s="30"/>
    </row>
    <row r="39" spans="2:8">
      <c r="B39" s="30"/>
      <c r="C39" s="30"/>
      <c r="D39" s="30"/>
      <c r="E39" s="31"/>
      <c r="F39" s="30"/>
    </row>
    <row r="40" spans="2:8">
      <c r="B40" s="30"/>
      <c r="C40" s="30"/>
      <c r="D40" s="30"/>
      <c r="E40" s="31"/>
      <c r="F40" s="30"/>
    </row>
    <row r="41" spans="2:8">
      <c r="B41" s="30"/>
      <c r="C41" s="30"/>
      <c r="D41" s="30"/>
      <c r="E41" s="31"/>
      <c r="F41" s="30"/>
    </row>
    <row r="42" spans="2:8">
      <c r="B42" s="30"/>
      <c r="C42" s="30"/>
      <c r="D42" s="285"/>
      <c r="E42" s="31"/>
      <c r="F42" s="30"/>
      <c r="H42" s="30"/>
    </row>
    <row r="43" spans="2:8">
      <c r="B43" s="30"/>
      <c r="C43" s="30"/>
      <c r="D43" s="30"/>
      <c r="E43" s="30"/>
    </row>
    <row r="44" spans="2:8">
      <c r="B44" s="30"/>
      <c r="C44" s="30"/>
      <c r="D44" s="30"/>
      <c r="E44" s="30"/>
    </row>
    <row r="45" spans="2:8">
      <c r="B45" s="30"/>
      <c r="C45" s="30"/>
      <c r="D45" s="30"/>
      <c r="E45" s="30"/>
    </row>
    <row r="46" spans="2:8">
      <c r="B46" s="30"/>
      <c r="C46" s="30"/>
      <c r="D46" s="30"/>
      <c r="E46" s="30"/>
    </row>
    <row r="47" spans="2:8">
      <c r="B47" s="30"/>
      <c r="C47" s="30"/>
      <c r="D47" s="30"/>
      <c r="E47" s="30"/>
    </row>
    <row r="48" spans="2:8">
      <c r="B48" s="30"/>
      <c r="C48" s="30"/>
      <c r="D48" s="30"/>
      <c r="E48" s="30"/>
    </row>
    <row r="49" spans="2:5">
      <c r="B49" s="30"/>
      <c r="C49" s="30"/>
      <c r="D49" s="30"/>
      <c r="E49" s="30"/>
    </row>
    <row r="50" spans="2:5">
      <c r="B50" s="30"/>
      <c r="C50" s="30"/>
      <c r="D50" s="30"/>
      <c r="E50" s="30"/>
    </row>
    <row r="51" spans="2:5">
      <c r="B51" s="30"/>
      <c r="C51" s="30"/>
      <c r="D51" s="30"/>
      <c r="E51" s="30"/>
    </row>
    <row r="52" spans="2:5">
      <c r="B52" s="30"/>
      <c r="C52" s="30"/>
      <c r="D52" s="30"/>
      <c r="E52" s="30"/>
    </row>
    <row r="53" spans="2:5">
      <c r="B53" s="30"/>
      <c r="C53" s="30"/>
      <c r="D53" s="30"/>
      <c r="E53" s="30"/>
    </row>
    <row r="54" spans="2:5">
      <c r="B54" s="30"/>
      <c r="C54" s="30"/>
      <c r="D54" s="30"/>
      <c r="E54" s="30"/>
    </row>
    <row r="55" spans="2:5">
      <c r="B55" s="30"/>
      <c r="C55" s="30"/>
      <c r="D55" s="30"/>
      <c r="E55" s="30"/>
    </row>
    <row r="56" spans="2:5">
      <c r="B56" s="30"/>
      <c r="C56" s="30"/>
      <c r="D56" s="30"/>
      <c r="E56" s="30"/>
    </row>
    <row r="57" spans="2:5">
      <c r="B57" s="30"/>
      <c r="C57" s="30"/>
      <c r="D57" s="30"/>
      <c r="E57" s="30"/>
    </row>
    <row r="58" spans="2:5">
      <c r="B58" s="30"/>
      <c r="C58" s="30"/>
      <c r="D58" s="30"/>
      <c r="E58" s="30"/>
    </row>
  </sheetData>
  <mergeCells count="1">
    <mergeCell ref="F1: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39"/>
  <sheetViews>
    <sheetView showGridLines="0" tabSelected="1" zoomScale="80" zoomScaleNormal="80" workbookViewId="0">
      <selection activeCell="F11" sqref="F11"/>
    </sheetView>
  </sheetViews>
  <sheetFormatPr defaultRowHeight="15"/>
  <cols>
    <col min="1" max="1" width="7.28515625" customWidth="1"/>
    <col min="2" max="2" width="39.7109375" customWidth="1"/>
    <col min="3" max="3" width="20.5703125" customWidth="1"/>
    <col min="4" max="4" width="21" customWidth="1"/>
    <col min="5" max="5" width="10.42578125" bestFit="1" customWidth="1"/>
    <col min="6" max="6" width="8.5703125" bestFit="1" customWidth="1"/>
    <col min="7" max="7" width="16.28515625" customWidth="1"/>
    <col min="8" max="8" width="9" customWidth="1"/>
    <col min="9" max="9" width="40.7109375" style="40" customWidth="1"/>
    <col min="10" max="10" width="4.5703125" customWidth="1"/>
  </cols>
  <sheetData>
    <row r="1" spans="1:15" ht="34.9" customHeight="1">
      <c r="A1" s="326" t="s">
        <v>173</v>
      </c>
      <c r="B1" s="326"/>
      <c r="C1" s="326"/>
      <c r="D1" s="326"/>
      <c r="E1" s="326"/>
      <c r="G1" s="45"/>
      <c r="H1" s="45"/>
      <c r="I1" s="332" t="s">
        <v>162</v>
      </c>
    </row>
    <row r="2" spans="1:15" ht="37.9" customHeight="1">
      <c r="A2" s="340" t="s">
        <v>154</v>
      </c>
      <c r="B2" s="340"/>
      <c r="C2" s="73"/>
      <c r="G2" s="45"/>
      <c r="H2" s="45"/>
      <c r="I2" s="332"/>
    </row>
    <row r="3" spans="1:15" ht="31.15" customHeight="1" thickBot="1">
      <c r="A3" s="37" t="s">
        <v>153</v>
      </c>
      <c r="B3" s="35"/>
      <c r="C3" s="35"/>
      <c r="D3" s="35"/>
      <c r="E3" s="35"/>
      <c r="F3" s="35"/>
      <c r="G3" s="35"/>
      <c r="H3" s="36"/>
      <c r="I3" s="332"/>
      <c r="J3" s="66"/>
      <c r="K3" s="66"/>
      <c r="L3" s="66"/>
      <c r="M3" s="66"/>
      <c r="N3" s="66"/>
      <c r="O3" s="66"/>
    </row>
    <row r="4" spans="1:15" ht="22.15" customHeight="1">
      <c r="A4" s="337" t="s">
        <v>156</v>
      </c>
      <c r="B4" s="337"/>
      <c r="C4" s="337"/>
      <c r="D4" s="38" t="s">
        <v>42</v>
      </c>
      <c r="F4" s="338" t="s">
        <v>246</v>
      </c>
      <c r="G4" s="338"/>
      <c r="H4" s="4"/>
      <c r="I4" s="4"/>
    </row>
    <row r="5" spans="1:15" ht="15.6" customHeight="1">
      <c r="A5" s="42"/>
      <c r="B5" s="4" t="s">
        <v>44</v>
      </c>
      <c r="D5" s="261"/>
      <c r="F5" s="339" t="s">
        <v>222</v>
      </c>
      <c r="G5" s="339"/>
      <c r="I5" s="333" t="s">
        <v>221</v>
      </c>
    </row>
    <row r="6" spans="1:15" ht="15.75">
      <c r="A6" s="42"/>
      <c r="B6" s="4" t="s">
        <v>45</v>
      </c>
      <c r="D6" s="261"/>
      <c r="F6" s="243"/>
      <c r="G6" s="244" t="s">
        <v>215</v>
      </c>
      <c r="H6" s="4"/>
      <c r="I6" s="334"/>
    </row>
    <row r="7" spans="1:15" ht="15.75">
      <c r="A7" s="42"/>
      <c r="B7" s="4" t="s">
        <v>46</v>
      </c>
      <c r="D7" s="261"/>
      <c r="F7" s="243"/>
      <c r="G7" s="244" t="s">
        <v>215</v>
      </c>
      <c r="H7" s="4"/>
      <c r="I7" s="334"/>
    </row>
    <row r="8" spans="1:15" ht="15.75">
      <c r="A8" s="42"/>
      <c r="B8" s="4" t="s">
        <v>47</v>
      </c>
      <c r="D8" s="261"/>
      <c r="F8" s="243"/>
      <c r="G8" s="244" t="s">
        <v>215</v>
      </c>
      <c r="H8" s="4"/>
      <c r="I8" s="334"/>
    </row>
    <row r="9" spans="1:15" ht="15.75">
      <c r="A9" s="42"/>
      <c r="B9" s="4" t="s">
        <v>48</v>
      </c>
      <c r="D9" s="261"/>
      <c r="F9" s="243"/>
      <c r="G9" s="244" t="s">
        <v>215</v>
      </c>
      <c r="H9" s="4"/>
      <c r="I9" s="334"/>
    </row>
    <row r="10" spans="1:15" ht="15.75">
      <c r="A10" s="42"/>
      <c r="B10" s="4" t="s">
        <v>49</v>
      </c>
      <c r="D10" s="261"/>
      <c r="F10" s="243"/>
      <c r="G10" s="244" t="s">
        <v>215</v>
      </c>
      <c r="H10" s="4"/>
      <c r="I10" s="334"/>
    </row>
    <row r="11" spans="1:15" ht="15.75">
      <c r="A11" s="42"/>
      <c r="B11" s="4" t="s">
        <v>157</v>
      </c>
      <c r="D11" s="296"/>
      <c r="F11" s="243"/>
      <c r="G11" s="244" t="s">
        <v>215</v>
      </c>
      <c r="H11" s="4"/>
      <c r="I11" s="335"/>
    </row>
    <row r="12" spans="1:15" ht="15.75">
      <c r="A12" s="32"/>
      <c r="B12" s="32" t="s">
        <v>155</v>
      </c>
      <c r="D12" s="262">
        <f>SUM(D5:D11)</f>
        <v>0</v>
      </c>
      <c r="F12" s="32"/>
      <c r="H12" s="32"/>
    </row>
    <row r="13" spans="1:15" ht="9" customHeight="1">
      <c r="A13" s="4"/>
      <c r="B13" s="4"/>
      <c r="C13" s="4"/>
      <c r="D13" s="4"/>
      <c r="E13" s="4"/>
      <c r="F13" s="4"/>
      <c r="G13" s="4"/>
      <c r="H13" s="4"/>
    </row>
    <row r="14" spans="1:15" ht="24" customHeight="1">
      <c r="A14" s="336" t="s">
        <v>88</v>
      </c>
      <c r="B14" s="336"/>
      <c r="C14" s="336"/>
      <c r="D14" s="38" t="s">
        <v>42</v>
      </c>
      <c r="F14" s="39"/>
      <c r="G14" s="39"/>
      <c r="H14" s="32"/>
    </row>
    <row r="15" spans="1:15" ht="15.6" customHeight="1">
      <c r="A15" s="4"/>
      <c r="B15" s="4" t="s">
        <v>50</v>
      </c>
      <c r="D15" s="261"/>
      <c r="F15" s="4"/>
      <c r="G15" s="4"/>
      <c r="I15" s="333" t="s">
        <v>158</v>
      </c>
    </row>
    <row r="16" spans="1:15" ht="15.75">
      <c r="A16" s="4"/>
      <c r="B16" t="s">
        <v>82</v>
      </c>
      <c r="D16" s="261"/>
      <c r="F16" s="4"/>
      <c r="G16" s="4"/>
      <c r="H16" s="4"/>
      <c r="I16" s="334"/>
    </row>
    <row r="17" spans="1:9" ht="15.75">
      <c r="A17" s="4"/>
      <c r="B17" s="4" t="s">
        <v>83</v>
      </c>
      <c r="D17" s="261"/>
      <c r="F17" s="4"/>
      <c r="G17" s="4"/>
      <c r="H17" s="4"/>
      <c r="I17" s="334"/>
    </row>
    <row r="18" spans="1:9" ht="15.75">
      <c r="A18" s="4"/>
      <c r="B18" s="4" t="s">
        <v>51</v>
      </c>
      <c r="D18" s="261"/>
      <c r="F18" s="4"/>
      <c r="G18" s="4"/>
      <c r="H18" s="4"/>
      <c r="I18" s="334"/>
    </row>
    <row r="19" spans="1:9" ht="15.75">
      <c r="A19" s="4"/>
      <c r="B19" s="4" t="s">
        <v>52</v>
      </c>
      <c r="D19" s="261"/>
      <c r="F19" s="4"/>
      <c r="G19" s="4"/>
      <c r="H19" s="4"/>
      <c r="I19" s="334"/>
    </row>
    <row r="20" spans="1:9" ht="15.75">
      <c r="A20" s="4"/>
      <c r="B20" s="4" t="s">
        <v>53</v>
      </c>
      <c r="D20" s="261"/>
      <c r="F20" s="4"/>
      <c r="G20" s="4"/>
      <c r="H20" s="4"/>
      <c r="I20" s="334"/>
    </row>
    <row r="21" spans="1:9" ht="15.75">
      <c r="A21" s="4"/>
      <c r="B21" s="4" t="s">
        <v>54</v>
      </c>
      <c r="D21" s="261"/>
      <c r="F21" s="4"/>
      <c r="G21" s="4"/>
      <c r="H21" s="4"/>
      <c r="I21" s="334"/>
    </row>
    <row r="22" spans="1:9" ht="15.75">
      <c r="A22" s="4"/>
      <c r="B22" s="4" t="s">
        <v>55</v>
      </c>
      <c r="D22" s="261"/>
      <c r="F22" s="4"/>
      <c r="G22" s="4"/>
      <c r="H22" s="4"/>
      <c r="I22" s="334"/>
    </row>
    <row r="23" spans="1:9" ht="15.75">
      <c r="A23" s="4"/>
      <c r="B23" s="4" t="s">
        <v>56</v>
      </c>
      <c r="D23" s="261"/>
      <c r="F23" s="4"/>
      <c r="G23" s="4"/>
      <c r="H23" s="4"/>
      <c r="I23" s="334"/>
    </row>
    <row r="24" spans="1:9" ht="15.75">
      <c r="A24" s="4"/>
      <c r="B24" s="4" t="s">
        <v>85</v>
      </c>
      <c r="D24" s="261"/>
      <c r="F24" s="4"/>
      <c r="G24" s="4"/>
      <c r="H24" s="4"/>
      <c r="I24" s="334"/>
    </row>
    <row r="25" spans="1:9" ht="15.75">
      <c r="A25" s="4"/>
      <c r="B25" s="4" t="s">
        <v>84</v>
      </c>
      <c r="D25" s="296"/>
      <c r="F25" s="4"/>
      <c r="G25" s="4"/>
      <c r="H25" s="4"/>
      <c r="I25" s="335"/>
    </row>
    <row r="26" spans="1:9" ht="15.75">
      <c r="A26" s="32"/>
      <c r="B26" s="32" t="s">
        <v>159</v>
      </c>
      <c r="D26" s="262">
        <f>SUM(D15:D25)</f>
        <v>0</v>
      </c>
      <c r="F26" s="32"/>
      <c r="G26" s="32"/>
      <c r="H26" s="32"/>
    </row>
    <row r="27" spans="1:9">
      <c r="D27" s="3"/>
    </row>
    <row r="28" spans="1:9" ht="19.149999999999999" customHeight="1" thickBot="1">
      <c r="A28" s="330" t="s">
        <v>160</v>
      </c>
      <c r="B28" s="330"/>
      <c r="C28" s="330"/>
      <c r="D28" s="297">
        <f>D12+D26</f>
        <v>0</v>
      </c>
      <c r="F28" s="32"/>
      <c r="H28" s="33"/>
      <c r="I28" s="68" t="str">
        <f>IF(D28&gt;D38,"IMPORTANT! Total funds needed must equal total sources of funding below.","")</f>
        <v/>
      </c>
    </row>
    <row r="29" spans="1:9" ht="54.6" customHeight="1" thickTop="1" thickBot="1">
      <c r="A29" s="37" t="s">
        <v>161</v>
      </c>
      <c r="B29" s="35"/>
      <c r="C29" s="35"/>
      <c r="D29" s="35"/>
      <c r="E29" s="35"/>
      <c r="F29" s="35"/>
      <c r="G29" s="35"/>
      <c r="H29" s="36"/>
      <c r="I29" s="67"/>
    </row>
    <row r="30" spans="1:9" ht="11.45" customHeight="1">
      <c r="A30" s="41"/>
      <c r="B30" s="36"/>
      <c r="C30" s="36"/>
      <c r="D30" s="36"/>
      <c r="E30" s="36"/>
      <c r="F30" s="36"/>
      <c r="G30" s="36"/>
      <c r="H30" s="36"/>
      <c r="I30" s="67"/>
    </row>
    <row r="31" spans="1:9" ht="31.5">
      <c r="A31" s="331" t="s">
        <v>57</v>
      </c>
      <c r="B31" s="331"/>
      <c r="C31" s="64" t="s">
        <v>78</v>
      </c>
      <c r="D31" s="65" t="s">
        <v>42</v>
      </c>
      <c r="E31" s="64" t="s">
        <v>60</v>
      </c>
      <c r="F31" s="64" t="s">
        <v>61</v>
      </c>
      <c r="G31" s="64" t="s">
        <v>62</v>
      </c>
    </row>
    <row r="32" spans="1:9" ht="18.75">
      <c r="A32" s="1"/>
      <c r="B32" s="46" t="s">
        <v>76</v>
      </c>
      <c r="C32" s="51">
        <f>IF(D32=0,0,D32/$D$38)</f>
        <v>0</v>
      </c>
      <c r="D32" s="298"/>
      <c r="E32" s="280"/>
      <c r="F32" s="280"/>
      <c r="G32" s="281"/>
      <c r="I32" s="333" t="s">
        <v>223</v>
      </c>
    </row>
    <row r="33" spans="1:9" ht="18.75">
      <c r="A33" s="1"/>
      <c r="B33" s="46" t="s">
        <v>77</v>
      </c>
      <c r="C33" s="51">
        <f>IF(D33=0,0,D33/$D$38)</f>
        <v>0</v>
      </c>
      <c r="D33" s="299"/>
      <c r="E33" s="280"/>
      <c r="F33" s="280"/>
      <c r="G33" s="281"/>
      <c r="H33" s="4"/>
      <c r="I33" s="334"/>
    </row>
    <row r="34" spans="1:9" ht="18.75">
      <c r="A34" s="1"/>
      <c r="B34" s="47" t="s">
        <v>58</v>
      </c>
      <c r="C34" s="52"/>
      <c r="D34" s="300"/>
      <c r="E34" s="280"/>
      <c r="F34" s="280"/>
      <c r="G34" s="281"/>
      <c r="H34" s="4"/>
      <c r="I34" s="334"/>
    </row>
    <row r="35" spans="1:9" ht="15.75">
      <c r="A35" s="1"/>
      <c r="B35" s="48" t="s">
        <v>213</v>
      </c>
      <c r="C35" s="51">
        <f>IF(D35=0,0,D35/$D$38)</f>
        <v>0</v>
      </c>
      <c r="D35" s="299"/>
      <c r="E35" s="56"/>
      <c r="F35" s="61"/>
      <c r="G35" s="58">
        <f>ABS(IF(D35=0,0,PMT(E35/12,F35,D35)))</f>
        <v>0</v>
      </c>
      <c r="H35" s="4"/>
      <c r="I35" s="334"/>
    </row>
    <row r="36" spans="1:9" ht="15.75">
      <c r="A36" s="1"/>
      <c r="B36" s="48" t="s">
        <v>146</v>
      </c>
      <c r="C36" s="51">
        <f>IF(D36=0,0,D36/$D$38)</f>
        <v>0</v>
      </c>
      <c r="D36" s="299"/>
      <c r="E36" s="56"/>
      <c r="F36" s="61"/>
      <c r="G36" s="59">
        <f>ABS(IF(D36=0,0,PMT(E36/12,F36,D36)))</f>
        <v>0</v>
      </c>
      <c r="H36" s="4"/>
      <c r="I36" s="334"/>
    </row>
    <row r="37" spans="1:9" ht="15.75">
      <c r="A37" s="49"/>
      <c r="B37" s="50" t="s">
        <v>248</v>
      </c>
      <c r="C37" s="51">
        <f>IF(D37=0,0,D37/$D$38)</f>
        <v>0</v>
      </c>
      <c r="D37" s="299"/>
      <c r="E37" s="57"/>
      <c r="F37" s="62"/>
      <c r="G37" s="60">
        <f>ABS(IF(D37=0,0,PMT(E37/12,F37,D37)))</f>
        <v>0</v>
      </c>
      <c r="H37" s="4"/>
      <c r="I37" s="334"/>
    </row>
    <row r="38" spans="1:9" ht="21.75" thickBot="1">
      <c r="A38" s="44" t="s">
        <v>59</v>
      </c>
      <c r="B38" s="54"/>
      <c r="C38" s="53">
        <f>SUM(C32:C37)</f>
        <v>0</v>
      </c>
      <c r="D38" s="301">
        <f>SUM(D32:D37)</f>
        <v>0</v>
      </c>
      <c r="E38" s="43"/>
      <c r="F38" s="43"/>
      <c r="G38" s="63">
        <f>SUM(G35:G37)</f>
        <v>0</v>
      </c>
      <c r="H38" s="4"/>
      <c r="I38" s="335"/>
    </row>
    <row r="39" spans="1:9" ht="15.75" thickTop="1"/>
  </sheetData>
  <sheetProtection selectLockedCells="1"/>
  <mergeCells count="12">
    <mergeCell ref="A28:C28"/>
    <mergeCell ref="A31:B31"/>
    <mergeCell ref="I1:I3"/>
    <mergeCell ref="I32:I38"/>
    <mergeCell ref="A1:E1"/>
    <mergeCell ref="I15:I25"/>
    <mergeCell ref="A14:C14"/>
    <mergeCell ref="A4:C4"/>
    <mergeCell ref="I5:I11"/>
    <mergeCell ref="F4:G4"/>
    <mergeCell ref="F5:G5"/>
    <mergeCell ref="A2:B2"/>
  </mergeCells>
  <dataValidations count="1">
    <dataValidation type="whole" allowBlank="1" showInputMessage="1" showErrorMessage="1" errorTitle="Update Terms in Months" error="Enter a number between 1 and 12. " promptTitle="Term in Months for Short Term" prompt="Short term can be range from 1 to 12 months." sqref="F37">
      <formula1>0</formula1>
      <formula2>12</formula2>
    </dataValidation>
  </dataValidations>
  <printOptions horizontalCentered="1"/>
  <pageMargins left="0.5" right="0.5" top="0.5" bottom="0.5" header="0.3" footer="0.3"/>
  <pageSetup scale="78"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Y33"/>
  <sheetViews>
    <sheetView showGridLines="0" topLeftCell="A22" zoomScaleNormal="100" workbookViewId="0">
      <selection activeCell="C7" sqref="C7"/>
    </sheetView>
  </sheetViews>
  <sheetFormatPr defaultRowHeight="15"/>
  <cols>
    <col min="1" max="1" width="17.28515625" customWidth="1"/>
    <col min="2" max="2" width="6.7109375" customWidth="1"/>
    <col min="3" max="3" width="7.85546875" customWidth="1"/>
    <col min="4" max="4" width="9" customWidth="1"/>
    <col min="5" max="5" width="9.7109375" customWidth="1"/>
    <col min="6" max="6" width="9.5703125" customWidth="1"/>
    <col min="7" max="7" width="11" customWidth="1"/>
    <col min="8" max="8" width="2" customWidth="1"/>
    <col min="9" max="9" width="17.28515625" customWidth="1"/>
    <col min="10" max="10" width="6.7109375" customWidth="1"/>
    <col min="11" max="11" width="7.7109375" customWidth="1"/>
    <col min="12" max="12" width="10.140625" customWidth="1"/>
    <col min="13" max="13" width="9.7109375" customWidth="1"/>
    <col min="14" max="14" width="10.42578125" customWidth="1"/>
    <col min="15" max="15" width="11" customWidth="1"/>
    <col min="16" max="16" width="2.42578125" customWidth="1"/>
    <col min="17" max="17" width="18.28515625" customWidth="1"/>
    <col min="18" max="18" width="6.42578125" customWidth="1"/>
    <col min="19" max="19" width="6.7109375" customWidth="1"/>
    <col min="20" max="20" width="9.7109375" customWidth="1"/>
    <col min="22" max="22" width="8.7109375" customWidth="1"/>
    <col min="23" max="23" width="11.85546875" customWidth="1"/>
    <col min="24" max="24" width="5.5703125" customWidth="1"/>
    <col min="25" max="25" width="30.28515625" customWidth="1"/>
  </cols>
  <sheetData>
    <row r="1" spans="1:25" ht="34.9" customHeight="1">
      <c r="A1" s="326" t="s">
        <v>174</v>
      </c>
      <c r="B1" s="326"/>
      <c r="C1" s="326"/>
      <c r="D1" s="326"/>
      <c r="E1" s="326"/>
      <c r="G1" s="45"/>
      <c r="H1" s="45"/>
      <c r="I1" s="326"/>
      <c r="J1" s="326"/>
      <c r="K1" s="326"/>
      <c r="L1" s="326"/>
      <c r="M1" s="326"/>
      <c r="O1" s="45"/>
      <c r="P1" s="45"/>
    </row>
    <row r="2" spans="1:25" ht="37.9" customHeight="1">
      <c r="A2" s="74" t="str">
        <f>'Start-Up Costs &amp; Funding'!A2</f>
        <v>Company Name</v>
      </c>
      <c r="B2" s="73"/>
      <c r="C2" s="73"/>
      <c r="G2" s="45"/>
      <c r="H2" s="45"/>
      <c r="I2" s="74"/>
      <c r="J2" s="73"/>
      <c r="K2" s="73"/>
      <c r="O2" s="45"/>
      <c r="P2" s="45"/>
    </row>
    <row r="3" spans="1:25" ht="31.15" customHeight="1" thickBot="1">
      <c r="A3" s="346" t="s">
        <v>188</v>
      </c>
      <c r="B3" s="346"/>
      <c r="C3" s="346"/>
      <c r="D3" s="346"/>
      <c r="E3" s="346"/>
      <c r="F3" s="346"/>
      <c r="G3" s="346"/>
      <c r="H3" s="36"/>
      <c r="I3" s="346" t="s">
        <v>189</v>
      </c>
      <c r="J3" s="346"/>
      <c r="K3" s="346"/>
      <c r="L3" s="346"/>
      <c r="M3" s="346"/>
      <c r="N3" s="346"/>
      <c r="O3" s="346"/>
      <c r="P3" s="36"/>
      <c r="Q3" s="346" t="s">
        <v>247</v>
      </c>
      <c r="R3" s="346"/>
      <c r="S3" s="346"/>
      <c r="T3" s="346"/>
      <c r="U3" s="346"/>
      <c r="V3" s="346"/>
      <c r="W3" s="346"/>
      <c r="X3" s="305"/>
      <c r="Y3" s="341" t="s">
        <v>175</v>
      </c>
    </row>
    <row r="4" spans="1:25" ht="11.45" customHeight="1">
      <c r="A4" s="41"/>
      <c r="B4" s="36"/>
      <c r="C4" s="36"/>
      <c r="D4" s="36"/>
      <c r="E4" s="36"/>
      <c r="F4" s="36"/>
      <c r="G4" s="36"/>
      <c r="H4" s="36"/>
      <c r="I4" s="41"/>
      <c r="J4" s="36"/>
      <c r="K4" s="36"/>
      <c r="L4" s="36"/>
      <c r="M4" s="36"/>
      <c r="N4" s="36"/>
      <c r="O4" s="36"/>
      <c r="P4" s="36"/>
      <c r="Y4" s="341"/>
    </row>
    <row r="5" spans="1:25" ht="31.15" customHeight="1">
      <c r="A5" s="173" t="s">
        <v>190</v>
      </c>
      <c r="B5" s="174" t="s">
        <v>191</v>
      </c>
      <c r="C5" s="94" t="s">
        <v>133</v>
      </c>
      <c r="D5" s="94" t="s">
        <v>134</v>
      </c>
      <c r="E5" s="94" t="s">
        <v>172</v>
      </c>
      <c r="F5" s="94" t="s">
        <v>94</v>
      </c>
      <c r="G5" s="94" t="s">
        <v>170</v>
      </c>
      <c r="H5" s="40"/>
      <c r="I5" s="173" t="s">
        <v>190</v>
      </c>
      <c r="J5" s="174" t="s">
        <v>191</v>
      </c>
      <c r="K5" s="94" t="s">
        <v>133</v>
      </c>
      <c r="L5" s="94" t="s">
        <v>134</v>
      </c>
      <c r="M5" s="94" t="s">
        <v>172</v>
      </c>
      <c r="N5" s="94" t="s">
        <v>94</v>
      </c>
      <c r="O5" s="94" t="s">
        <v>170</v>
      </c>
      <c r="P5" s="40"/>
      <c r="Q5" s="173" t="s">
        <v>190</v>
      </c>
      <c r="R5" s="174" t="s">
        <v>191</v>
      </c>
      <c r="S5" s="94" t="s">
        <v>133</v>
      </c>
      <c r="T5" s="94" t="s">
        <v>134</v>
      </c>
      <c r="U5" s="94" t="s">
        <v>172</v>
      </c>
      <c r="V5" s="94" t="s">
        <v>94</v>
      </c>
      <c r="W5" s="94" t="s">
        <v>170</v>
      </c>
      <c r="X5" s="308"/>
      <c r="Y5" s="341"/>
    </row>
    <row r="6" spans="1:25" ht="14.45" customHeight="1">
      <c r="A6" s="69" t="s">
        <v>163</v>
      </c>
      <c r="B6" s="169"/>
      <c r="C6" s="172"/>
      <c r="D6" s="278">
        <f>B6*C6</f>
        <v>0</v>
      </c>
      <c r="E6" s="172"/>
      <c r="F6" s="278">
        <f>D6-(B6*E6)</f>
        <v>0</v>
      </c>
      <c r="G6" s="170" t="str">
        <f t="shared" ref="G6:G13" si="0">IFERROR(F6/D6,"")</f>
        <v/>
      </c>
      <c r="I6" s="69" t="str">
        <f>$A6</f>
        <v>Product / Service 1</v>
      </c>
      <c r="J6" s="169"/>
      <c r="K6" s="172">
        <f>IF($I6=$A6,C6,"")</f>
        <v>0</v>
      </c>
      <c r="L6" s="278">
        <f>J6*K6</f>
        <v>0</v>
      </c>
      <c r="M6" s="172">
        <f t="shared" ref="M6:M13" si="1">IF($I6=$A6,E6,"")</f>
        <v>0</v>
      </c>
      <c r="N6" s="278">
        <f>L6-(J6*M6)</f>
        <v>0</v>
      </c>
      <c r="O6" s="170" t="str">
        <f t="shared" ref="O6:O13" si="2">IFERROR(N6/L6,"")</f>
        <v/>
      </c>
      <c r="Q6" s="69" t="str">
        <f>$A6</f>
        <v>Product / Service 1</v>
      </c>
      <c r="R6" s="169"/>
      <c r="S6" s="172">
        <f>IF($Q6=$I6,K6,"")</f>
        <v>0</v>
      </c>
      <c r="T6" s="278">
        <f>R6*S6</f>
        <v>0</v>
      </c>
      <c r="U6" s="172">
        <f>IF($Q6=$I6,M6,"")</f>
        <v>0</v>
      </c>
      <c r="V6" s="278">
        <f>T6-(R6*U6)</f>
        <v>0</v>
      </c>
      <c r="W6" s="170" t="str">
        <f t="shared" ref="W6:W13" si="3">IFERROR(V6/T6,"")</f>
        <v/>
      </c>
      <c r="X6" s="306"/>
      <c r="Y6" s="341"/>
    </row>
    <row r="7" spans="1:25" ht="14.45" customHeight="1">
      <c r="A7" s="69" t="s">
        <v>164</v>
      </c>
      <c r="B7" s="169"/>
      <c r="C7" s="172"/>
      <c r="D7" s="278">
        <f t="shared" ref="D7:D13" si="4">B7*C7</f>
        <v>0</v>
      </c>
      <c r="E7" s="172"/>
      <c r="F7" s="278">
        <f t="shared" ref="F7:F13" si="5">D7-(B7*E7)</f>
        <v>0</v>
      </c>
      <c r="G7" s="170" t="str">
        <f t="shared" si="0"/>
        <v/>
      </c>
      <c r="I7" s="69" t="str">
        <f t="shared" ref="I7:I13" si="6">$A7</f>
        <v>Product / Service 2</v>
      </c>
      <c r="J7" s="169"/>
      <c r="K7" s="172">
        <f t="shared" ref="K7:K13" si="7">IF($I7=$A7,C7,"")</f>
        <v>0</v>
      </c>
      <c r="L7" s="278">
        <f t="shared" ref="L7:L13" si="8">J7*K7</f>
        <v>0</v>
      </c>
      <c r="M7" s="172">
        <f t="shared" si="1"/>
        <v>0</v>
      </c>
      <c r="N7" s="278">
        <f t="shared" ref="N7:N13" si="9">L7-(J7*M7)</f>
        <v>0</v>
      </c>
      <c r="O7" s="170" t="str">
        <f t="shared" si="2"/>
        <v/>
      </c>
      <c r="Q7" s="69" t="str">
        <f t="shared" ref="Q7:Q13" si="10">$A7</f>
        <v>Product / Service 2</v>
      </c>
      <c r="R7" s="169"/>
      <c r="S7" s="172">
        <f t="shared" ref="S7:U13" si="11">IF($Q7=$I7,K7,"")</f>
        <v>0</v>
      </c>
      <c r="T7" s="278">
        <f t="shared" ref="T7:T13" si="12">R7*S7</f>
        <v>0</v>
      </c>
      <c r="U7" s="172">
        <f t="shared" si="11"/>
        <v>0</v>
      </c>
      <c r="V7" s="278">
        <f t="shared" ref="V7:V13" si="13">T7-(R7*U7)</f>
        <v>0</v>
      </c>
      <c r="W7" s="170" t="str">
        <f t="shared" si="3"/>
        <v/>
      </c>
      <c r="X7" s="306"/>
      <c r="Y7" s="341"/>
    </row>
    <row r="8" spans="1:25" ht="14.45" customHeight="1">
      <c r="A8" s="69" t="s">
        <v>165</v>
      </c>
      <c r="B8" s="169"/>
      <c r="C8" s="172"/>
      <c r="D8" s="278">
        <f t="shared" si="4"/>
        <v>0</v>
      </c>
      <c r="E8" s="172"/>
      <c r="F8" s="278">
        <f t="shared" si="5"/>
        <v>0</v>
      </c>
      <c r="G8" s="170" t="str">
        <f t="shared" si="0"/>
        <v/>
      </c>
      <c r="I8" s="69" t="str">
        <f t="shared" si="6"/>
        <v>Product / Service 3</v>
      </c>
      <c r="J8" s="169"/>
      <c r="K8" s="172">
        <f t="shared" si="7"/>
        <v>0</v>
      </c>
      <c r="L8" s="278">
        <f t="shared" si="8"/>
        <v>0</v>
      </c>
      <c r="M8" s="172">
        <f t="shared" si="1"/>
        <v>0</v>
      </c>
      <c r="N8" s="278">
        <f t="shared" si="9"/>
        <v>0</v>
      </c>
      <c r="O8" s="170" t="str">
        <f t="shared" si="2"/>
        <v/>
      </c>
      <c r="Q8" s="69" t="str">
        <f t="shared" si="10"/>
        <v>Product / Service 3</v>
      </c>
      <c r="R8" s="169"/>
      <c r="S8" s="172">
        <f t="shared" si="11"/>
        <v>0</v>
      </c>
      <c r="T8" s="278">
        <f t="shared" si="12"/>
        <v>0</v>
      </c>
      <c r="U8" s="172">
        <f t="shared" si="11"/>
        <v>0</v>
      </c>
      <c r="V8" s="278">
        <f t="shared" si="13"/>
        <v>0</v>
      </c>
      <c r="W8" s="170" t="str">
        <f t="shared" si="3"/>
        <v/>
      </c>
      <c r="X8" s="306"/>
      <c r="Y8" s="341"/>
    </row>
    <row r="9" spans="1:25" ht="14.45" customHeight="1">
      <c r="A9" s="69" t="s">
        <v>166</v>
      </c>
      <c r="B9" s="169"/>
      <c r="C9" s="172"/>
      <c r="D9" s="278">
        <f t="shared" si="4"/>
        <v>0</v>
      </c>
      <c r="E9" s="172"/>
      <c r="F9" s="278">
        <f t="shared" si="5"/>
        <v>0</v>
      </c>
      <c r="G9" s="170" t="str">
        <f t="shared" si="0"/>
        <v/>
      </c>
      <c r="I9" s="69" t="str">
        <f t="shared" si="6"/>
        <v>Product / Service 4</v>
      </c>
      <c r="J9" s="169"/>
      <c r="K9" s="172">
        <f t="shared" si="7"/>
        <v>0</v>
      </c>
      <c r="L9" s="278">
        <f t="shared" si="8"/>
        <v>0</v>
      </c>
      <c r="M9" s="172">
        <f t="shared" si="1"/>
        <v>0</v>
      </c>
      <c r="N9" s="278">
        <f t="shared" si="9"/>
        <v>0</v>
      </c>
      <c r="O9" s="170" t="str">
        <f t="shared" si="2"/>
        <v/>
      </c>
      <c r="Q9" s="69" t="str">
        <f t="shared" si="10"/>
        <v>Product / Service 4</v>
      </c>
      <c r="R9" s="169"/>
      <c r="S9" s="172">
        <f t="shared" si="11"/>
        <v>0</v>
      </c>
      <c r="T9" s="278">
        <f t="shared" si="12"/>
        <v>0</v>
      </c>
      <c r="U9" s="172">
        <f t="shared" si="11"/>
        <v>0</v>
      </c>
      <c r="V9" s="278">
        <f t="shared" si="13"/>
        <v>0</v>
      </c>
      <c r="W9" s="170" t="str">
        <f t="shared" si="3"/>
        <v/>
      </c>
      <c r="X9" s="306"/>
      <c r="Y9" s="341"/>
    </row>
    <row r="10" spans="1:25" ht="14.45" customHeight="1">
      <c r="A10" s="69" t="s">
        <v>167</v>
      </c>
      <c r="B10" s="169"/>
      <c r="C10" s="172">
        <v>0</v>
      </c>
      <c r="D10" s="278">
        <f t="shared" si="4"/>
        <v>0</v>
      </c>
      <c r="E10" s="172">
        <v>0</v>
      </c>
      <c r="F10" s="278">
        <f t="shared" si="5"/>
        <v>0</v>
      </c>
      <c r="G10" s="170" t="str">
        <f t="shared" si="0"/>
        <v/>
      </c>
      <c r="I10" s="69" t="str">
        <f t="shared" si="6"/>
        <v>Product / Service 5</v>
      </c>
      <c r="J10" s="169"/>
      <c r="K10" s="172">
        <f t="shared" si="7"/>
        <v>0</v>
      </c>
      <c r="L10" s="278">
        <f t="shared" si="8"/>
        <v>0</v>
      </c>
      <c r="M10" s="172">
        <f t="shared" si="1"/>
        <v>0</v>
      </c>
      <c r="N10" s="278">
        <f t="shared" si="9"/>
        <v>0</v>
      </c>
      <c r="O10" s="170" t="str">
        <f t="shared" si="2"/>
        <v/>
      </c>
      <c r="Q10" s="69" t="str">
        <f t="shared" si="10"/>
        <v>Product / Service 5</v>
      </c>
      <c r="R10" s="169"/>
      <c r="S10" s="172">
        <f t="shared" si="11"/>
        <v>0</v>
      </c>
      <c r="T10" s="278">
        <f t="shared" si="12"/>
        <v>0</v>
      </c>
      <c r="U10" s="172">
        <f t="shared" si="11"/>
        <v>0</v>
      </c>
      <c r="V10" s="278">
        <f t="shared" si="13"/>
        <v>0</v>
      </c>
      <c r="W10" s="170" t="str">
        <f t="shared" si="3"/>
        <v/>
      </c>
      <c r="X10" s="306"/>
      <c r="Y10" s="341"/>
    </row>
    <row r="11" spans="1:25" ht="14.45" customHeight="1">
      <c r="A11" s="69" t="s">
        <v>168</v>
      </c>
      <c r="B11" s="169"/>
      <c r="C11" s="172"/>
      <c r="D11" s="278">
        <f t="shared" si="4"/>
        <v>0</v>
      </c>
      <c r="E11" s="172"/>
      <c r="F11" s="278">
        <f t="shared" si="5"/>
        <v>0</v>
      </c>
      <c r="G11" s="170" t="str">
        <f t="shared" si="0"/>
        <v/>
      </c>
      <c r="I11" s="69" t="str">
        <f t="shared" si="6"/>
        <v>Product / Service 6</v>
      </c>
      <c r="J11" s="169"/>
      <c r="K11" s="172">
        <f t="shared" si="7"/>
        <v>0</v>
      </c>
      <c r="L11" s="278">
        <f t="shared" si="8"/>
        <v>0</v>
      </c>
      <c r="M11" s="172">
        <f t="shared" si="1"/>
        <v>0</v>
      </c>
      <c r="N11" s="278">
        <f t="shared" si="9"/>
        <v>0</v>
      </c>
      <c r="O11" s="170" t="str">
        <f t="shared" si="2"/>
        <v/>
      </c>
      <c r="Q11" s="69" t="str">
        <f t="shared" si="10"/>
        <v>Product / Service 6</v>
      </c>
      <c r="R11" s="169"/>
      <c r="S11" s="172">
        <f t="shared" si="11"/>
        <v>0</v>
      </c>
      <c r="T11" s="278">
        <f t="shared" si="12"/>
        <v>0</v>
      </c>
      <c r="U11" s="172">
        <f t="shared" si="11"/>
        <v>0</v>
      </c>
      <c r="V11" s="278">
        <f t="shared" si="13"/>
        <v>0</v>
      </c>
      <c r="W11" s="170" t="str">
        <f t="shared" si="3"/>
        <v/>
      </c>
      <c r="X11" s="306"/>
      <c r="Y11" s="341"/>
    </row>
    <row r="12" spans="1:25" ht="14.45" customHeight="1">
      <c r="A12" s="69" t="s">
        <v>169</v>
      </c>
      <c r="B12" s="169"/>
      <c r="C12" s="172"/>
      <c r="D12" s="278">
        <f t="shared" si="4"/>
        <v>0</v>
      </c>
      <c r="E12" s="172"/>
      <c r="F12" s="278">
        <f t="shared" si="5"/>
        <v>0</v>
      </c>
      <c r="G12" s="170" t="str">
        <f t="shared" si="0"/>
        <v/>
      </c>
      <c r="I12" s="69" t="str">
        <f t="shared" si="6"/>
        <v>Product / Service 7</v>
      </c>
      <c r="J12" s="169"/>
      <c r="K12" s="172">
        <f t="shared" si="7"/>
        <v>0</v>
      </c>
      <c r="L12" s="278">
        <f t="shared" si="8"/>
        <v>0</v>
      </c>
      <c r="M12" s="172">
        <f t="shared" si="1"/>
        <v>0</v>
      </c>
      <c r="N12" s="278">
        <f t="shared" si="9"/>
        <v>0</v>
      </c>
      <c r="O12" s="170" t="str">
        <f t="shared" si="2"/>
        <v/>
      </c>
      <c r="Q12" s="69" t="str">
        <f t="shared" si="10"/>
        <v>Product / Service 7</v>
      </c>
      <c r="R12" s="169"/>
      <c r="S12" s="172">
        <f t="shared" si="11"/>
        <v>0</v>
      </c>
      <c r="T12" s="278">
        <f t="shared" si="12"/>
        <v>0</v>
      </c>
      <c r="U12" s="172">
        <f t="shared" si="11"/>
        <v>0</v>
      </c>
      <c r="V12" s="278">
        <f t="shared" si="13"/>
        <v>0</v>
      </c>
      <c r="W12" s="170" t="str">
        <f t="shared" si="3"/>
        <v/>
      </c>
      <c r="X12" s="306"/>
      <c r="Y12" s="341"/>
    </row>
    <row r="13" spans="1:25" ht="14.45" customHeight="1">
      <c r="A13" s="69" t="s">
        <v>171</v>
      </c>
      <c r="B13" s="169"/>
      <c r="C13" s="172"/>
      <c r="D13" s="278">
        <f t="shared" si="4"/>
        <v>0</v>
      </c>
      <c r="E13" s="172"/>
      <c r="F13" s="278">
        <f t="shared" si="5"/>
        <v>0</v>
      </c>
      <c r="G13" s="170" t="str">
        <f t="shared" si="0"/>
        <v/>
      </c>
      <c r="I13" s="69" t="str">
        <f t="shared" si="6"/>
        <v>Product / Service 8</v>
      </c>
      <c r="J13" s="169"/>
      <c r="K13" s="172">
        <f t="shared" si="7"/>
        <v>0</v>
      </c>
      <c r="L13" s="278">
        <f t="shared" si="8"/>
        <v>0</v>
      </c>
      <c r="M13" s="172">
        <f t="shared" si="1"/>
        <v>0</v>
      </c>
      <c r="N13" s="278">
        <f t="shared" si="9"/>
        <v>0</v>
      </c>
      <c r="O13" s="170" t="str">
        <f t="shared" si="2"/>
        <v/>
      </c>
      <c r="Q13" s="69" t="str">
        <f t="shared" si="10"/>
        <v>Product / Service 8</v>
      </c>
      <c r="R13" s="169"/>
      <c r="S13" s="172">
        <f t="shared" si="11"/>
        <v>0</v>
      </c>
      <c r="T13" s="278">
        <f t="shared" si="12"/>
        <v>0</v>
      </c>
      <c r="U13" s="172">
        <f t="shared" si="11"/>
        <v>0</v>
      </c>
      <c r="V13" s="278">
        <f t="shared" si="13"/>
        <v>0</v>
      </c>
      <c r="W13" s="170" t="str">
        <f t="shared" si="3"/>
        <v/>
      </c>
      <c r="X13" s="306"/>
      <c r="Y13" s="341"/>
    </row>
    <row r="14" spans="1:25" s="70" customFormat="1" ht="19.5" thickBot="1">
      <c r="A14" s="342" t="s">
        <v>43</v>
      </c>
      <c r="B14" s="343"/>
      <c r="C14" s="344"/>
      <c r="D14" s="279">
        <f>SUM(D6:D13)</f>
        <v>0</v>
      </c>
      <c r="E14" s="175"/>
      <c r="F14" s="279">
        <f>SUM(F6:F13)</f>
        <v>0</v>
      </c>
      <c r="G14" s="171" t="e">
        <f>CONCATENATE(ROUND(AVERAGE(G6:G13)*100,1),"% Average")</f>
        <v>#DIV/0!</v>
      </c>
      <c r="I14" s="342" t="s">
        <v>43</v>
      </c>
      <c r="J14" s="343"/>
      <c r="K14" s="344"/>
      <c r="L14" s="279">
        <f>SUM(L6:L13)</f>
        <v>0</v>
      </c>
      <c r="M14" s="175"/>
      <c r="N14" s="279">
        <f>SUM(N6:N13)</f>
        <v>0</v>
      </c>
      <c r="O14" s="171" t="e">
        <f>CONCATENATE(ROUND(AVERAGE(O6:O13)*100,1),"% Average")</f>
        <v>#DIV/0!</v>
      </c>
      <c r="Q14" s="342" t="s">
        <v>43</v>
      </c>
      <c r="R14" s="343"/>
      <c r="S14" s="344"/>
      <c r="T14" s="279">
        <f>SUM(T6:T13)</f>
        <v>0</v>
      </c>
      <c r="U14" s="175"/>
      <c r="V14" s="279">
        <f>SUM(V6:V13)</f>
        <v>0</v>
      </c>
      <c r="W14" s="171" t="e">
        <f>CONCATENATE(ROUND(AVERAGE(W6:W13)*100,1),"% Average")</f>
        <v>#DIV/0!</v>
      </c>
      <c r="X14" s="307"/>
      <c r="Y14" s="341"/>
    </row>
    <row r="15" spans="1:25" ht="15" customHeight="1" thickTop="1">
      <c r="G15" s="259" t="e">
        <f>1-AVERAGE(G6:G9)</f>
        <v>#DIV/0!</v>
      </c>
      <c r="Y15" s="341"/>
    </row>
    <row r="16" spans="1:25" ht="31.15" customHeight="1">
      <c r="H16" s="36"/>
      <c r="L16" s="31"/>
      <c r="P16" s="36"/>
      <c r="R16" s="66"/>
      <c r="S16" s="66"/>
      <c r="U16" s="66"/>
      <c r="V16" s="66"/>
      <c r="Y16" s="341"/>
    </row>
    <row r="17" spans="1:25" ht="11.45" customHeight="1">
      <c r="H17" s="36"/>
      <c r="P17" s="36"/>
      <c r="Q17" s="72"/>
      <c r="Y17" s="72"/>
    </row>
    <row r="18" spans="1:25" ht="15.75">
      <c r="H18" s="40"/>
      <c r="P18" s="40"/>
      <c r="Q18" s="72"/>
      <c r="Y18" s="72"/>
    </row>
    <row r="19" spans="1:25" ht="14.45" customHeight="1">
      <c r="Q19" s="72"/>
      <c r="R19" s="345"/>
      <c r="Y19" s="72"/>
    </row>
    <row r="20" spans="1:25" ht="15.6" customHeight="1">
      <c r="Q20" s="72"/>
      <c r="R20" s="345"/>
      <c r="Y20" s="72"/>
    </row>
    <row r="21" spans="1:25" ht="15.6" customHeight="1">
      <c r="Q21" s="72"/>
      <c r="R21" s="345"/>
      <c r="Y21" s="72"/>
    </row>
    <row r="22" spans="1:25" ht="15.6" customHeight="1">
      <c r="R22" s="345"/>
    </row>
    <row r="23" spans="1:25" ht="15.6" customHeight="1">
      <c r="R23" s="345"/>
    </row>
    <row r="24" spans="1:25" ht="15.6" customHeight="1">
      <c r="Q24" s="71"/>
      <c r="R24" s="345"/>
      <c r="Y24" s="302"/>
    </row>
    <row r="25" spans="1:25" ht="15.6" customHeight="1">
      <c r="Q25" s="71"/>
      <c r="R25" s="345"/>
      <c r="Y25" s="302"/>
    </row>
    <row r="26" spans="1:25" ht="14.45" customHeight="1">
      <c r="Q26" s="71"/>
      <c r="Y26" s="302"/>
    </row>
    <row r="27" spans="1:25" s="70" customFormat="1" ht="15.75">
      <c r="A27"/>
      <c r="B27"/>
      <c r="C27"/>
      <c r="D27"/>
      <c r="E27"/>
      <c r="F27"/>
      <c r="G27"/>
      <c r="I27"/>
      <c r="J27"/>
      <c r="K27"/>
      <c r="L27"/>
      <c r="M27"/>
      <c r="N27"/>
      <c r="O27"/>
      <c r="Q27" s="71"/>
      <c r="Y27" s="302"/>
    </row>
    <row r="31" spans="1:25" ht="6.4" customHeight="1"/>
    <row r="33" ht="6" customHeight="1"/>
  </sheetData>
  <sheetProtection selectLockedCells="1"/>
  <mergeCells count="10">
    <mergeCell ref="Y3:Y16"/>
    <mergeCell ref="A1:E1"/>
    <mergeCell ref="A14:C14"/>
    <mergeCell ref="R19:R25"/>
    <mergeCell ref="I1:M1"/>
    <mergeCell ref="I14:K14"/>
    <mergeCell ref="A3:G3"/>
    <mergeCell ref="I3:O3"/>
    <mergeCell ref="Q14:S14"/>
    <mergeCell ref="Q3:W3"/>
  </mergeCells>
  <pageMargins left="0.25" right="0.25" top="0.75" bottom="0.75" header="0.3" footer="0.3"/>
  <pageSetup scale="61" orientation="landscape" horizontalDpi="1200" verticalDpi="1200" r:id="rId1"/>
  <colBreaks count="2" manualBreakCount="2">
    <brk id="8" max="13" man="1"/>
    <brk id="16" max="1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V30"/>
  <sheetViews>
    <sheetView showGridLines="0" zoomScaleNormal="100" workbookViewId="0">
      <selection activeCell="A2" sqref="A2"/>
    </sheetView>
  </sheetViews>
  <sheetFormatPr defaultColWidth="9.28515625" defaultRowHeight="15.75"/>
  <cols>
    <col min="1" max="1" width="24.28515625" style="7" customWidth="1"/>
    <col min="2" max="2" width="10.7109375" style="7" customWidth="1"/>
    <col min="3" max="3" width="8.5703125" style="7" customWidth="1"/>
    <col min="4" max="4" width="9.7109375" style="7" customWidth="1"/>
    <col min="5" max="5" width="11.140625" style="7" customWidth="1"/>
    <col min="6" max="6" width="10.7109375" style="7" customWidth="1"/>
    <col min="7" max="7" width="3.7109375" style="7" customWidth="1"/>
    <col min="8" max="8" width="24.5703125" style="7" customWidth="1"/>
    <col min="9" max="10" width="9.28515625" style="7"/>
    <col min="11" max="11" width="10.28515625" style="7" customWidth="1"/>
    <col min="12" max="12" width="11.7109375" style="7" customWidth="1"/>
    <col min="13" max="13" width="12.5703125" style="7" customWidth="1"/>
    <col min="14" max="14" width="5.7109375" style="7" customWidth="1"/>
    <col min="15" max="15" width="28.28515625" style="7" customWidth="1"/>
    <col min="16" max="17" width="9.28515625" style="7"/>
    <col min="18" max="18" width="11.7109375" style="7" customWidth="1"/>
    <col min="19" max="19" width="11.42578125" style="7" customWidth="1"/>
    <col min="20" max="20" width="11.7109375" style="7" customWidth="1"/>
    <col min="21" max="21" width="7.85546875" style="7" customWidth="1"/>
    <col min="22" max="22" width="37" style="7" customWidth="1"/>
    <col min="23" max="16384" width="9.28515625" style="7"/>
  </cols>
  <sheetData>
    <row r="1" spans="1:22" customFormat="1" ht="34.9" customHeight="1">
      <c r="A1" s="326" t="s">
        <v>103</v>
      </c>
      <c r="B1" s="326"/>
      <c r="C1" s="326"/>
      <c r="D1" s="326"/>
      <c r="E1" s="326"/>
      <c r="G1" s="45"/>
      <c r="H1" s="45"/>
    </row>
    <row r="2" spans="1:22" customFormat="1" ht="37.9" customHeight="1">
      <c r="A2" s="74" t="str">
        <f>'Start-Up Costs &amp; Funding'!A2</f>
        <v>Company Name</v>
      </c>
      <c r="B2" s="73"/>
      <c r="C2" s="73"/>
      <c r="G2" s="45"/>
      <c r="H2" s="45"/>
    </row>
    <row r="3" spans="1:22" ht="18" thickBot="1">
      <c r="A3" s="353" t="s">
        <v>110</v>
      </c>
      <c r="B3" s="353"/>
      <c r="C3" s="353"/>
      <c r="D3" s="353"/>
      <c r="E3" s="353"/>
      <c r="F3" s="353"/>
      <c r="H3" s="353" t="s">
        <v>185</v>
      </c>
      <c r="I3" s="353"/>
      <c r="J3" s="353"/>
      <c r="K3" s="353"/>
      <c r="L3" s="353"/>
      <c r="M3" s="353"/>
      <c r="O3" s="353" t="s">
        <v>251</v>
      </c>
      <c r="P3" s="353"/>
      <c r="Q3" s="353"/>
      <c r="R3" s="353"/>
      <c r="S3" s="353"/>
      <c r="T3" s="353"/>
    </row>
    <row r="4" spans="1:22" ht="6.6" customHeight="1">
      <c r="A4" s="176"/>
      <c r="B4" s="176"/>
      <c r="C4" s="176"/>
      <c r="D4" s="176"/>
      <c r="E4" s="176"/>
      <c r="F4" s="176"/>
      <c r="H4" s="176"/>
      <c r="I4" s="176"/>
      <c r="J4" s="176"/>
      <c r="K4" s="176"/>
      <c r="L4" s="176"/>
      <c r="M4" s="176"/>
    </row>
    <row r="5" spans="1:22" ht="75">
      <c r="A5" s="173" t="s">
        <v>104</v>
      </c>
      <c r="B5" s="174" t="s">
        <v>111</v>
      </c>
      <c r="C5" s="174" t="s">
        <v>105</v>
      </c>
      <c r="D5" s="174" t="s">
        <v>106</v>
      </c>
      <c r="E5" s="174" t="s">
        <v>107</v>
      </c>
      <c r="F5" s="174" t="s">
        <v>186</v>
      </c>
      <c r="G5" s="17"/>
      <c r="H5" s="173" t="s">
        <v>104</v>
      </c>
      <c r="I5" s="174" t="s">
        <v>111</v>
      </c>
      <c r="J5" s="174" t="s">
        <v>105</v>
      </c>
      <c r="K5" s="174" t="s">
        <v>106</v>
      </c>
      <c r="L5" s="174" t="s">
        <v>107</v>
      </c>
      <c r="M5" s="174" t="s">
        <v>186</v>
      </c>
      <c r="O5" s="173" t="s">
        <v>104</v>
      </c>
      <c r="P5" s="174" t="s">
        <v>111</v>
      </c>
      <c r="Q5" s="174" t="s">
        <v>105</v>
      </c>
      <c r="R5" s="174" t="s">
        <v>106</v>
      </c>
      <c r="S5" s="174" t="s">
        <v>107</v>
      </c>
      <c r="T5" s="174" t="s">
        <v>186</v>
      </c>
    </row>
    <row r="6" spans="1:22" ht="15" customHeight="1">
      <c r="A6" s="18" t="s">
        <v>112</v>
      </c>
      <c r="B6" s="88"/>
      <c r="C6" s="55"/>
      <c r="D6" s="87"/>
      <c r="E6" s="19">
        <f>(C6*D6*B6)*52/12</f>
        <v>0</v>
      </c>
      <c r="F6" s="19">
        <f>E6*12</f>
        <v>0</v>
      </c>
      <c r="G6" s="17"/>
      <c r="H6" s="18" t="s">
        <v>112</v>
      </c>
      <c r="I6" s="88"/>
      <c r="J6" s="55"/>
      <c r="K6" s="87"/>
      <c r="L6" s="19">
        <f>(J6*K6*I6)*52/12</f>
        <v>0</v>
      </c>
      <c r="M6" s="19">
        <f>L6*12</f>
        <v>0</v>
      </c>
      <c r="O6" s="18" t="s">
        <v>112</v>
      </c>
      <c r="P6" s="88"/>
      <c r="Q6" s="55"/>
      <c r="R6" s="87"/>
      <c r="S6" s="19">
        <f>(Q6*R6*P6)*52/12</f>
        <v>0</v>
      </c>
      <c r="T6" s="19">
        <f>S6*12</f>
        <v>0</v>
      </c>
      <c r="V6" s="333" t="s">
        <v>260</v>
      </c>
    </row>
    <row r="7" spans="1:22" ht="15" customHeight="1">
      <c r="A7" s="20" t="s">
        <v>63</v>
      </c>
      <c r="B7" s="88"/>
      <c r="C7" s="55"/>
      <c r="D7" s="87"/>
      <c r="E7" s="21">
        <f>(C7*D7*B7)*52/12</f>
        <v>0</v>
      </c>
      <c r="F7" s="21">
        <f t="shared" ref="F7:F21" si="0">E7*12</f>
        <v>0</v>
      </c>
      <c r="G7" s="17"/>
      <c r="H7" s="20" t="s">
        <v>63</v>
      </c>
      <c r="I7" s="88"/>
      <c r="J7" s="55"/>
      <c r="K7" s="87"/>
      <c r="L7" s="21">
        <f>(J7*K7*I7)*52/12</f>
        <v>0</v>
      </c>
      <c r="M7" s="21">
        <f t="shared" ref="M7:M21" si="1">L7*12</f>
        <v>0</v>
      </c>
      <c r="O7" s="20" t="s">
        <v>63</v>
      </c>
      <c r="P7" s="88"/>
      <c r="Q7" s="55"/>
      <c r="R7" s="87"/>
      <c r="S7" s="21">
        <f>(Q7*R7*P7)*52/12</f>
        <v>0</v>
      </c>
      <c r="T7" s="21">
        <f t="shared" ref="T7:T9" si="2">S7*12</f>
        <v>0</v>
      </c>
      <c r="V7" s="334"/>
    </row>
    <row r="8" spans="1:22" ht="15" customHeight="1">
      <c r="A8" s="20" t="s">
        <v>64</v>
      </c>
      <c r="B8" s="88"/>
      <c r="C8" s="55"/>
      <c r="D8" s="87"/>
      <c r="E8" s="21">
        <f>(C8*D8*B8)*52/12</f>
        <v>0</v>
      </c>
      <c r="F8" s="21">
        <f t="shared" si="0"/>
        <v>0</v>
      </c>
      <c r="G8" s="17"/>
      <c r="H8" s="20" t="s">
        <v>64</v>
      </c>
      <c r="I8" s="88"/>
      <c r="J8" s="55"/>
      <c r="K8" s="87"/>
      <c r="L8" s="21">
        <f>(J8*K8*I8)*52/12</f>
        <v>0</v>
      </c>
      <c r="M8" s="21">
        <f t="shared" si="1"/>
        <v>0</v>
      </c>
      <c r="O8" s="20" t="s">
        <v>64</v>
      </c>
      <c r="P8" s="88"/>
      <c r="Q8" s="55"/>
      <c r="R8" s="87"/>
      <c r="S8" s="21">
        <f>(Q8*R8*P8)*52/12</f>
        <v>0</v>
      </c>
      <c r="T8" s="21">
        <f t="shared" si="2"/>
        <v>0</v>
      </c>
      <c r="V8" s="334"/>
    </row>
    <row r="9" spans="1:22" ht="15" customHeight="1">
      <c r="A9" s="22" t="s">
        <v>65</v>
      </c>
      <c r="B9" s="23">
        <f>SUM(B6:B8)</f>
        <v>0</v>
      </c>
      <c r="C9" s="24">
        <f>SUM(C6:C8)</f>
        <v>0</v>
      </c>
      <c r="D9" s="25">
        <f>SUM(D6:D8)</f>
        <v>0</v>
      </c>
      <c r="E9" s="91">
        <f>SUM(E6:E8)</f>
        <v>0</v>
      </c>
      <c r="F9" s="91">
        <f t="shared" si="0"/>
        <v>0</v>
      </c>
      <c r="G9" s="17"/>
      <c r="H9" s="22" t="s">
        <v>65</v>
      </c>
      <c r="I9" s="23">
        <f>SUM(I6:I8)</f>
        <v>0</v>
      </c>
      <c r="J9" s="24">
        <f>SUM(J6:J8)</f>
        <v>0</v>
      </c>
      <c r="K9" s="25">
        <f>SUM(K6:K8)</f>
        <v>0</v>
      </c>
      <c r="L9" s="91">
        <f>SUM(L6:L8)</f>
        <v>0</v>
      </c>
      <c r="M9" s="91">
        <f t="shared" si="1"/>
        <v>0</v>
      </c>
      <c r="O9" s="22" t="s">
        <v>65</v>
      </c>
      <c r="P9" s="23">
        <f>SUM(P6:P8)</f>
        <v>0</v>
      </c>
      <c r="Q9" s="24">
        <f>SUM(Q6:Q8)</f>
        <v>0</v>
      </c>
      <c r="R9" s="25">
        <f>SUM(R6:R8)</f>
        <v>0</v>
      </c>
      <c r="S9" s="91">
        <f>SUM(S6:S8)</f>
        <v>0</v>
      </c>
      <c r="T9" s="91">
        <f t="shared" si="2"/>
        <v>0</v>
      </c>
      <c r="V9" s="335"/>
    </row>
    <row r="10" spans="1:22" ht="15" customHeight="1">
      <c r="A10" s="177"/>
      <c r="B10" s="177"/>
      <c r="C10" s="178"/>
      <c r="D10" s="179"/>
      <c r="E10" s="179"/>
      <c r="F10" s="180"/>
      <c r="G10" s="17"/>
      <c r="H10" s="177"/>
      <c r="I10" s="177"/>
      <c r="J10" s="178"/>
      <c r="K10" s="179"/>
      <c r="L10" s="179"/>
      <c r="M10" s="180"/>
      <c r="O10" s="177"/>
      <c r="P10" s="177"/>
      <c r="Q10" s="178"/>
      <c r="R10" s="179"/>
      <c r="S10" s="179"/>
      <c r="T10" s="180"/>
      <c r="V10" s="304"/>
    </row>
    <row r="11" spans="1:22" ht="51" thickBot="1">
      <c r="A11" s="365" t="s">
        <v>66</v>
      </c>
      <c r="B11" s="366"/>
      <c r="C11" s="367"/>
      <c r="D11" s="8"/>
      <c r="E11" s="9" t="s">
        <v>108</v>
      </c>
      <c r="F11" s="9" t="s">
        <v>113</v>
      </c>
      <c r="G11" s="17"/>
      <c r="H11" s="8" t="s">
        <v>66</v>
      </c>
      <c r="I11" s="8"/>
      <c r="J11" s="9"/>
      <c r="K11" s="8"/>
      <c r="L11" s="9" t="s">
        <v>108</v>
      </c>
      <c r="M11" s="9" t="s">
        <v>113</v>
      </c>
      <c r="O11" s="8" t="s">
        <v>66</v>
      </c>
      <c r="P11" s="8"/>
      <c r="Q11" s="9"/>
      <c r="R11" s="8"/>
      <c r="S11" s="9" t="s">
        <v>108</v>
      </c>
      <c r="T11" s="9" t="s">
        <v>113</v>
      </c>
      <c r="V11" s="304"/>
    </row>
    <row r="12" spans="1:22" ht="15.6" customHeight="1" thickTop="1">
      <c r="A12" s="358" t="s">
        <v>67</v>
      </c>
      <c r="B12" s="359"/>
      <c r="C12" s="12">
        <v>6.2E-2</v>
      </c>
      <c r="D12" s="12"/>
      <c r="E12" s="13">
        <f>(E$6+E$7+E$8)*$C$12</f>
        <v>0</v>
      </c>
      <c r="F12" s="245">
        <f>E12*12</f>
        <v>0</v>
      </c>
      <c r="G12" s="17"/>
      <c r="H12" s="349" t="s">
        <v>67</v>
      </c>
      <c r="I12" s="350"/>
      <c r="J12" s="12">
        <v>6.2E-2</v>
      </c>
      <c r="K12" s="12"/>
      <c r="L12" s="13">
        <f>(L$6+L$7+L$8)*$C$12</f>
        <v>0</v>
      </c>
      <c r="M12" s="13">
        <f t="shared" si="1"/>
        <v>0</v>
      </c>
      <c r="O12" s="349" t="s">
        <v>67</v>
      </c>
      <c r="P12" s="350"/>
      <c r="Q12" s="12">
        <v>6.2E-2</v>
      </c>
      <c r="R12" s="12"/>
      <c r="S12" s="13">
        <f>(S$6+S$7+S$8)*$C$12</f>
        <v>0</v>
      </c>
      <c r="T12" s="13">
        <f t="shared" ref="T12:T17" si="3">S12*12</f>
        <v>0</v>
      </c>
      <c r="V12" s="304"/>
    </row>
    <row r="13" spans="1:22" ht="15" customHeight="1">
      <c r="A13" s="360" t="s">
        <v>68</v>
      </c>
      <c r="B13" s="361"/>
      <c r="C13" s="14">
        <v>1.4500000000000001E-2</v>
      </c>
      <c r="D13" s="14"/>
      <c r="E13" s="15">
        <f>(E$6+E$7+E$8)*$C$13</f>
        <v>0</v>
      </c>
      <c r="F13" s="246">
        <f>E13*12</f>
        <v>0</v>
      </c>
      <c r="G13" s="17"/>
      <c r="H13" s="351" t="s">
        <v>68</v>
      </c>
      <c r="I13" s="352"/>
      <c r="J13" s="14">
        <v>1.4500000000000001E-2</v>
      </c>
      <c r="K13" s="14"/>
      <c r="L13" s="15">
        <f>(L$6+L$7+L$8)*$C$13</f>
        <v>0</v>
      </c>
      <c r="M13" s="15">
        <f t="shared" si="1"/>
        <v>0</v>
      </c>
      <c r="O13" s="351" t="s">
        <v>68</v>
      </c>
      <c r="P13" s="352"/>
      <c r="Q13" s="14">
        <v>1.4500000000000001E-2</v>
      </c>
      <c r="R13" s="14"/>
      <c r="S13" s="15">
        <f>(S$6+S$7+S$8)*$C$13</f>
        <v>0</v>
      </c>
      <c r="T13" s="15">
        <f t="shared" si="3"/>
        <v>0</v>
      </c>
      <c r="V13" s="333" t="s">
        <v>261</v>
      </c>
    </row>
    <row r="14" spans="1:22" ht="15" customHeight="1">
      <c r="A14" s="360" t="s">
        <v>69</v>
      </c>
      <c r="B14" s="361"/>
      <c r="C14" s="14">
        <v>0.06</v>
      </c>
      <c r="D14" s="14"/>
      <c r="E14" s="15">
        <f>+$B$9*7000*C14/12</f>
        <v>0</v>
      </c>
      <c r="F14" s="246">
        <f>E14*12</f>
        <v>0</v>
      </c>
      <c r="G14" s="17"/>
      <c r="H14" s="351" t="s">
        <v>69</v>
      </c>
      <c r="I14" s="352"/>
      <c r="J14" s="14">
        <v>0.06</v>
      </c>
      <c r="K14" s="14"/>
      <c r="L14" s="15">
        <f>+$B$9*I14*J14/12</f>
        <v>0</v>
      </c>
      <c r="M14" s="15">
        <f t="shared" si="1"/>
        <v>0</v>
      </c>
      <c r="O14" s="351" t="s">
        <v>69</v>
      </c>
      <c r="P14" s="352"/>
      <c r="Q14" s="14">
        <v>0.06</v>
      </c>
      <c r="R14" s="14"/>
      <c r="S14" s="15">
        <f>+$B$9*P14*Q14/12</f>
        <v>0</v>
      </c>
      <c r="T14" s="15">
        <f t="shared" si="3"/>
        <v>0</v>
      </c>
      <c r="V14" s="334"/>
    </row>
    <row r="15" spans="1:22" ht="15" customHeight="1">
      <c r="A15" s="360" t="s">
        <v>70</v>
      </c>
      <c r="B15" s="361"/>
      <c r="C15" s="14">
        <v>2.7E-2</v>
      </c>
      <c r="D15" s="14"/>
      <c r="E15" s="15">
        <f>+$B$9*9000*C15/12</f>
        <v>0</v>
      </c>
      <c r="F15" s="246">
        <f>E15*12</f>
        <v>0</v>
      </c>
      <c r="G15" s="17"/>
      <c r="H15" s="351" t="s">
        <v>70</v>
      </c>
      <c r="I15" s="352"/>
      <c r="J15" s="14">
        <v>2.7E-2</v>
      </c>
      <c r="K15" s="14"/>
      <c r="L15" s="15">
        <f>+$B$9*I15*J15/12</f>
        <v>0</v>
      </c>
      <c r="M15" s="15">
        <f t="shared" si="1"/>
        <v>0</v>
      </c>
      <c r="O15" s="351" t="s">
        <v>70</v>
      </c>
      <c r="P15" s="352"/>
      <c r="Q15" s="14">
        <v>2.7E-2</v>
      </c>
      <c r="R15" s="14"/>
      <c r="S15" s="15">
        <f>+$B$9*P15*Q15/12</f>
        <v>0</v>
      </c>
      <c r="T15" s="15">
        <f t="shared" si="3"/>
        <v>0</v>
      </c>
      <c r="U15"/>
      <c r="V15" s="334"/>
    </row>
    <row r="16" spans="1:22" ht="15" customHeight="1">
      <c r="A16" s="360" t="s">
        <v>71</v>
      </c>
      <c r="B16" s="361"/>
      <c r="C16" s="242"/>
      <c r="D16" s="14"/>
      <c r="E16" s="15">
        <f>($E$6+$E$7+$E$8)*C16</f>
        <v>0</v>
      </c>
      <c r="F16" s="246">
        <f t="shared" si="0"/>
        <v>0</v>
      </c>
      <c r="G16" s="17"/>
      <c r="H16" s="351" t="s">
        <v>71</v>
      </c>
      <c r="I16" s="352"/>
      <c r="J16" s="242"/>
      <c r="K16" s="14"/>
      <c r="L16" s="15">
        <f>($L$6+$L$7+$L$8)*J16</f>
        <v>0</v>
      </c>
      <c r="M16" s="15">
        <f t="shared" si="1"/>
        <v>0</v>
      </c>
      <c r="O16" s="351" t="s">
        <v>71</v>
      </c>
      <c r="P16" s="352"/>
      <c r="Q16" s="242"/>
      <c r="R16" s="14"/>
      <c r="S16" s="15">
        <f>($L$6+$L$7+$L$8)*Q16</f>
        <v>0</v>
      </c>
      <c r="T16" s="15">
        <f t="shared" si="3"/>
        <v>0</v>
      </c>
      <c r="U16" s="4"/>
      <c r="V16" s="334"/>
    </row>
    <row r="17" spans="1:22" ht="17.25">
      <c r="A17" s="362" t="s">
        <v>109</v>
      </c>
      <c r="B17" s="348"/>
      <c r="C17" s="242"/>
      <c r="D17" s="16"/>
      <c r="E17" s="15">
        <f>($E$6+$E$7+$E$8)*C17</f>
        <v>0</v>
      </c>
      <c r="F17" s="246">
        <f t="shared" si="0"/>
        <v>0</v>
      </c>
      <c r="G17" s="17"/>
      <c r="H17" s="347" t="s">
        <v>109</v>
      </c>
      <c r="I17" s="348"/>
      <c r="J17" s="242"/>
      <c r="K17" s="16"/>
      <c r="L17" s="15">
        <f>($L$6+$L$7+$L$8)*J17</f>
        <v>0</v>
      </c>
      <c r="M17" s="15">
        <f t="shared" si="1"/>
        <v>0</v>
      </c>
      <c r="O17" s="347" t="s">
        <v>109</v>
      </c>
      <c r="P17" s="348"/>
      <c r="Q17" s="242"/>
      <c r="R17" s="16"/>
      <c r="S17" s="15">
        <f>($L$6+$L$7+$L$8)*Q17</f>
        <v>0</v>
      </c>
      <c r="T17" s="15">
        <f t="shared" si="3"/>
        <v>0</v>
      </c>
      <c r="U17" s="4"/>
      <c r="V17" s="334"/>
    </row>
    <row r="18" spans="1:22" ht="17.25">
      <c r="A18" s="360" t="s">
        <v>73</v>
      </c>
      <c r="B18" s="361"/>
      <c r="C18" s="86"/>
      <c r="D18" s="16"/>
      <c r="E18" s="15">
        <f>($E$6+$E$7+$E$8)*C18</f>
        <v>0</v>
      </c>
      <c r="F18" s="15">
        <f>E18*12</f>
        <v>0</v>
      </c>
      <c r="G18" s="17"/>
      <c r="H18" s="247" t="s">
        <v>73</v>
      </c>
      <c r="I18" s="248"/>
      <c r="J18" s="242"/>
      <c r="K18" s="16"/>
      <c r="L18" s="15">
        <f>($L$6+$L$7+$L$8)*J18</f>
        <v>0</v>
      </c>
      <c r="M18" s="15"/>
      <c r="O18" s="276" t="s">
        <v>73</v>
      </c>
      <c r="P18" s="277"/>
      <c r="Q18" s="242"/>
      <c r="R18" s="16"/>
      <c r="S18" s="15">
        <f>($L$6+$L$7+$L$8)*Q18</f>
        <v>0</v>
      </c>
      <c r="T18" s="15"/>
      <c r="U18" s="4"/>
      <c r="V18" s="334"/>
    </row>
    <row r="19" spans="1:22" ht="17.25">
      <c r="A19" s="10" t="s">
        <v>234</v>
      </c>
      <c r="B19" s="368" t="s">
        <v>235</v>
      </c>
      <c r="C19" s="369"/>
      <c r="D19" s="16"/>
      <c r="E19" s="15">
        <f>D25</f>
        <v>0</v>
      </c>
      <c r="F19" s="15">
        <f t="shared" si="0"/>
        <v>0</v>
      </c>
      <c r="G19" s="17"/>
      <c r="H19" s="10" t="s">
        <v>234</v>
      </c>
      <c r="I19" s="368" t="s">
        <v>235</v>
      </c>
      <c r="J19" s="369"/>
      <c r="K19" s="16"/>
      <c r="L19" s="15">
        <f>K25</f>
        <v>0</v>
      </c>
      <c r="M19" s="15">
        <f t="shared" si="1"/>
        <v>0</v>
      </c>
      <c r="O19" s="10" t="s">
        <v>234</v>
      </c>
      <c r="P19" s="368" t="s">
        <v>235</v>
      </c>
      <c r="Q19" s="369"/>
      <c r="R19" s="16"/>
      <c r="S19" s="15">
        <f>R25</f>
        <v>0</v>
      </c>
      <c r="T19" s="15">
        <f t="shared" ref="T19:T21" si="4">S19*12</f>
        <v>0</v>
      </c>
      <c r="U19" s="4"/>
      <c r="V19" s="335"/>
    </row>
    <row r="20" spans="1:22" ht="17.25">
      <c r="A20" s="363" t="s">
        <v>74</v>
      </c>
      <c r="B20" s="364"/>
      <c r="C20" s="93">
        <f>SUM(C12:C19)</f>
        <v>0.16350000000000001</v>
      </c>
      <c r="D20" s="11"/>
      <c r="E20" s="92">
        <f>SUM(E12:E19)</f>
        <v>0</v>
      </c>
      <c r="F20" s="92">
        <f t="shared" si="0"/>
        <v>0</v>
      </c>
      <c r="G20" s="17"/>
      <c r="H20" s="11" t="s">
        <v>74</v>
      </c>
      <c r="I20" s="11"/>
      <c r="J20" s="93">
        <f>SUM(J12:J19)</f>
        <v>0.16350000000000001</v>
      </c>
      <c r="K20" s="11"/>
      <c r="L20" s="92">
        <f>SUM(L12:L19)</f>
        <v>0</v>
      </c>
      <c r="M20" s="92">
        <f t="shared" si="1"/>
        <v>0</v>
      </c>
      <c r="O20" s="11" t="s">
        <v>74</v>
      </c>
      <c r="P20" s="11"/>
      <c r="Q20" s="93">
        <f>SUM(Q12:Q19)</f>
        <v>0.16350000000000001</v>
      </c>
      <c r="R20" s="11"/>
      <c r="S20" s="92">
        <f>SUM(S12:S19)</f>
        <v>0</v>
      </c>
      <c r="T20" s="92">
        <f t="shared" si="4"/>
        <v>0</v>
      </c>
      <c r="U20" s="4"/>
    </row>
    <row r="21" spans="1:22" ht="17.25">
      <c r="A21" s="354" t="s">
        <v>75</v>
      </c>
      <c r="B21" s="354"/>
      <c r="C21" s="354"/>
      <c r="D21" s="354"/>
      <c r="E21" s="91">
        <f>E9+E20</f>
        <v>0</v>
      </c>
      <c r="F21" s="91">
        <f t="shared" si="0"/>
        <v>0</v>
      </c>
      <c r="G21" s="17"/>
      <c r="H21" s="355" t="s">
        <v>75</v>
      </c>
      <c r="I21" s="356"/>
      <c r="J21" s="356"/>
      <c r="K21" s="357"/>
      <c r="L21" s="91">
        <f>L9+L20</f>
        <v>0</v>
      </c>
      <c r="M21" s="91">
        <f t="shared" si="1"/>
        <v>0</v>
      </c>
      <c r="O21" s="355" t="s">
        <v>75</v>
      </c>
      <c r="P21" s="356"/>
      <c r="Q21" s="356"/>
      <c r="R21" s="357"/>
      <c r="S21" s="91">
        <f>S9+S20</f>
        <v>0</v>
      </c>
      <c r="T21" s="91">
        <f t="shared" si="4"/>
        <v>0</v>
      </c>
      <c r="U21" s="4"/>
    </row>
    <row r="22" spans="1:22" ht="16.5">
      <c r="A22" s="265"/>
      <c r="B22" s="265"/>
      <c r="C22" s="265"/>
      <c r="D22" s="265"/>
      <c r="E22" s="266"/>
      <c r="F22" s="266"/>
      <c r="G22" s="17"/>
      <c r="H22" s="265"/>
      <c r="I22" s="265"/>
      <c r="J22" s="265"/>
      <c r="K22" s="265"/>
      <c r="L22" s="266"/>
      <c r="M22" s="266"/>
      <c r="O22" s="265"/>
      <c r="P22" s="265"/>
      <c r="Q22" s="265"/>
      <c r="R22" s="265"/>
      <c r="S22" s="266"/>
      <c r="T22" s="266"/>
    </row>
    <row r="23" spans="1:22" ht="16.5">
      <c r="A23" s="27" t="s">
        <v>72</v>
      </c>
      <c r="B23" s="26"/>
      <c r="C23" s="26"/>
      <c r="D23" s="17"/>
      <c r="G23" s="17"/>
      <c r="H23" s="27" t="s">
        <v>72</v>
      </c>
      <c r="O23" s="27" t="s">
        <v>72</v>
      </c>
    </row>
    <row r="24" spans="1:22" ht="39.4" customHeight="1">
      <c r="A24" s="267" t="s">
        <v>236</v>
      </c>
      <c r="B24" s="267" t="s">
        <v>237</v>
      </c>
      <c r="C24" s="267" t="s">
        <v>238</v>
      </c>
      <c r="D24" s="267" t="s">
        <v>239</v>
      </c>
      <c r="G24" s="17"/>
      <c r="H24" s="267" t="s">
        <v>236</v>
      </c>
      <c r="I24" s="267" t="s">
        <v>237</v>
      </c>
      <c r="J24" s="267" t="s">
        <v>238</v>
      </c>
      <c r="K24" s="267" t="s">
        <v>239</v>
      </c>
      <c r="O24" s="267" t="s">
        <v>236</v>
      </c>
      <c r="P24" s="267" t="s">
        <v>237</v>
      </c>
      <c r="Q24" s="267" t="s">
        <v>238</v>
      </c>
      <c r="R24" s="267" t="s">
        <v>239</v>
      </c>
      <c r="V24" s="333" t="s">
        <v>262</v>
      </c>
    </row>
    <row r="25" spans="1:22" ht="24" customHeight="1">
      <c r="A25" s="268"/>
      <c r="B25" s="269"/>
      <c r="C25" s="286"/>
      <c r="D25" s="270">
        <f>A25*B25*C25</f>
        <v>0</v>
      </c>
      <c r="G25" s="17"/>
      <c r="H25" s="268"/>
      <c r="I25" s="269"/>
      <c r="J25" s="286"/>
      <c r="K25" s="270">
        <f>H25*I25*J25</f>
        <v>0</v>
      </c>
      <c r="O25" s="268"/>
      <c r="P25" s="269"/>
      <c r="Q25" s="286"/>
      <c r="R25" s="270">
        <f>O25*P25*Q25</f>
        <v>0</v>
      </c>
      <c r="V25" s="335"/>
    </row>
    <row r="26" spans="1:22" ht="16.5">
      <c r="A26" s="17"/>
      <c r="B26" s="17"/>
      <c r="C26" s="17"/>
      <c r="D26" s="17"/>
      <c r="E26" s="17"/>
      <c r="F26" s="17"/>
      <c r="G26" s="17"/>
      <c r="V26" s="304"/>
    </row>
    <row r="27" spans="1:22" ht="16.5">
      <c r="A27" s="17"/>
      <c r="B27" s="17"/>
      <c r="C27" s="17"/>
      <c r="D27" s="17"/>
      <c r="E27" s="17"/>
      <c r="F27" s="17"/>
      <c r="G27" s="17"/>
      <c r="V27" s="304"/>
    </row>
    <row r="28" spans="1:22" ht="16.5">
      <c r="A28" s="17"/>
      <c r="B28" s="17"/>
      <c r="C28" s="17"/>
      <c r="D28" s="17"/>
      <c r="E28" s="17"/>
      <c r="F28" s="17"/>
      <c r="G28" s="17"/>
      <c r="V28" s="304"/>
    </row>
    <row r="29" spans="1:22" ht="16.5">
      <c r="A29" s="17"/>
      <c r="B29" s="17"/>
      <c r="C29" s="17"/>
      <c r="D29" s="17"/>
      <c r="E29" s="17"/>
      <c r="F29" s="17"/>
      <c r="G29" s="17"/>
      <c r="V29" s="304"/>
    </row>
    <row r="30" spans="1:22">
      <c r="V30" s="304"/>
    </row>
  </sheetData>
  <sheetProtection selectLockedCells="1"/>
  <mergeCells count="34">
    <mergeCell ref="V6:V9"/>
    <mergeCell ref="V13:V19"/>
    <mergeCell ref="V24:V25"/>
    <mergeCell ref="O17:P17"/>
    <mergeCell ref="P19:Q19"/>
    <mergeCell ref="O21:R21"/>
    <mergeCell ref="O16:P16"/>
    <mergeCell ref="O3:T3"/>
    <mergeCell ref="O12:P12"/>
    <mergeCell ref="O13:P13"/>
    <mergeCell ref="O14:P14"/>
    <mergeCell ref="O15:P15"/>
    <mergeCell ref="A1:E1"/>
    <mergeCell ref="A3:F3"/>
    <mergeCell ref="H3:M3"/>
    <mergeCell ref="A21:D21"/>
    <mergeCell ref="H21:K21"/>
    <mergeCell ref="A12:B12"/>
    <mergeCell ref="A13:B13"/>
    <mergeCell ref="A14:B14"/>
    <mergeCell ref="A15:B15"/>
    <mergeCell ref="A16:B16"/>
    <mergeCell ref="A17:B17"/>
    <mergeCell ref="A18:B18"/>
    <mergeCell ref="A20:B20"/>
    <mergeCell ref="A11:C11"/>
    <mergeCell ref="B19:C19"/>
    <mergeCell ref="I19:J19"/>
    <mergeCell ref="H17:I17"/>
    <mergeCell ref="H12:I12"/>
    <mergeCell ref="H13:I13"/>
    <mergeCell ref="H14:I14"/>
    <mergeCell ref="H15:I15"/>
    <mergeCell ref="H16:I16"/>
  </mergeCells>
  <pageMargins left="0.25" right="0.25" top="0.75" bottom="0.75" header="0.3" footer="0.3"/>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K45"/>
  <sheetViews>
    <sheetView showGridLines="0" zoomScaleNormal="100" workbookViewId="0">
      <selection activeCell="H2" sqref="H2"/>
    </sheetView>
  </sheetViews>
  <sheetFormatPr defaultRowHeight="15"/>
  <cols>
    <col min="1" max="1" width="5.5703125" customWidth="1"/>
    <col min="2" max="2" width="31.140625" customWidth="1"/>
    <col min="3" max="3" width="16.28515625" customWidth="1"/>
    <col min="4" max="4" width="8.140625" customWidth="1"/>
    <col min="5" max="5" width="18.140625" bestFit="1" customWidth="1"/>
    <col min="6" max="6" width="8.7109375" customWidth="1"/>
    <col min="7" max="7" width="15.85546875" customWidth="1"/>
    <col min="8" max="8" width="11.28515625" customWidth="1"/>
    <col min="9" max="9" width="3.42578125" customWidth="1"/>
    <col min="11" max="11" width="23.7109375" customWidth="1"/>
  </cols>
  <sheetData>
    <row r="1" spans="1:11" ht="34.9" customHeight="1">
      <c r="A1" s="326" t="s">
        <v>176</v>
      </c>
      <c r="B1" s="326"/>
      <c r="C1" s="326"/>
      <c r="D1" s="326"/>
      <c r="E1" s="326"/>
      <c r="G1" s="45"/>
    </row>
    <row r="2" spans="1:11" ht="37.9" customHeight="1">
      <c r="A2" s="74" t="str">
        <f>'Start-Up Costs &amp; Funding'!A2</f>
        <v>Company Name</v>
      </c>
      <c r="B2" s="73"/>
      <c r="C2" s="73"/>
      <c r="G2" s="45"/>
    </row>
    <row r="3" spans="1:11" ht="18" customHeight="1">
      <c r="A3" s="371" t="s">
        <v>0</v>
      </c>
      <c r="B3" s="371"/>
      <c r="C3" s="75" t="s">
        <v>40</v>
      </c>
      <c r="D3" s="76" t="s">
        <v>95</v>
      </c>
      <c r="E3" s="75" t="s">
        <v>41</v>
      </c>
      <c r="F3" s="184" t="s">
        <v>192</v>
      </c>
      <c r="G3" s="75" t="s">
        <v>249</v>
      </c>
      <c r="H3" s="184" t="s">
        <v>192</v>
      </c>
      <c r="K3" s="341" t="s">
        <v>193</v>
      </c>
    </row>
    <row r="4" spans="1:11">
      <c r="B4" t="s">
        <v>1</v>
      </c>
      <c r="C4" s="2">
        <f>'Sales Planner'!$D$14</f>
        <v>0</v>
      </c>
      <c r="D4" s="78" t="str">
        <f>IFERROR(C4/C$8,"")</f>
        <v/>
      </c>
      <c r="E4" s="2">
        <f>'Sales Planner'!L14</f>
        <v>0</v>
      </c>
      <c r="F4" s="77" t="str">
        <f>IFERROR(E4/E$8,"")</f>
        <v/>
      </c>
      <c r="G4" s="2">
        <f>'Sales Planner'!T14</f>
        <v>0</v>
      </c>
      <c r="H4" s="77" t="str">
        <f>IFERROR(G4/G$8,"")</f>
        <v/>
      </c>
      <c r="K4" s="341"/>
    </row>
    <row r="5" spans="1:11">
      <c r="B5" t="s">
        <v>115</v>
      </c>
      <c r="C5" s="261"/>
      <c r="D5" s="78" t="str">
        <f t="shared" ref="D5:D8" si="0">IFERROR(C5/C$8,"")</f>
        <v/>
      </c>
      <c r="E5" s="261"/>
      <c r="F5" s="77" t="str">
        <f t="shared" ref="F5:F8" si="1">IFERROR(E5/E$8,"")</f>
        <v/>
      </c>
      <c r="G5" s="261"/>
      <c r="H5" s="77" t="str">
        <f t="shared" ref="H5:H8" si="2">IFERROR(G5/G$8,"")</f>
        <v/>
      </c>
      <c r="K5" s="341"/>
    </row>
    <row r="6" spans="1:11">
      <c r="B6" t="s">
        <v>135</v>
      </c>
      <c r="C6" s="261"/>
      <c r="D6" s="78" t="str">
        <f t="shared" si="0"/>
        <v/>
      </c>
      <c r="E6" s="261"/>
      <c r="F6" s="77" t="str">
        <f t="shared" si="1"/>
        <v/>
      </c>
      <c r="G6" s="261"/>
      <c r="H6" s="77" t="str">
        <f t="shared" si="2"/>
        <v/>
      </c>
      <c r="K6" s="341"/>
    </row>
    <row r="7" spans="1:11">
      <c r="B7" t="s">
        <v>135</v>
      </c>
      <c r="C7" s="34"/>
      <c r="D7" s="78" t="str">
        <f t="shared" si="0"/>
        <v/>
      </c>
      <c r="E7" s="34"/>
      <c r="F7" s="77" t="str">
        <f t="shared" si="1"/>
        <v/>
      </c>
      <c r="G7" s="34"/>
      <c r="H7" s="77" t="str">
        <f t="shared" si="2"/>
        <v/>
      </c>
      <c r="K7" s="341"/>
    </row>
    <row r="8" spans="1:11" ht="15.75">
      <c r="A8" s="336" t="s">
        <v>134</v>
      </c>
      <c r="B8" s="336"/>
      <c r="C8" s="262">
        <f>SUM(C4:C7)</f>
        <v>0</v>
      </c>
      <c r="D8" s="78" t="str">
        <f t="shared" si="0"/>
        <v/>
      </c>
      <c r="E8" s="262">
        <f>SUM(E4:E7)</f>
        <v>0</v>
      </c>
      <c r="F8" s="77" t="str">
        <f t="shared" si="1"/>
        <v/>
      </c>
      <c r="G8" s="262">
        <f>SUM(G4:G7)</f>
        <v>0</v>
      </c>
      <c r="H8" s="77" t="str">
        <f t="shared" si="2"/>
        <v/>
      </c>
      <c r="K8" s="341"/>
    </row>
    <row r="9" spans="1:11" s="80" customFormat="1" ht="12.75">
      <c r="A9" s="203"/>
      <c r="B9" s="81" t="s">
        <v>116</v>
      </c>
      <c r="C9" s="81"/>
      <c r="D9" s="81"/>
      <c r="E9" s="237" t="str">
        <f>IFERROR((E8-C8)/C8,"")</f>
        <v/>
      </c>
      <c r="F9" s="79"/>
      <c r="G9" s="237" t="str">
        <f>IFERROR((G8-E8)/E8,"")</f>
        <v/>
      </c>
      <c r="H9" s="79"/>
      <c r="K9" s="341"/>
    </row>
    <row r="10" spans="1:11" s="80" customFormat="1" ht="12.75">
      <c r="A10" s="203"/>
      <c r="B10" s="81"/>
      <c r="C10" s="81"/>
      <c r="D10" s="81"/>
      <c r="E10" s="79"/>
      <c r="F10" s="79"/>
      <c r="G10" s="79"/>
      <c r="H10" s="79"/>
    </row>
    <row r="11" spans="1:11" ht="18.75">
      <c r="A11" s="330" t="s">
        <v>90</v>
      </c>
      <c r="B11" s="330"/>
      <c r="C11" s="370"/>
      <c r="D11" s="370"/>
      <c r="E11" s="370"/>
      <c r="F11" s="370"/>
      <c r="G11" s="370"/>
      <c r="H11" s="370"/>
    </row>
    <row r="12" spans="1:11">
      <c r="A12" s="204"/>
      <c r="B12" s="205" t="s">
        <v>91</v>
      </c>
      <c r="C12" s="2">
        <f>'Sales Planner'!$D$14-'Sales Planner'!$F$14</f>
        <v>0</v>
      </c>
      <c r="D12" s="78" t="str">
        <f t="shared" ref="D12:D15" si="3">IFERROR(C12/C$8,"")</f>
        <v/>
      </c>
      <c r="E12" s="2">
        <f>'Sales Planner'!L14-'Sales Planner'!N14</f>
        <v>0</v>
      </c>
      <c r="F12" s="77" t="str">
        <f t="shared" ref="F12:F15" si="4">IFERROR(E12/E$8,"")</f>
        <v/>
      </c>
      <c r="G12" s="2">
        <f>'Sales Planner'!T14-'Sales Planner'!V14</f>
        <v>0</v>
      </c>
      <c r="H12" s="77" t="str">
        <f t="shared" ref="H12:H15" si="5">IFERROR(G12/G$8,"")</f>
        <v/>
      </c>
    </row>
    <row r="13" spans="1:11">
      <c r="A13" s="204"/>
      <c r="B13" s="205" t="s">
        <v>92</v>
      </c>
      <c r="C13" s="261"/>
      <c r="D13" s="78" t="str">
        <f t="shared" si="3"/>
        <v/>
      </c>
      <c r="E13" s="261"/>
      <c r="F13" s="77" t="str">
        <f t="shared" si="4"/>
        <v/>
      </c>
      <c r="G13" s="261"/>
      <c r="H13" s="77" t="str">
        <f t="shared" si="5"/>
        <v/>
      </c>
    </row>
    <row r="14" spans="1:11">
      <c r="A14" s="204"/>
      <c r="B14" s="205" t="s">
        <v>93</v>
      </c>
      <c r="C14" s="2">
        <f>C12+C13</f>
        <v>0</v>
      </c>
      <c r="D14" s="78" t="str">
        <f t="shared" si="3"/>
        <v/>
      </c>
      <c r="E14" s="2">
        <f>E12+E13</f>
        <v>0</v>
      </c>
      <c r="F14" s="77" t="str">
        <f t="shared" si="4"/>
        <v/>
      </c>
      <c r="G14" s="2">
        <f>G12+G13</f>
        <v>0</v>
      </c>
      <c r="H14" s="77" t="str">
        <f t="shared" si="5"/>
        <v/>
      </c>
    </row>
    <row r="15" spans="1:11" ht="15.75">
      <c r="A15" s="202" t="s">
        <v>94</v>
      </c>
      <c r="C15" s="262">
        <f>C8-C14</f>
        <v>0</v>
      </c>
      <c r="D15" s="78" t="str">
        <f t="shared" si="3"/>
        <v/>
      </c>
      <c r="E15" s="262">
        <f>E8-E14</f>
        <v>0</v>
      </c>
      <c r="F15" s="77" t="str">
        <f t="shared" si="4"/>
        <v/>
      </c>
      <c r="G15" s="262">
        <f>G8-G14</f>
        <v>0</v>
      </c>
      <c r="H15" s="77" t="str">
        <f t="shared" si="5"/>
        <v/>
      </c>
    </row>
    <row r="16" spans="1:11">
      <c r="C16" s="3"/>
      <c r="D16" s="6"/>
      <c r="E16" s="3"/>
      <c r="F16" s="185"/>
      <c r="G16" s="3"/>
      <c r="H16" s="185"/>
    </row>
    <row r="17" spans="1:11" ht="18.75">
      <c r="A17" s="330" t="s">
        <v>2</v>
      </c>
      <c r="B17" s="330"/>
      <c r="C17" s="181"/>
      <c r="D17" s="182"/>
      <c r="E17" s="181"/>
      <c r="F17" s="186"/>
      <c r="G17" s="181"/>
      <c r="H17" s="186"/>
    </row>
    <row r="18" spans="1:11">
      <c r="B18" s="205" t="s">
        <v>102</v>
      </c>
      <c r="C18" s="2">
        <f>Payroll!F21</f>
        <v>0</v>
      </c>
      <c r="D18" s="78" t="str">
        <f t="shared" ref="D18:D37" si="6">IFERROR(C18/C$8,"")</f>
        <v/>
      </c>
      <c r="E18" s="2">
        <f>Payroll!M21</f>
        <v>0</v>
      </c>
      <c r="F18" s="77" t="str">
        <f t="shared" ref="F18:F37" si="7">IFERROR(E18/E$8,"")</f>
        <v/>
      </c>
      <c r="G18" s="2">
        <f>Payroll!T21</f>
        <v>0</v>
      </c>
      <c r="H18" s="77" t="str">
        <f t="shared" ref="H18:H35" si="8">IFERROR(G18/G$8,"")</f>
        <v/>
      </c>
    </row>
    <row r="19" spans="1:11">
      <c r="B19" s="205" t="s">
        <v>3</v>
      </c>
      <c r="C19" s="261"/>
      <c r="D19" s="78" t="str">
        <f t="shared" si="6"/>
        <v/>
      </c>
      <c r="E19" s="261"/>
      <c r="F19" s="77" t="str">
        <f t="shared" si="7"/>
        <v/>
      </c>
      <c r="G19" s="261"/>
      <c r="H19" s="77" t="str">
        <f t="shared" si="8"/>
        <v/>
      </c>
    </row>
    <row r="20" spans="1:11">
      <c r="B20" s="205" t="s">
        <v>4</v>
      </c>
      <c r="C20" s="261"/>
      <c r="D20" s="78" t="str">
        <f t="shared" si="6"/>
        <v/>
      </c>
      <c r="E20" s="261"/>
      <c r="F20" s="77" t="str">
        <f t="shared" si="7"/>
        <v/>
      </c>
      <c r="G20" s="261"/>
      <c r="H20" s="77" t="str">
        <f t="shared" si="8"/>
        <v/>
      </c>
    </row>
    <row r="21" spans="1:11">
      <c r="B21" s="205" t="s">
        <v>240</v>
      </c>
      <c r="C21" s="261"/>
      <c r="D21" s="78" t="str">
        <f t="shared" si="6"/>
        <v/>
      </c>
      <c r="E21" s="261"/>
      <c r="F21" s="77" t="str">
        <f t="shared" si="7"/>
        <v/>
      </c>
      <c r="G21" s="261"/>
      <c r="H21" s="77" t="str">
        <f t="shared" si="8"/>
        <v/>
      </c>
    </row>
    <row r="22" spans="1:11">
      <c r="B22" s="205" t="s">
        <v>6</v>
      </c>
      <c r="C22" s="2">
        <f>'Depreciation Calc'!F11</f>
        <v>0</v>
      </c>
      <c r="D22" s="78" t="str">
        <f t="shared" si="6"/>
        <v/>
      </c>
      <c r="E22" s="2">
        <f>'Depreciation Calc'!G11</f>
        <v>0</v>
      </c>
      <c r="F22" s="77" t="str">
        <f t="shared" si="7"/>
        <v/>
      </c>
      <c r="G22" s="2">
        <f>'Depreciation Calc'!H11</f>
        <v>0</v>
      </c>
      <c r="H22" s="77" t="str">
        <f t="shared" si="8"/>
        <v/>
      </c>
    </row>
    <row r="23" spans="1:11">
      <c r="B23" s="205" t="s">
        <v>7</v>
      </c>
      <c r="C23" s="261"/>
      <c r="D23" s="78" t="str">
        <f t="shared" si="6"/>
        <v/>
      </c>
      <c r="E23" s="261"/>
      <c r="F23" s="77" t="str">
        <f t="shared" si="7"/>
        <v/>
      </c>
      <c r="G23" s="261"/>
      <c r="H23" s="77" t="str">
        <f t="shared" si="8"/>
        <v/>
      </c>
    </row>
    <row r="24" spans="1:11">
      <c r="B24" s="205" t="s">
        <v>8</v>
      </c>
      <c r="C24" s="2">
        <f>IF(ISNUMBER('Loan 1'!F18),'Loan 1'!F18,0)+IF(ISNUMBER('Loan 2'!F18),'Loan 2'!F18,0)+IF(ISNUMBER('Loan 3'!F18),'Loan 3'!F18,0)</f>
        <v>0</v>
      </c>
      <c r="D24" s="78" t="str">
        <f t="shared" si="6"/>
        <v/>
      </c>
      <c r="E24" s="2">
        <f>IF(ISNUMBER('Loan 1'!F30),'Loan 1'!F30,0)+IF(ISNUMBER('Loan 2'!F30),'Loan 2'!F30,0)</f>
        <v>0</v>
      </c>
      <c r="F24" s="77" t="str">
        <f t="shared" si="7"/>
        <v/>
      </c>
      <c r="G24" s="2">
        <f>IF(ISNUMBER('Loan 1'!F42),'Loan 1'!F42,0)+IF(ISNUMBER('Loan 2'!F42),'Loan 2'!F42,0)</f>
        <v>0</v>
      </c>
      <c r="H24" s="77" t="str">
        <f t="shared" si="8"/>
        <v/>
      </c>
    </row>
    <row r="25" spans="1:11">
      <c r="B25" s="205" t="s">
        <v>9</v>
      </c>
      <c r="C25" s="261"/>
      <c r="D25" s="78" t="str">
        <f t="shared" si="6"/>
        <v/>
      </c>
      <c r="E25" s="261"/>
      <c r="F25" s="77" t="str">
        <f t="shared" si="7"/>
        <v/>
      </c>
      <c r="G25" s="261"/>
      <c r="H25" s="77" t="str">
        <f t="shared" si="8"/>
        <v/>
      </c>
    </row>
    <row r="26" spans="1:11">
      <c r="B26" s="205" t="s">
        <v>10</v>
      </c>
      <c r="C26" s="261"/>
      <c r="D26" s="78" t="str">
        <f t="shared" si="6"/>
        <v/>
      </c>
      <c r="E26" s="261"/>
      <c r="F26" s="77" t="str">
        <f t="shared" si="7"/>
        <v/>
      </c>
      <c r="G26" s="261"/>
      <c r="H26" s="77" t="str">
        <f t="shared" si="8"/>
        <v/>
      </c>
      <c r="K26" s="3"/>
    </row>
    <row r="27" spans="1:11">
      <c r="B27" s="205" t="s">
        <v>96</v>
      </c>
      <c r="C27" s="261"/>
      <c r="D27" s="78" t="str">
        <f t="shared" si="6"/>
        <v/>
      </c>
      <c r="E27" s="261"/>
      <c r="F27" s="77" t="str">
        <f t="shared" si="7"/>
        <v/>
      </c>
      <c r="G27" s="261"/>
      <c r="H27" s="77" t="str">
        <f t="shared" si="8"/>
        <v/>
      </c>
    </row>
    <row r="28" spans="1:11">
      <c r="B28" s="205" t="s">
        <v>11</v>
      </c>
      <c r="C28" s="261"/>
      <c r="D28" s="78" t="str">
        <f t="shared" si="6"/>
        <v/>
      </c>
      <c r="E28" s="261"/>
      <c r="F28" s="77" t="str">
        <f t="shared" si="7"/>
        <v/>
      </c>
      <c r="G28" s="261"/>
      <c r="H28" s="77" t="str">
        <f t="shared" si="8"/>
        <v/>
      </c>
    </row>
    <row r="29" spans="1:11">
      <c r="B29" s="205" t="s">
        <v>12</v>
      </c>
      <c r="C29" s="261"/>
      <c r="D29" s="78" t="str">
        <f t="shared" si="6"/>
        <v/>
      </c>
      <c r="E29" s="261"/>
      <c r="F29" s="77" t="str">
        <f t="shared" si="7"/>
        <v/>
      </c>
      <c r="G29" s="261"/>
      <c r="H29" s="77" t="str">
        <f t="shared" si="8"/>
        <v/>
      </c>
    </row>
    <row r="30" spans="1:11">
      <c r="B30" s="205" t="s">
        <v>13</v>
      </c>
      <c r="C30" s="261"/>
      <c r="D30" s="78" t="str">
        <f t="shared" si="6"/>
        <v/>
      </c>
      <c r="E30" s="261"/>
      <c r="F30" s="77" t="str">
        <f t="shared" si="7"/>
        <v/>
      </c>
      <c r="G30" s="261"/>
      <c r="H30" s="77" t="str">
        <f t="shared" si="8"/>
        <v/>
      </c>
    </row>
    <row r="31" spans="1:11">
      <c r="B31" s="205" t="s">
        <v>14</v>
      </c>
      <c r="C31" s="261"/>
      <c r="D31" s="78" t="str">
        <f t="shared" si="6"/>
        <v/>
      </c>
      <c r="E31" s="261"/>
      <c r="F31" s="77" t="str">
        <f t="shared" si="7"/>
        <v/>
      </c>
      <c r="G31" s="261"/>
      <c r="H31" s="77" t="str">
        <f t="shared" si="8"/>
        <v/>
      </c>
    </row>
    <row r="32" spans="1:11">
      <c r="B32" s="205" t="s">
        <v>15</v>
      </c>
      <c r="C32" s="261"/>
      <c r="D32" s="78" t="str">
        <f t="shared" si="6"/>
        <v/>
      </c>
      <c r="E32" s="261"/>
      <c r="F32" s="77" t="str">
        <f t="shared" si="7"/>
        <v/>
      </c>
      <c r="G32" s="261"/>
      <c r="H32" s="77" t="str">
        <f t="shared" si="8"/>
        <v/>
      </c>
    </row>
    <row r="33" spans="1:8">
      <c r="B33" s="205" t="s">
        <v>16</v>
      </c>
      <c r="C33" s="261"/>
      <c r="D33" s="78" t="str">
        <f t="shared" si="6"/>
        <v/>
      </c>
      <c r="E33" s="261"/>
      <c r="F33" s="77" t="str">
        <f t="shared" si="7"/>
        <v/>
      </c>
      <c r="G33" s="261"/>
      <c r="H33" s="77" t="str">
        <f t="shared" si="8"/>
        <v/>
      </c>
    </row>
    <row r="34" spans="1:8">
      <c r="B34" s="205" t="s">
        <v>17</v>
      </c>
      <c r="C34" s="261"/>
      <c r="D34" s="78" t="str">
        <f t="shared" si="6"/>
        <v/>
      </c>
      <c r="E34" s="261"/>
      <c r="F34" s="77" t="str">
        <f t="shared" si="7"/>
        <v/>
      </c>
      <c r="G34" s="261"/>
      <c r="H34" s="77" t="str">
        <f t="shared" si="8"/>
        <v/>
      </c>
    </row>
    <row r="35" spans="1:8" ht="15.75">
      <c r="A35" s="202" t="s">
        <v>18</v>
      </c>
      <c r="B35" s="202"/>
      <c r="C35" s="262">
        <f>SUM(C18:C34)</f>
        <v>0</v>
      </c>
      <c r="D35" s="78" t="str">
        <f t="shared" si="6"/>
        <v/>
      </c>
      <c r="E35" s="262">
        <f>SUM(E18:E34)</f>
        <v>0</v>
      </c>
      <c r="F35" s="77" t="str">
        <f t="shared" si="7"/>
        <v/>
      </c>
      <c r="G35" s="262">
        <f>SUM(G18:G34)</f>
        <v>0</v>
      </c>
      <c r="H35" s="77" t="str">
        <f t="shared" si="8"/>
        <v/>
      </c>
    </row>
    <row r="36" spans="1:8" ht="6.4" customHeight="1">
      <c r="C36" s="3"/>
      <c r="D36" s="6"/>
      <c r="E36" s="3"/>
      <c r="F36" s="185"/>
      <c r="G36" s="3"/>
      <c r="H36" s="185"/>
    </row>
    <row r="37" spans="1:8" ht="16.5" thickBot="1">
      <c r="A37" s="202" t="s">
        <v>19</v>
      </c>
      <c r="B37" s="202"/>
      <c r="C37" s="263">
        <f>C8-C14-C35</f>
        <v>0</v>
      </c>
      <c r="D37" s="78" t="str">
        <f t="shared" si="6"/>
        <v/>
      </c>
      <c r="E37" s="263">
        <f>E15-E35</f>
        <v>0</v>
      </c>
      <c r="F37" s="77" t="str">
        <f t="shared" si="7"/>
        <v/>
      </c>
      <c r="G37" s="263">
        <f>G15-G35</f>
        <v>0</v>
      </c>
      <c r="H37" s="77" t="str">
        <f>IFERROR(G37/G$8,"")</f>
        <v/>
      </c>
    </row>
    <row r="38" spans="1:8" ht="6" customHeight="1" thickTop="1"/>
    <row r="40" spans="1:8" ht="15.75">
      <c r="A40" s="206" t="s">
        <v>39</v>
      </c>
      <c r="B40" s="207"/>
      <c r="C40" s="208" t="s">
        <v>110</v>
      </c>
      <c r="D40" s="207"/>
      <c r="E40" s="208" t="s">
        <v>185</v>
      </c>
      <c r="F40" s="207"/>
      <c r="G40" s="208" t="s">
        <v>251</v>
      </c>
      <c r="H40" s="209" t="s">
        <v>101</v>
      </c>
    </row>
    <row r="41" spans="1:8">
      <c r="A41" s="187" t="s">
        <v>114</v>
      </c>
      <c r="B41" s="188"/>
      <c r="C41" s="196" t="str">
        <f>D15</f>
        <v/>
      </c>
      <c r="D41" s="189"/>
      <c r="E41" s="196" t="str">
        <f>F15</f>
        <v/>
      </c>
      <c r="F41" s="309"/>
      <c r="G41" s="196" t="str">
        <f>H15</f>
        <v/>
      </c>
      <c r="H41" s="199" t="s">
        <v>151</v>
      </c>
    </row>
    <row r="42" spans="1:8">
      <c r="A42" s="190" t="s">
        <v>90</v>
      </c>
      <c r="B42" s="89"/>
      <c r="C42" s="197" t="str">
        <f>D14</f>
        <v/>
      </c>
      <c r="D42" s="90"/>
      <c r="E42" s="197" t="str">
        <f>F14</f>
        <v/>
      </c>
      <c r="F42" s="310"/>
      <c r="G42" s="311" t="str">
        <f>H14</f>
        <v/>
      </c>
      <c r="H42" s="200" t="s">
        <v>152</v>
      </c>
    </row>
    <row r="43" spans="1:8">
      <c r="A43" s="191" t="s">
        <v>150</v>
      </c>
      <c r="B43" s="192"/>
      <c r="C43" s="198" t="str">
        <f>D37</f>
        <v/>
      </c>
      <c r="D43" s="193"/>
      <c r="E43" s="198" t="str">
        <f>F37</f>
        <v/>
      </c>
      <c r="F43" s="312"/>
      <c r="G43" s="198" t="str">
        <f>H37</f>
        <v/>
      </c>
      <c r="H43" s="201" t="s">
        <v>151</v>
      </c>
    </row>
    <row r="44" spans="1:8">
      <c r="A44" s="194"/>
      <c r="B44" s="194"/>
      <c r="C44" s="195"/>
      <c r="D44" s="195"/>
      <c r="E44" s="195"/>
      <c r="F44" s="195"/>
    </row>
    <row r="45" spans="1:8">
      <c r="A45" s="194"/>
      <c r="B45" s="194"/>
      <c r="C45" s="195"/>
      <c r="D45" s="195"/>
      <c r="E45" s="195"/>
      <c r="F45" s="195"/>
    </row>
  </sheetData>
  <sheetProtection selectLockedCells="1"/>
  <mergeCells count="9">
    <mergeCell ref="K3:K9"/>
    <mergeCell ref="A1:E1"/>
    <mergeCell ref="A17:B17"/>
    <mergeCell ref="A11:B11"/>
    <mergeCell ref="C11:D11"/>
    <mergeCell ref="E11:F11"/>
    <mergeCell ref="A3:B3"/>
    <mergeCell ref="A8:B8"/>
    <mergeCell ref="G11:H11"/>
  </mergeCells>
  <conditionalFormatting sqref="E9:E10">
    <cfRule type="cellIs" dxfId="4" priority="3" operator="lessThan">
      <formula>0</formula>
    </cfRule>
    <cfRule type="cellIs" dxfId="3" priority="4" operator="greaterThanOrEqual">
      <formula>0</formula>
    </cfRule>
  </conditionalFormatting>
  <conditionalFormatting sqref="G9:G10">
    <cfRule type="cellIs" dxfId="2" priority="1" operator="lessThan">
      <formula>0</formula>
    </cfRule>
    <cfRule type="cellIs" dxfId="1" priority="2" operator="greaterThanOrEqual">
      <formula>0</formula>
    </cfRule>
  </conditionalFormatting>
  <pageMargins left="0.25" right="0.25" top="0.75" bottom="0.75" header="0.3" footer="0.3"/>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V92"/>
  <sheetViews>
    <sheetView showGridLines="0" zoomScaleNormal="100" zoomScaleSheetLayoutView="100" workbookViewId="0">
      <selection activeCell="C8" sqref="C8"/>
    </sheetView>
  </sheetViews>
  <sheetFormatPr defaultRowHeight="12.75"/>
  <cols>
    <col min="1" max="1" width="25.85546875" style="159" customWidth="1"/>
    <col min="2" max="2" width="10" style="104" bestFit="1" customWidth="1"/>
    <col min="3" max="14" width="9.7109375" style="160" customWidth="1"/>
    <col min="15" max="15" width="14.28515625" style="161" customWidth="1"/>
    <col min="16" max="16" width="6.140625" style="104" customWidth="1"/>
    <col min="17" max="17" width="53.85546875" style="104" customWidth="1"/>
    <col min="18" max="256" width="8.7109375" style="104"/>
    <col min="257" max="257" width="24.28515625" style="104" customWidth="1"/>
    <col min="258" max="258" width="9.5703125" style="104" customWidth="1"/>
    <col min="259" max="271" width="7.5703125" style="104" customWidth="1"/>
    <col min="272" max="512" width="8.7109375" style="104"/>
    <col min="513" max="513" width="24.28515625" style="104" customWidth="1"/>
    <col min="514" max="514" width="9.5703125" style="104" customWidth="1"/>
    <col min="515" max="527" width="7.5703125" style="104" customWidth="1"/>
    <col min="528" max="768" width="8.7109375" style="104"/>
    <col min="769" max="769" width="24.28515625" style="104" customWidth="1"/>
    <col min="770" max="770" width="9.5703125" style="104" customWidth="1"/>
    <col min="771" max="783" width="7.5703125" style="104" customWidth="1"/>
    <col min="784" max="1024" width="8.7109375" style="104"/>
    <col min="1025" max="1025" width="24.28515625" style="104" customWidth="1"/>
    <col min="1026" max="1026" width="9.5703125" style="104" customWidth="1"/>
    <col min="1027" max="1039" width="7.5703125" style="104" customWidth="1"/>
    <col min="1040" max="1280" width="8.7109375" style="104"/>
    <col min="1281" max="1281" width="24.28515625" style="104" customWidth="1"/>
    <col min="1282" max="1282" width="9.5703125" style="104" customWidth="1"/>
    <col min="1283" max="1295" width="7.5703125" style="104" customWidth="1"/>
    <col min="1296" max="1536" width="8.7109375" style="104"/>
    <col min="1537" max="1537" width="24.28515625" style="104" customWidth="1"/>
    <col min="1538" max="1538" width="9.5703125" style="104" customWidth="1"/>
    <col min="1539" max="1551" width="7.5703125" style="104" customWidth="1"/>
    <col min="1552" max="1792" width="8.7109375" style="104"/>
    <col min="1793" max="1793" width="24.28515625" style="104" customWidth="1"/>
    <col min="1794" max="1794" width="9.5703125" style="104" customWidth="1"/>
    <col min="1795" max="1807" width="7.5703125" style="104" customWidth="1"/>
    <col min="1808" max="2048" width="8.7109375" style="104"/>
    <col min="2049" max="2049" width="24.28515625" style="104" customWidth="1"/>
    <col min="2050" max="2050" width="9.5703125" style="104" customWidth="1"/>
    <col min="2051" max="2063" width="7.5703125" style="104" customWidth="1"/>
    <col min="2064" max="2304" width="8.7109375" style="104"/>
    <col min="2305" max="2305" width="24.28515625" style="104" customWidth="1"/>
    <col min="2306" max="2306" width="9.5703125" style="104" customWidth="1"/>
    <col min="2307" max="2319" width="7.5703125" style="104" customWidth="1"/>
    <col min="2320" max="2560" width="8.7109375" style="104"/>
    <col min="2561" max="2561" width="24.28515625" style="104" customWidth="1"/>
    <col min="2562" max="2562" width="9.5703125" style="104" customWidth="1"/>
    <col min="2563" max="2575" width="7.5703125" style="104" customWidth="1"/>
    <col min="2576" max="2816" width="8.7109375" style="104"/>
    <col min="2817" max="2817" width="24.28515625" style="104" customWidth="1"/>
    <col min="2818" max="2818" width="9.5703125" style="104" customWidth="1"/>
    <col min="2819" max="2831" width="7.5703125" style="104" customWidth="1"/>
    <col min="2832" max="3072" width="8.7109375" style="104"/>
    <col min="3073" max="3073" width="24.28515625" style="104" customWidth="1"/>
    <col min="3074" max="3074" width="9.5703125" style="104" customWidth="1"/>
    <col min="3075" max="3087" width="7.5703125" style="104" customWidth="1"/>
    <col min="3088" max="3328" width="8.7109375" style="104"/>
    <col min="3329" max="3329" width="24.28515625" style="104" customWidth="1"/>
    <col min="3330" max="3330" width="9.5703125" style="104" customWidth="1"/>
    <col min="3331" max="3343" width="7.5703125" style="104" customWidth="1"/>
    <col min="3344" max="3584" width="8.7109375" style="104"/>
    <col min="3585" max="3585" width="24.28515625" style="104" customWidth="1"/>
    <col min="3586" max="3586" width="9.5703125" style="104" customWidth="1"/>
    <col min="3587" max="3599" width="7.5703125" style="104" customWidth="1"/>
    <col min="3600" max="3840" width="8.7109375" style="104"/>
    <col min="3841" max="3841" width="24.28515625" style="104" customWidth="1"/>
    <col min="3842" max="3842" width="9.5703125" style="104" customWidth="1"/>
    <col min="3843" max="3855" width="7.5703125" style="104" customWidth="1"/>
    <col min="3856" max="4096" width="8.7109375" style="104"/>
    <col min="4097" max="4097" width="24.28515625" style="104" customWidth="1"/>
    <col min="4098" max="4098" width="9.5703125" style="104" customWidth="1"/>
    <col min="4099" max="4111" width="7.5703125" style="104" customWidth="1"/>
    <col min="4112" max="4352" width="8.7109375" style="104"/>
    <col min="4353" max="4353" width="24.28515625" style="104" customWidth="1"/>
    <col min="4354" max="4354" width="9.5703125" style="104" customWidth="1"/>
    <col min="4355" max="4367" width="7.5703125" style="104" customWidth="1"/>
    <col min="4368" max="4608" width="8.7109375" style="104"/>
    <col min="4609" max="4609" width="24.28515625" style="104" customWidth="1"/>
    <col min="4610" max="4610" width="9.5703125" style="104" customWidth="1"/>
    <col min="4611" max="4623" width="7.5703125" style="104" customWidth="1"/>
    <col min="4624" max="4864" width="8.7109375" style="104"/>
    <col min="4865" max="4865" width="24.28515625" style="104" customWidth="1"/>
    <col min="4866" max="4866" width="9.5703125" style="104" customWidth="1"/>
    <col min="4867" max="4879" width="7.5703125" style="104" customWidth="1"/>
    <col min="4880" max="5120" width="8.7109375" style="104"/>
    <col min="5121" max="5121" width="24.28515625" style="104" customWidth="1"/>
    <col min="5122" max="5122" width="9.5703125" style="104" customWidth="1"/>
    <col min="5123" max="5135" width="7.5703125" style="104" customWidth="1"/>
    <col min="5136" max="5376" width="8.7109375" style="104"/>
    <col min="5377" max="5377" width="24.28515625" style="104" customWidth="1"/>
    <col min="5378" max="5378" width="9.5703125" style="104" customWidth="1"/>
    <col min="5379" max="5391" width="7.5703125" style="104" customWidth="1"/>
    <col min="5392" max="5632" width="8.7109375" style="104"/>
    <col min="5633" max="5633" width="24.28515625" style="104" customWidth="1"/>
    <col min="5634" max="5634" width="9.5703125" style="104" customWidth="1"/>
    <col min="5635" max="5647" width="7.5703125" style="104" customWidth="1"/>
    <col min="5648" max="5888" width="8.7109375" style="104"/>
    <col min="5889" max="5889" width="24.28515625" style="104" customWidth="1"/>
    <col min="5890" max="5890" width="9.5703125" style="104" customWidth="1"/>
    <col min="5891" max="5903" width="7.5703125" style="104" customWidth="1"/>
    <col min="5904" max="6144" width="8.7109375" style="104"/>
    <col min="6145" max="6145" width="24.28515625" style="104" customWidth="1"/>
    <col min="6146" max="6146" width="9.5703125" style="104" customWidth="1"/>
    <col min="6147" max="6159" width="7.5703125" style="104" customWidth="1"/>
    <col min="6160" max="6400" width="8.7109375" style="104"/>
    <col min="6401" max="6401" width="24.28515625" style="104" customWidth="1"/>
    <col min="6402" max="6402" width="9.5703125" style="104" customWidth="1"/>
    <col min="6403" max="6415" width="7.5703125" style="104" customWidth="1"/>
    <col min="6416" max="6656" width="8.7109375" style="104"/>
    <col min="6657" max="6657" width="24.28515625" style="104" customWidth="1"/>
    <col min="6658" max="6658" width="9.5703125" style="104" customWidth="1"/>
    <col min="6659" max="6671" width="7.5703125" style="104" customWidth="1"/>
    <col min="6672" max="6912" width="8.7109375" style="104"/>
    <col min="6913" max="6913" width="24.28515625" style="104" customWidth="1"/>
    <col min="6914" max="6914" width="9.5703125" style="104" customWidth="1"/>
    <col min="6915" max="6927" width="7.5703125" style="104" customWidth="1"/>
    <col min="6928" max="7168" width="8.7109375" style="104"/>
    <col min="7169" max="7169" width="24.28515625" style="104" customWidth="1"/>
    <col min="7170" max="7170" width="9.5703125" style="104" customWidth="1"/>
    <col min="7171" max="7183" width="7.5703125" style="104" customWidth="1"/>
    <col min="7184" max="7424" width="8.7109375" style="104"/>
    <col min="7425" max="7425" width="24.28515625" style="104" customWidth="1"/>
    <col min="7426" max="7426" width="9.5703125" style="104" customWidth="1"/>
    <col min="7427" max="7439" width="7.5703125" style="104" customWidth="1"/>
    <col min="7440" max="7680" width="8.7109375" style="104"/>
    <col min="7681" max="7681" width="24.28515625" style="104" customWidth="1"/>
    <col min="7682" max="7682" width="9.5703125" style="104" customWidth="1"/>
    <col min="7683" max="7695" width="7.5703125" style="104" customWidth="1"/>
    <col min="7696" max="7936" width="8.7109375" style="104"/>
    <col min="7937" max="7937" width="24.28515625" style="104" customWidth="1"/>
    <col min="7938" max="7938" width="9.5703125" style="104" customWidth="1"/>
    <col min="7939" max="7951" width="7.5703125" style="104" customWidth="1"/>
    <col min="7952" max="8192" width="8.7109375" style="104"/>
    <col min="8193" max="8193" width="24.28515625" style="104" customWidth="1"/>
    <col min="8194" max="8194" width="9.5703125" style="104" customWidth="1"/>
    <col min="8195" max="8207" width="7.5703125" style="104" customWidth="1"/>
    <col min="8208" max="8448" width="8.7109375" style="104"/>
    <col min="8449" max="8449" width="24.28515625" style="104" customWidth="1"/>
    <col min="8450" max="8450" width="9.5703125" style="104" customWidth="1"/>
    <col min="8451" max="8463" width="7.5703125" style="104" customWidth="1"/>
    <col min="8464" max="8704" width="8.7109375" style="104"/>
    <col min="8705" max="8705" width="24.28515625" style="104" customWidth="1"/>
    <col min="8706" max="8706" width="9.5703125" style="104" customWidth="1"/>
    <col min="8707" max="8719" width="7.5703125" style="104" customWidth="1"/>
    <col min="8720" max="8960" width="8.7109375" style="104"/>
    <col min="8961" max="8961" width="24.28515625" style="104" customWidth="1"/>
    <col min="8962" max="8962" width="9.5703125" style="104" customWidth="1"/>
    <col min="8963" max="8975" width="7.5703125" style="104" customWidth="1"/>
    <col min="8976" max="9216" width="8.7109375" style="104"/>
    <col min="9217" max="9217" width="24.28515625" style="104" customWidth="1"/>
    <col min="9218" max="9218" width="9.5703125" style="104" customWidth="1"/>
    <col min="9219" max="9231" width="7.5703125" style="104" customWidth="1"/>
    <col min="9232" max="9472" width="8.7109375" style="104"/>
    <col min="9473" max="9473" width="24.28515625" style="104" customWidth="1"/>
    <col min="9474" max="9474" width="9.5703125" style="104" customWidth="1"/>
    <col min="9475" max="9487" width="7.5703125" style="104" customWidth="1"/>
    <col min="9488" max="9728" width="8.7109375" style="104"/>
    <col min="9729" max="9729" width="24.28515625" style="104" customWidth="1"/>
    <col min="9730" max="9730" width="9.5703125" style="104" customWidth="1"/>
    <col min="9731" max="9743" width="7.5703125" style="104" customWidth="1"/>
    <col min="9744" max="9984" width="8.7109375" style="104"/>
    <col min="9985" max="9985" width="24.28515625" style="104" customWidth="1"/>
    <col min="9986" max="9986" width="9.5703125" style="104" customWidth="1"/>
    <col min="9987" max="9999" width="7.5703125" style="104" customWidth="1"/>
    <col min="10000" max="10240" width="8.7109375" style="104"/>
    <col min="10241" max="10241" width="24.28515625" style="104" customWidth="1"/>
    <col min="10242" max="10242" width="9.5703125" style="104" customWidth="1"/>
    <col min="10243" max="10255" width="7.5703125" style="104" customWidth="1"/>
    <col min="10256" max="10496" width="8.7109375" style="104"/>
    <col min="10497" max="10497" width="24.28515625" style="104" customWidth="1"/>
    <col min="10498" max="10498" width="9.5703125" style="104" customWidth="1"/>
    <col min="10499" max="10511" width="7.5703125" style="104" customWidth="1"/>
    <col min="10512" max="10752" width="8.7109375" style="104"/>
    <col min="10753" max="10753" width="24.28515625" style="104" customWidth="1"/>
    <col min="10754" max="10754" width="9.5703125" style="104" customWidth="1"/>
    <col min="10755" max="10767" width="7.5703125" style="104" customWidth="1"/>
    <col min="10768" max="11008" width="8.7109375" style="104"/>
    <col min="11009" max="11009" width="24.28515625" style="104" customWidth="1"/>
    <col min="11010" max="11010" width="9.5703125" style="104" customWidth="1"/>
    <col min="11011" max="11023" width="7.5703125" style="104" customWidth="1"/>
    <col min="11024" max="11264" width="8.7109375" style="104"/>
    <col min="11265" max="11265" width="24.28515625" style="104" customWidth="1"/>
    <col min="11266" max="11266" width="9.5703125" style="104" customWidth="1"/>
    <col min="11267" max="11279" width="7.5703125" style="104" customWidth="1"/>
    <col min="11280" max="11520" width="8.7109375" style="104"/>
    <col min="11521" max="11521" width="24.28515625" style="104" customWidth="1"/>
    <col min="11522" max="11522" width="9.5703125" style="104" customWidth="1"/>
    <col min="11523" max="11535" width="7.5703125" style="104" customWidth="1"/>
    <col min="11536" max="11776" width="8.7109375" style="104"/>
    <col min="11777" max="11777" width="24.28515625" style="104" customWidth="1"/>
    <col min="11778" max="11778" width="9.5703125" style="104" customWidth="1"/>
    <col min="11779" max="11791" width="7.5703125" style="104" customWidth="1"/>
    <col min="11792" max="12032" width="8.7109375" style="104"/>
    <col min="12033" max="12033" width="24.28515625" style="104" customWidth="1"/>
    <col min="12034" max="12034" width="9.5703125" style="104" customWidth="1"/>
    <col min="12035" max="12047" width="7.5703125" style="104" customWidth="1"/>
    <col min="12048" max="12288" width="8.7109375" style="104"/>
    <col min="12289" max="12289" width="24.28515625" style="104" customWidth="1"/>
    <col min="12290" max="12290" width="9.5703125" style="104" customWidth="1"/>
    <col min="12291" max="12303" width="7.5703125" style="104" customWidth="1"/>
    <col min="12304" max="12544" width="8.7109375" style="104"/>
    <col min="12545" max="12545" width="24.28515625" style="104" customWidth="1"/>
    <col min="12546" max="12546" width="9.5703125" style="104" customWidth="1"/>
    <col min="12547" max="12559" width="7.5703125" style="104" customWidth="1"/>
    <col min="12560" max="12800" width="8.7109375" style="104"/>
    <col min="12801" max="12801" width="24.28515625" style="104" customWidth="1"/>
    <col min="12802" max="12802" width="9.5703125" style="104" customWidth="1"/>
    <col min="12803" max="12815" width="7.5703125" style="104" customWidth="1"/>
    <col min="12816" max="13056" width="8.7109375" style="104"/>
    <col min="13057" max="13057" width="24.28515625" style="104" customWidth="1"/>
    <col min="13058" max="13058" width="9.5703125" style="104" customWidth="1"/>
    <col min="13059" max="13071" width="7.5703125" style="104" customWidth="1"/>
    <col min="13072" max="13312" width="8.7109375" style="104"/>
    <col min="13313" max="13313" width="24.28515625" style="104" customWidth="1"/>
    <col min="13314" max="13314" width="9.5703125" style="104" customWidth="1"/>
    <col min="13315" max="13327" width="7.5703125" style="104" customWidth="1"/>
    <col min="13328" max="13568" width="8.7109375" style="104"/>
    <col min="13569" max="13569" width="24.28515625" style="104" customWidth="1"/>
    <col min="13570" max="13570" width="9.5703125" style="104" customWidth="1"/>
    <col min="13571" max="13583" width="7.5703125" style="104" customWidth="1"/>
    <col min="13584" max="13824" width="8.7109375" style="104"/>
    <col min="13825" max="13825" width="24.28515625" style="104" customWidth="1"/>
    <col min="13826" max="13826" width="9.5703125" style="104" customWidth="1"/>
    <col min="13827" max="13839" width="7.5703125" style="104" customWidth="1"/>
    <col min="13840" max="14080" width="8.7109375" style="104"/>
    <col min="14081" max="14081" width="24.28515625" style="104" customWidth="1"/>
    <col min="14082" max="14082" width="9.5703125" style="104" customWidth="1"/>
    <col min="14083" max="14095" width="7.5703125" style="104" customWidth="1"/>
    <col min="14096" max="14336" width="8.7109375" style="104"/>
    <col min="14337" max="14337" width="24.28515625" style="104" customWidth="1"/>
    <col min="14338" max="14338" width="9.5703125" style="104" customWidth="1"/>
    <col min="14339" max="14351" width="7.5703125" style="104" customWidth="1"/>
    <col min="14352" max="14592" width="8.7109375" style="104"/>
    <col min="14593" max="14593" width="24.28515625" style="104" customWidth="1"/>
    <col min="14594" max="14594" width="9.5703125" style="104" customWidth="1"/>
    <col min="14595" max="14607" width="7.5703125" style="104" customWidth="1"/>
    <col min="14608" max="14848" width="8.7109375" style="104"/>
    <col min="14849" max="14849" width="24.28515625" style="104" customWidth="1"/>
    <col min="14850" max="14850" width="9.5703125" style="104" customWidth="1"/>
    <col min="14851" max="14863" width="7.5703125" style="104" customWidth="1"/>
    <col min="14864" max="15104" width="8.7109375" style="104"/>
    <col min="15105" max="15105" width="24.28515625" style="104" customWidth="1"/>
    <col min="15106" max="15106" width="9.5703125" style="104" customWidth="1"/>
    <col min="15107" max="15119" width="7.5703125" style="104" customWidth="1"/>
    <col min="15120" max="15360" width="8.7109375" style="104"/>
    <col min="15361" max="15361" width="24.28515625" style="104" customWidth="1"/>
    <col min="15362" max="15362" width="9.5703125" style="104" customWidth="1"/>
    <col min="15363" max="15375" width="7.5703125" style="104" customWidth="1"/>
    <col min="15376" max="15616" width="8.7109375" style="104"/>
    <col min="15617" max="15617" width="24.28515625" style="104" customWidth="1"/>
    <col min="15618" max="15618" width="9.5703125" style="104" customWidth="1"/>
    <col min="15619" max="15631" width="7.5703125" style="104" customWidth="1"/>
    <col min="15632" max="15872" width="8.7109375" style="104"/>
    <col min="15873" max="15873" width="24.28515625" style="104" customWidth="1"/>
    <col min="15874" max="15874" width="9.5703125" style="104" customWidth="1"/>
    <col min="15875" max="15887" width="7.5703125" style="104" customWidth="1"/>
    <col min="15888" max="16128" width="8.7109375" style="104"/>
    <col min="16129" max="16129" width="24.28515625" style="104" customWidth="1"/>
    <col min="16130" max="16130" width="9.5703125" style="104" customWidth="1"/>
    <col min="16131" max="16143" width="7.5703125" style="104" customWidth="1"/>
    <col min="16144" max="16384" width="8.7109375" style="104"/>
  </cols>
  <sheetData>
    <row r="1" spans="1:22" customFormat="1" ht="34.9" customHeight="1">
      <c r="A1" s="372" t="s">
        <v>187</v>
      </c>
      <c r="B1" s="372"/>
      <c r="C1" s="372"/>
      <c r="D1" s="372"/>
      <c r="E1" s="372"/>
      <c r="F1" s="372"/>
      <c r="G1" s="372"/>
      <c r="H1" s="372"/>
      <c r="I1" s="95"/>
      <c r="J1" s="95"/>
      <c r="K1" s="95"/>
      <c r="L1" s="95"/>
      <c r="M1" s="95"/>
      <c r="N1" s="95"/>
      <c r="O1" s="96"/>
    </row>
    <row r="2" spans="1:22" customFormat="1" ht="36" customHeight="1">
      <c r="A2" s="97" t="str">
        <f>'Start-Up Costs &amp; Funding'!A2</f>
        <v>Company Name</v>
      </c>
      <c r="B2" s="98"/>
      <c r="C2" s="99"/>
      <c r="D2" s="95"/>
      <c r="E2" s="95"/>
      <c r="F2" s="95"/>
      <c r="G2" s="100"/>
      <c r="H2" s="100"/>
      <c r="I2" s="95"/>
      <c r="J2" s="95"/>
      <c r="K2" s="95"/>
      <c r="L2" s="95"/>
      <c r="M2" s="95"/>
      <c r="N2" s="95"/>
      <c r="O2" s="96"/>
    </row>
    <row r="3" spans="1:22" ht="13.5" customHeight="1">
      <c r="A3" s="101"/>
      <c r="B3" s="101"/>
      <c r="C3" s="102"/>
      <c r="D3" s="102"/>
      <c r="E3" s="102"/>
      <c r="F3" s="102"/>
      <c r="G3" s="102"/>
      <c r="H3" s="102"/>
      <c r="I3" s="102"/>
      <c r="J3" s="102"/>
      <c r="K3" s="102"/>
      <c r="L3" s="102"/>
      <c r="M3" s="102"/>
      <c r="N3" s="102"/>
      <c r="O3" s="103"/>
    </row>
    <row r="4" spans="1:22" s="108" customFormat="1" ht="15">
      <c r="A4" s="105" t="s">
        <v>117</v>
      </c>
      <c r="B4" s="162">
        <v>43831</v>
      </c>
      <c r="C4" s="106"/>
      <c r="D4" s="106"/>
      <c r="E4" s="106"/>
      <c r="F4" s="106"/>
      <c r="G4" s="106"/>
      <c r="H4" s="106"/>
      <c r="I4" s="106"/>
      <c r="J4" s="106"/>
      <c r="K4" s="106"/>
      <c r="L4" s="106"/>
      <c r="M4" s="106"/>
      <c r="N4" s="106"/>
      <c r="O4" s="107"/>
    </row>
    <row r="5" spans="1:22" s="108" customFormat="1">
      <c r="A5" s="105"/>
      <c r="C5" s="106"/>
      <c r="D5" s="106"/>
      <c r="E5" s="106"/>
      <c r="F5" s="106"/>
      <c r="G5" s="109"/>
      <c r="H5" s="106"/>
      <c r="I5" s="106"/>
      <c r="J5" s="106"/>
      <c r="K5" s="106"/>
      <c r="L5" s="106"/>
      <c r="M5" s="106"/>
      <c r="N5" s="106"/>
      <c r="O5" s="107"/>
    </row>
    <row r="6" spans="1:22" s="108" customFormat="1" ht="25.5">
      <c r="A6" s="110" t="s">
        <v>147</v>
      </c>
      <c r="B6" s="111" t="s">
        <v>118</v>
      </c>
      <c r="C6" s="112">
        <f>Start_date</f>
        <v>43831</v>
      </c>
      <c r="D6" s="112">
        <f>DATE(YEAR(C6),MONTH(C6)+1,1)</f>
        <v>43862</v>
      </c>
      <c r="E6" s="112">
        <f t="shared" ref="E6:N6" si="0">DATE(YEAR(D6),MONTH(D6)+1,1)</f>
        <v>43891</v>
      </c>
      <c r="F6" s="112">
        <f t="shared" si="0"/>
        <v>43922</v>
      </c>
      <c r="G6" s="112">
        <f t="shared" si="0"/>
        <v>43952</v>
      </c>
      <c r="H6" s="112">
        <f t="shared" si="0"/>
        <v>43983</v>
      </c>
      <c r="I6" s="112">
        <f t="shared" si="0"/>
        <v>44013</v>
      </c>
      <c r="J6" s="112">
        <f t="shared" si="0"/>
        <v>44044</v>
      </c>
      <c r="K6" s="112">
        <f t="shared" si="0"/>
        <v>44075</v>
      </c>
      <c r="L6" s="112">
        <f t="shared" si="0"/>
        <v>44105</v>
      </c>
      <c r="M6" s="112">
        <f t="shared" si="0"/>
        <v>44136</v>
      </c>
      <c r="N6" s="112">
        <f t="shared" si="0"/>
        <v>44166</v>
      </c>
      <c r="O6" s="113" t="s">
        <v>119</v>
      </c>
    </row>
    <row r="7" spans="1:22" s="108" customFormat="1" ht="22.15" customHeight="1">
      <c r="A7" s="114" t="s">
        <v>120</v>
      </c>
      <c r="B7" s="115">
        <f>'Start-Up Costs &amp; Funding'!D25</f>
        <v>0</v>
      </c>
      <c r="C7" s="116">
        <f>B32</f>
        <v>0</v>
      </c>
      <c r="D7" s="116">
        <f t="shared" ref="D7:N7" si="1">C32</f>
        <v>0</v>
      </c>
      <c r="E7" s="116">
        <f t="shared" si="1"/>
        <v>0</v>
      </c>
      <c r="F7" s="116">
        <f t="shared" si="1"/>
        <v>0</v>
      </c>
      <c r="G7" s="116">
        <f t="shared" si="1"/>
        <v>0</v>
      </c>
      <c r="H7" s="116">
        <f t="shared" si="1"/>
        <v>0</v>
      </c>
      <c r="I7" s="116">
        <f t="shared" si="1"/>
        <v>0</v>
      </c>
      <c r="J7" s="116">
        <f t="shared" si="1"/>
        <v>0</v>
      </c>
      <c r="K7" s="116">
        <f t="shared" si="1"/>
        <v>0</v>
      </c>
      <c r="L7" s="116">
        <f t="shared" si="1"/>
        <v>0</v>
      </c>
      <c r="M7" s="116">
        <f t="shared" si="1"/>
        <v>0</v>
      </c>
      <c r="N7" s="116">
        <f t="shared" si="1"/>
        <v>0</v>
      </c>
      <c r="O7" s="117"/>
      <c r="P7" s="118"/>
    </row>
    <row r="8" spans="1:22" ht="15.6" customHeight="1">
      <c r="A8" s="119" t="s">
        <v>130</v>
      </c>
      <c r="B8" s="120"/>
      <c r="C8" s="165"/>
      <c r="D8" s="165"/>
      <c r="E8" s="165"/>
      <c r="F8" s="165"/>
      <c r="G8" s="165"/>
      <c r="H8" s="165"/>
      <c r="I8" s="165"/>
      <c r="J8" s="165"/>
      <c r="K8" s="165"/>
      <c r="L8" s="165"/>
      <c r="M8" s="165"/>
      <c r="N8" s="165"/>
      <c r="O8" s="121">
        <f>SUM(C8:N8)</f>
        <v>0</v>
      </c>
      <c r="Q8" s="373" t="str">
        <f>IF(O8&lt;&gt;1,"Enter the % of sales that you expect for each month. Total must equal 100%.","")</f>
        <v>Enter the % of sales that you expect for each month. Total must equal 100%.</v>
      </c>
      <c r="R8" s="71"/>
      <c r="S8" s="71"/>
      <c r="T8" s="71"/>
      <c r="U8" s="71"/>
      <c r="V8" s="71"/>
    </row>
    <row r="9" spans="1:22" s="108" customFormat="1" ht="15.6" customHeight="1">
      <c r="A9" s="122" t="s">
        <v>121</v>
      </c>
      <c r="B9" s="123"/>
      <c r="C9" s="124"/>
      <c r="D9" s="124"/>
      <c r="E9" s="124"/>
      <c r="F9" s="124"/>
      <c r="G9" s="124"/>
      <c r="H9" s="124"/>
      <c r="I9" s="124"/>
      <c r="J9" s="124"/>
      <c r="K9" s="124"/>
      <c r="L9" s="124"/>
      <c r="M9" s="124"/>
      <c r="N9" s="124"/>
      <c r="O9" s="125"/>
      <c r="Q9" s="373"/>
    </row>
    <row r="10" spans="1:22" s="108" customFormat="1" ht="15.6" customHeight="1">
      <c r="A10" s="126" t="s">
        <v>122</v>
      </c>
      <c r="B10" s="127"/>
      <c r="C10" s="128">
        <f>'Income Statement'!$C$8*C8</f>
        <v>0</v>
      </c>
      <c r="D10" s="128">
        <f>'Income Statement'!$C$8*D8</f>
        <v>0</v>
      </c>
      <c r="E10" s="128">
        <f>'Income Statement'!$C$8*E8</f>
        <v>0</v>
      </c>
      <c r="F10" s="128">
        <f>'Income Statement'!$C$8*F8</f>
        <v>0</v>
      </c>
      <c r="G10" s="128">
        <f>'Income Statement'!$C$8*G8</f>
        <v>0</v>
      </c>
      <c r="H10" s="128">
        <f>'Income Statement'!$C$8*H8</f>
        <v>0</v>
      </c>
      <c r="I10" s="128">
        <f>'Income Statement'!$C$8*I8</f>
        <v>0</v>
      </c>
      <c r="J10" s="128">
        <f>'Income Statement'!$C$8*J8</f>
        <v>0</v>
      </c>
      <c r="K10" s="128">
        <f>'Income Statement'!$C$8*K8</f>
        <v>0</v>
      </c>
      <c r="L10" s="128">
        <f>'Income Statement'!$C$8*L8</f>
        <v>0</v>
      </c>
      <c r="M10" s="128">
        <f>'Income Statement'!$C$8*M8</f>
        <v>0</v>
      </c>
      <c r="N10" s="128">
        <f>'Income Statement'!$C$8*N8</f>
        <v>0</v>
      </c>
      <c r="O10" s="129">
        <f>SUM(C10:N10)</f>
        <v>0</v>
      </c>
      <c r="P10" s="236"/>
    </row>
    <row r="11" spans="1:22" s="108" customFormat="1" ht="15.6" customHeight="1">
      <c r="A11" s="133" t="s">
        <v>123</v>
      </c>
      <c r="B11" s="234">
        <f>B7</f>
        <v>0</v>
      </c>
      <c r="C11" s="134">
        <f>(C7+C10)</f>
        <v>0</v>
      </c>
      <c r="D11" s="134">
        <f t="shared" ref="D11:N11" si="2">(D7+D10)</f>
        <v>0</v>
      </c>
      <c r="E11" s="134">
        <f t="shared" si="2"/>
        <v>0</v>
      </c>
      <c r="F11" s="134">
        <f t="shared" si="2"/>
        <v>0</v>
      </c>
      <c r="G11" s="134">
        <f t="shared" si="2"/>
        <v>0</v>
      </c>
      <c r="H11" s="134">
        <f t="shared" si="2"/>
        <v>0</v>
      </c>
      <c r="I11" s="134">
        <f t="shared" si="2"/>
        <v>0</v>
      </c>
      <c r="J11" s="134">
        <f t="shared" si="2"/>
        <v>0</v>
      </c>
      <c r="K11" s="134">
        <f t="shared" si="2"/>
        <v>0</v>
      </c>
      <c r="L11" s="134">
        <f t="shared" si="2"/>
        <v>0</v>
      </c>
      <c r="M11" s="134">
        <f t="shared" si="2"/>
        <v>0</v>
      </c>
      <c r="N11" s="134">
        <f t="shared" si="2"/>
        <v>0</v>
      </c>
      <c r="O11" s="135"/>
    </row>
    <row r="12" spans="1:22" s="108" customFormat="1" ht="15.6" customHeight="1">
      <c r="A12" s="136" t="s">
        <v>124</v>
      </c>
      <c r="B12" s="137"/>
      <c r="C12" s="138"/>
      <c r="D12" s="138"/>
      <c r="E12" s="138"/>
      <c r="F12" s="138"/>
      <c r="G12" s="138"/>
      <c r="H12" s="138"/>
      <c r="I12" s="138"/>
      <c r="J12" s="138"/>
      <c r="K12" s="138"/>
      <c r="L12" s="138"/>
      <c r="M12" s="138"/>
      <c r="N12" s="138"/>
      <c r="O12" s="139"/>
    </row>
    <row r="13" spans="1:22" s="108" customFormat="1" ht="15.6" customHeight="1">
      <c r="A13" s="140" t="s">
        <v>125</v>
      </c>
      <c r="B13" s="127"/>
      <c r="C13" s="128">
        <f>IFERROR(C10*'Income Statement'!$D$14,0)</f>
        <v>0</v>
      </c>
      <c r="D13" s="128">
        <f>IFERROR(D10*'Income Statement'!$D$14,0)</f>
        <v>0</v>
      </c>
      <c r="E13" s="128">
        <f>IFERROR(E10*'Income Statement'!$D$14,0)</f>
        <v>0</v>
      </c>
      <c r="F13" s="128">
        <f>IFERROR(F10*'Income Statement'!$D$14,0)</f>
        <v>0</v>
      </c>
      <c r="G13" s="128">
        <f>IFERROR(G10*'Income Statement'!$D$14,0)</f>
        <v>0</v>
      </c>
      <c r="H13" s="128">
        <f>IFERROR(H10*'Income Statement'!$D$14,0)</f>
        <v>0</v>
      </c>
      <c r="I13" s="128">
        <f>IFERROR(I10*'Income Statement'!$D$14,0)</f>
        <v>0</v>
      </c>
      <c r="J13" s="128">
        <f>IFERROR(J10*'Income Statement'!$D$14,0)</f>
        <v>0</v>
      </c>
      <c r="K13" s="128">
        <f>IFERROR(K10*'Income Statement'!$D$14,0)</f>
        <v>0</v>
      </c>
      <c r="L13" s="128">
        <f>IFERROR(L10*'Income Statement'!$D$14,0)</f>
        <v>0</v>
      </c>
      <c r="M13" s="128">
        <f>IFERROR(M10*'Income Statement'!$D$14,0)</f>
        <v>0</v>
      </c>
      <c r="N13" s="128">
        <f>IFERROR(N10*'Income Statement'!$D$14,0)</f>
        <v>0</v>
      </c>
      <c r="O13" s="166">
        <f t="shared" ref="O13:O28" si="3">SUM(C13:N13)</f>
        <v>0</v>
      </c>
      <c r="P13" s="141"/>
      <c r="Q13" s="142"/>
      <c r="R13" s="142"/>
    </row>
    <row r="14" spans="1:22" s="108" customFormat="1" ht="15.6" customHeight="1">
      <c r="A14" s="114" t="s">
        <v>132</v>
      </c>
      <c r="B14" s="127"/>
      <c r="C14" s="128">
        <f>Payroll!E9</f>
        <v>0</v>
      </c>
      <c r="D14" s="128">
        <f t="shared" ref="D14:D18" si="4">C14</f>
        <v>0</v>
      </c>
      <c r="E14" s="128">
        <f t="shared" ref="E14:N16" si="5">D14</f>
        <v>0</v>
      </c>
      <c r="F14" s="128">
        <f t="shared" si="5"/>
        <v>0</v>
      </c>
      <c r="G14" s="128">
        <f t="shared" si="5"/>
        <v>0</v>
      </c>
      <c r="H14" s="128">
        <f t="shared" si="5"/>
        <v>0</v>
      </c>
      <c r="I14" s="128">
        <f t="shared" si="5"/>
        <v>0</v>
      </c>
      <c r="J14" s="128">
        <f t="shared" si="5"/>
        <v>0</v>
      </c>
      <c r="K14" s="128">
        <f t="shared" si="5"/>
        <v>0</v>
      </c>
      <c r="L14" s="128">
        <f t="shared" si="5"/>
        <v>0</v>
      </c>
      <c r="M14" s="128">
        <f t="shared" si="5"/>
        <v>0</v>
      </c>
      <c r="N14" s="128">
        <f t="shared" si="5"/>
        <v>0</v>
      </c>
      <c r="O14" s="166">
        <f>SUM(C14:N14)</f>
        <v>0</v>
      </c>
      <c r="P14" s="260"/>
      <c r="Q14" s="143"/>
    </row>
    <row r="15" spans="1:22" s="108" customFormat="1" ht="15.6" customHeight="1">
      <c r="A15" s="114" t="s">
        <v>253</v>
      </c>
      <c r="B15" s="127"/>
      <c r="C15" s="128">
        <f>Payroll!E20</f>
        <v>0</v>
      </c>
      <c r="D15" s="128">
        <f t="shared" si="4"/>
        <v>0</v>
      </c>
      <c r="E15" s="128">
        <f t="shared" si="5"/>
        <v>0</v>
      </c>
      <c r="F15" s="128">
        <f t="shared" si="5"/>
        <v>0</v>
      </c>
      <c r="G15" s="128">
        <f t="shared" si="5"/>
        <v>0</v>
      </c>
      <c r="H15" s="128">
        <f t="shared" si="5"/>
        <v>0</v>
      </c>
      <c r="I15" s="128">
        <f t="shared" si="5"/>
        <v>0</v>
      </c>
      <c r="J15" s="128">
        <f t="shared" si="5"/>
        <v>0</v>
      </c>
      <c r="K15" s="128">
        <f t="shared" si="5"/>
        <v>0</v>
      </c>
      <c r="L15" s="128">
        <f t="shared" si="5"/>
        <v>0</v>
      </c>
      <c r="M15" s="128">
        <f t="shared" si="5"/>
        <v>0</v>
      </c>
      <c r="N15" s="128">
        <f t="shared" si="5"/>
        <v>0</v>
      </c>
      <c r="O15" s="166">
        <f>SUM(C15:N15)</f>
        <v>0</v>
      </c>
    </row>
    <row r="16" spans="1:22" s="108" customFormat="1" ht="15.6" customHeight="1">
      <c r="A16" s="114" t="s">
        <v>3</v>
      </c>
      <c r="B16" s="127"/>
      <c r="C16" s="128">
        <f>'Income Statement'!C19/12</f>
        <v>0</v>
      </c>
      <c r="D16" s="128">
        <f t="shared" si="4"/>
        <v>0</v>
      </c>
      <c r="E16" s="128">
        <f t="shared" si="5"/>
        <v>0</v>
      </c>
      <c r="F16" s="128">
        <f t="shared" si="5"/>
        <v>0</v>
      </c>
      <c r="G16" s="128">
        <f t="shared" si="5"/>
        <v>0</v>
      </c>
      <c r="H16" s="128">
        <f t="shared" si="5"/>
        <v>0</v>
      </c>
      <c r="I16" s="128">
        <f t="shared" si="5"/>
        <v>0</v>
      </c>
      <c r="J16" s="128">
        <f t="shared" si="5"/>
        <v>0</v>
      </c>
      <c r="K16" s="128">
        <f t="shared" si="5"/>
        <v>0</v>
      </c>
      <c r="L16" s="128">
        <f t="shared" si="5"/>
        <v>0</v>
      </c>
      <c r="M16" s="128">
        <f t="shared" si="5"/>
        <v>0</v>
      </c>
      <c r="N16" s="128">
        <f t="shared" si="5"/>
        <v>0</v>
      </c>
      <c r="O16" s="166">
        <f t="shared" si="3"/>
        <v>0</v>
      </c>
    </row>
    <row r="17" spans="1:16" s="108" customFormat="1" ht="15.6" customHeight="1">
      <c r="A17" s="114" t="s">
        <v>5</v>
      </c>
      <c r="B17" s="127"/>
      <c r="C17" s="128">
        <f>'Income Statement'!C21/12</f>
        <v>0</v>
      </c>
      <c r="D17" s="128">
        <f t="shared" si="4"/>
        <v>0</v>
      </c>
      <c r="E17" s="128">
        <f t="shared" ref="E17:N17" si="6">D17</f>
        <v>0</v>
      </c>
      <c r="F17" s="128">
        <f t="shared" si="6"/>
        <v>0</v>
      </c>
      <c r="G17" s="128">
        <f t="shared" si="6"/>
        <v>0</v>
      </c>
      <c r="H17" s="128">
        <f t="shared" si="6"/>
        <v>0</v>
      </c>
      <c r="I17" s="128">
        <f t="shared" si="6"/>
        <v>0</v>
      </c>
      <c r="J17" s="128">
        <f t="shared" si="6"/>
        <v>0</v>
      </c>
      <c r="K17" s="128">
        <f t="shared" si="6"/>
        <v>0</v>
      </c>
      <c r="L17" s="128">
        <f t="shared" si="6"/>
        <v>0</v>
      </c>
      <c r="M17" s="128">
        <f t="shared" si="6"/>
        <v>0</v>
      </c>
      <c r="N17" s="128">
        <f t="shared" si="6"/>
        <v>0</v>
      </c>
      <c r="O17" s="166">
        <f t="shared" si="3"/>
        <v>0</v>
      </c>
      <c r="P17" s="374"/>
    </row>
    <row r="18" spans="1:16" s="108" customFormat="1" ht="15.6" customHeight="1">
      <c r="A18" s="114" t="s">
        <v>7</v>
      </c>
      <c r="B18" s="127"/>
      <c r="C18" s="128">
        <f>'Income Statement'!C23/12</f>
        <v>0</v>
      </c>
      <c r="D18" s="128">
        <f t="shared" si="4"/>
        <v>0</v>
      </c>
      <c r="E18" s="128">
        <f t="shared" ref="E18:N18" si="7">D18</f>
        <v>0</v>
      </c>
      <c r="F18" s="128">
        <f t="shared" si="7"/>
        <v>0</v>
      </c>
      <c r="G18" s="128">
        <f t="shared" si="7"/>
        <v>0</v>
      </c>
      <c r="H18" s="128">
        <f t="shared" si="7"/>
        <v>0</v>
      </c>
      <c r="I18" s="128">
        <f t="shared" si="7"/>
        <v>0</v>
      </c>
      <c r="J18" s="128">
        <f t="shared" si="7"/>
        <v>0</v>
      </c>
      <c r="K18" s="128">
        <f t="shared" si="7"/>
        <v>0</v>
      </c>
      <c r="L18" s="128">
        <f t="shared" si="7"/>
        <v>0</v>
      </c>
      <c r="M18" s="128">
        <f t="shared" si="7"/>
        <v>0</v>
      </c>
      <c r="N18" s="128">
        <f t="shared" si="7"/>
        <v>0</v>
      </c>
      <c r="O18" s="166">
        <f t="shared" si="3"/>
        <v>0</v>
      </c>
      <c r="P18" s="374"/>
    </row>
    <row r="19" spans="1:16" s="108" customFormat="1" ht="15.6" customHeight="1">
      <c r="A19" s="114" t="s">
        <v>9</v>
      </c>
      <c r="B19" s="127"/>
      <c r="C19" s="128">
        <f>'Income Statement'!C25/12</f>
        <v>0</v>
      </c>
      <c r="D19" s="128">
        <f t="shared" ref="D19:N24" si="8">C19</f>
        <v>0</v>
      </c>
      <c r="E19" s="128">
        <f t="shared" si="8"/>
        <v>0</v>
      </c>
      <c r="F19" s="128">
        <f t="shared" si="8"/>
        <v>0</v>
      </c>
      <c r="G19" s="128">
        <f t="shared" si="8"/>
        <v>0</v>
      </c>
      <c r="H19" s="128">
        <f t="shared" si="8"/>
        <v>0</v>
      </c>
      <c r="I19" s="128">
        <f t="shared" si="8"/>
        <v>0</v>
      </c>
      <c r="J19" s="128">
        <f t="shared" si="8"/>
        <v>0</v>
      </c>
      <c r="K19" s="128">
        <f t="shared" si="8"/>
        <v>0</v>
      </c>
      <c r="L19" s="128">
        <f t="shared" si="8"/>
        <v>0</v>
      </c>
      <c r="M19" s="128">
        <f t="shared" si="8"/>
        <v>0</v>
      </c>
      <c r="N19" s="128">
        <f t="shared" si="8"/>
        <v>0</v>
      </c>
      <c r="O19" s="166">
        <f t="shared" si="3"/>
        <v>0</v>
      </c>
    </row>
    <row r="20" spans="1:16" s="108" customFormat="1" ht="15.6" customHeight="1">
      <c r="A20" s="114" t="s">
        <v>10</v>
      </c>
      <c r="B20" s="127"/>
      <c r="C20" s="128">
        <f>'Income Statement'!C26/12</f>
        <v>0</v>
      </c>
      <c r="D20" s="128">
        <f t="shared" si="8"/>
        <v>0</v>
      </c>
      <c r="E20" s="128">
        <f t="shared" si="8"/>
        <v>0</v>
      </c>
      <c r="F20" s="128">
        <f t="shared" si="8"/>
        <v>0</v>
      </c>
      <c r="G20" s="128">
        <f t="shared" si="8"/>
        <v>0</v>
      </c>
      <c r="H20" s="128">
        <f t="shared" si="8"/>
        <v>0</v>
      </c>
      <c r="I20" s="128">
        <f t="shared" si="8"/>
        <v>0</v>
      </c>
      <c r="J20" s="128">
        <f t="shared" si="8"/>
        <v>0</v>
      </c>
      <c r="K20" s="128">
        <f t="shared" si="8"/>
        <v>0</v>
      </c>
      <c r="L20" s="128">
        <f t="shared" si="8"/>
        <v>0</v>
      </c>
      <c r="M20" s="128">
        <f t="shared" si="8"/>
        <v>0</v>
      </c>
      <c r="N20" s="128">
        <f t="shared" si="8"/>
        <v>0</v>
      </c>
      <c r="O20" s="166">
        <f t="shared" si="3"/>
        <v>0</v>
      </c>
    </row>
    <row r="21" spans="1:16" s="108" customFormat="1" ht="15.6" customHeight="1">
      <c r="A21" s="114" t="s">
        <v>96</v>
      </c>
      <c r="B21" s="127"/>
      <c r="C21" s="128">
        <f>'Income Statement'!C27/12</f>
        <v>0</v>
      </c>
      <c r="D21" s="128">
        <f t="shared" si="8"/>
        <v>0</v>
      </c>
      <c r="E21" s="128">
        <f t="shared" si="8"/>
        <v>0</v>
      </c>
      <c r="F21" s="128">
        <f t="shared" si="8"/>
        <v>0</v>
      </c>
      <c r="G21" s="128">
        <f t="shared" si="8"/>
        <v>0</v>
      </c>
      <c r="H21" s="128">
        <f t="shared" si="8"/>
        <v>0</v>
      </c>
      <c r="I21" s="128">
        <f t="shared" si="8"/>
        <v>0</v>
      </c>
      <c r="J21" s="128">
        <f t="shared" si="8"/>
        <v>0</v>
      </c>
      <c r="K21" s="128">
        <f t="shared" si="8"/>
        <v>0</v>
      </c>
      <c r="L21" s="128">
        <f t="shared" si="8"/>
        <v>0</v>
      </c>
      <c r="M21" s="128">
        <f t="shared" si="8"/>
        <v>0</v>
      </c>
      <c r="N21" s="128">
        <f t="shared" si="8"/>
        <v>0</v>
      </c>
      <c r="O21" s="166">
        <f t="shared" si="3"/>
        <v>0</v>
      </c>
    </row>
    <row r="22" spans="1:16" s="108" customFormat="1" ht="15.6" customHeight="1">
      <c r="A22" s="114" t="s">
        <v>11</v>
      </c>
      <c r="B22" s="127"/>
      <c r="C22" s="128">
        <f>'Income Statement'!C28/12</f>
        <v>0</v>
      </c>
      <c r="D22" s="128">
        <f t="shared" si="8"/>
        <v>0</v>
      </c>
      <c r="E22" s="128">
        <f t="shared" si="8"/>
        <v>0</v>
      </c>
      <c r="F22" s="128">
        <f t="shared" si="8"/>
        <v>0</v>
      </c>
      <c r="G22" s="128">
        <f t="shared" si="8"/>
        <v>0</v>
      </c>
      <c r="H22" s="128">
        <f t="shared" si="8"/>
        <v>0</v>
      </c>
      <c r="I22" s="128">
        <f t="shared" si="8"/>
        <v>0</v>
      </c>
      <c r="J22" s="128">
        <f t="shared" si="8"/>
        <v>0</v>
      </c>
      <c r="K22" s="128">
        <f t="shared" si="8"/>
        <v>0</v>
      </c>
      <c r="L22" s="128">
        <f t="shared" si="8"/>
        <v>0</v>
      </c>
      <c r="M22" s="128">
        <f t="shared" si="8"/>
        <v>0</v>
      </c>
      <c r="N22" s="128">
        <f t="shared" si="8"/>
        <v>0</v>
      </c>
      <c r="O22" s="166">
        <f t="shared" si="3"/>
        <v>0</v>
      </c>
    </row>
    <row r="23" spans="1:16" s="108" customFormat="1" ht="15.6" customHeight="1">
      <c r="A23" s="114" t="s">
        <v>12</v>
      </c>
      <c r="B23" s="127"/>
      <c r="C23" s="128">
        <f>'Income Statement'!C29/12</f>
        <v>0</v>
      </c>
      <c r="D23" s="128">
        <f t="shared" ref="D23:D28" si="9">C23</f>
        <v>0</v>
      </c>
      <c r="E23" s="128">
        <f t="shared" si="8"/>
        <v>0</v>
      </c>
      <c r="F23" s="128">
        <f t="shared" si="8"/>
        <v>0</v>
      </c>
      <c r="G23" s="128">
        <f t="shared" si="8"/>
        <v>0</v>
      </c>
      <c r="H23" s="128">
        <f t="shared" si="8"/>
        <v>0</v>
      </c>
      <c r="I23" s="128">
        <f t="shared" si="8"/>
        <v>0</v>
      </c>
      <c r="J23" s="128">
        <f t="shared" si="8"/>
        <v>0</v>
      </c>
      <c r="K23" s="128">
        <f t="shared" si="8"/>
        <v>0</v>
      </c>
      <c r="L23" s="128">
        <f t="shared" si="8"/>
        <v>0</v>
      </c>
      <c r="M23" s="128">
        <f t="shared" si="8"/>
        <v>0</v>
      </c>
      <c r="N23" s="128">
        <f t="shared" si="8"/>
        <v>0</v>
      </c>
      <c r="O23" s="166">
        <f t="shared" si="3"/>
        <v>0</v>
      </c>
    </row>
    <row r="24" spans="1:16" s="108" customFormat="1" ht="15.6" customHeight="1">
      <c r="A24" s="114" t="s">
        <v>13</v>
      </c>
      <c r="B24" s="127"/>
      <c r="C24" s="128">
        <f>'Income Statement'!C30/12</f>
        <v>0</v>
      </c>
      <c r="D24" s="128">
        <f t="shared" si="9"/>
        <v>0</v>
      </c>
      <c r="E24" s="128">
        <f t="shared" si="8"/>
        <v>0</v>
      </c>
      <c r="F24" s="128">
        <f t="shared" si="8"/>
        <v>0</v>
      </c>
      <c r="G24" s="128">
        <f t="shared" si="8"/>
        <v>0</v>
      </c>
      <c r="H24" s="128">
        <f t="shared" si="8"/>
        <v>0</v>
      </c>
      <c r="I24" s="128">
        <f t="shared" si="8"/>
        <v>0</v>
      </c>
      <c r="J24" s="128">
        <f t="shared" si="8"/>
        <v>0</v>
      </c>
      <c r="K24" s="128">
        <f t="shared" si="8"/>
        <v>0</v>
      </c>
      <c r="L24" s="128">
        <f t="shared" si="8"/>
        <v>0</v>
      </c>
      <c r="M24" s="128">
        <f t="shared" si="8"/>
        <v>0</v>
      </c>
      <c r="N24" s="128">
        <f t="shared" si="8"/>
        <v>0</v>
      </c>
      <c r="O24" s="166">
        <f t="shared" si="3"/>
        <v>0</v>
      </c>
    </row>
    <row r="25" spans="1:16" s="108" customFormat="1" ht="15.6" customHeight="1">
      <c r="A25" s="114" t="s">
        <v>14</v>
      </c>
      <c r="B25" s="127"/>
      <c r="C25" s="128">
        <f>'Income Statement'!C31/12</f>
        <v>0</v>
      </c>
      <c r="D25" s="128">
        <f t="shared" si="9"/>
        <v>0</v>
      </c>
      <c r="E25" s="128">
        <f t="shared" ref="E25:N28" si="10">D25</f>
        <v>0</v>
      </c>
      <c r="F25" s="128">
        <f t="shared" si="10"/>
        <v>0</v>
      </c>
      <c r="G25" s="128">
        <f t="shared" si="10"/>
        <v>0</v>
      </c>
      <c r="H25" s="128">
        <f t="shared" si="10"/>
        <v>0</v>
      </c>
      <c r="I25" s="128">
        <f t="shared" si="10"/>
        <v>0</v>
      </c>
      <c r="J25" s="128">
        <f t="shared" si="10"/>
        <v>0</v>
      </c>
      <c r="K25" s="128">
        <f t="shared" si="10"/>
        <v>0</v>
      </c>
      <c r="L25" s="128">
        <f t="shared" si="10"/>
        <v>0</v>
      </c>
      <c r="M25" s="128">
        <f t="shared" si="10"/>
        <v>0</v>
      </c>
      <c r="N25" s="128">
        <f t="shared" si="10"/>
        <v>0</v>
      </c>
      <c r="O25" s="166">
        <f t="shared" si="3"/>
        <v>0</v>
      </c>
    </row>
    <row r="26" spans="1:16" s="108" customFormat="1" ht="15.6" customHeight="1">
      <c r="A26" s="114" t="s">
        <v>15</v>
      </c>
      <c r="B26" s="127"/>
      <c r="C26" s="128">
        <f>'Income Statement'!C32/12</f>
        <v>0</v>
      </c>
      <c r="D26" s="128">
        <f t="shared" si="9"/>
        <v>0</v>
      </c>
      <c r="E26" s="128">
        <f t="shared" si="10"/>
        <v>0</v>
      </c>
      <c r="F26" s="128">
        <f t="shared" si="10"/>
        <v>0</v>
      </c>
      <c r="G26" s="128">
        <f t="shared" si="10"/>
        <v>0</v>
      </c>
      <c r="H26" s="128">
        <f t="shared" si="10"/>
        <v>0</v>
      </c>
      <c r="I26" s="128">
        <f t="shared" si="10"/>
        <v>0</v>
      </c>
      <c r="J26" s="128">
        <f t="shared" si="10"/>
        <v>0</v>
      </c>
      <c r="K26" s="128">
        <f t="shared" si="10"/>
        <v>0</v>
      </c>
      <c r="L26" s="128">
        <f t="shared" si="10"/>
        <v>0</v>
      </c>
      <c r="M26" s="128">
        <f t="shared" si="10"/>
        <v>0</v>
      </c>
      <c r="N26" s="128">
        <f t="shared" si="10"/>
        <v>0</v>
      </c>
      <c r="O26" s="166">
        <f t="shared" si="3"/>
        <v>0</v>
      </c>
    </row>
    <row r="27" spans="1:16" s="108" customFormat="1" ht="15.6" customHeight="1">
      <c r="A27" s="114" t="s">
        <v>16</v>
      </c>
      <c r="B27" s="127"/>
      <c r="C27" s="128">
        <f>'Income Statement'!C33/12</f>
        <v>0</v>
      </c>
      <c r="D27" s="128">
        <f t="shared" si="9"/>
        <v>0</v>
      </c>
      <c r="E27" s="128">
        <f t="shared" si="10"/>
        <v>0</v>
      </c>
      <c r="F27" s="128">
        <f t="shared" si="10"/>
        <v>0</v>
      </c>
      <c r="G27" s="128">
        <f t="shared" si="10"/>
        <v>0</v>
      </c>
      <c r="H27" s="128">
        <f t="shared" si="10"/>
        <v>0</v>
      </c>
      <c r="I27" s="128">
        <f t="shared" si="10"/>
        <v>0</v>
      </c>
      <c r="J27" s="128">
        <f t="shared" si="10"/>
        <v>0</v>
      </c>
      <c r="K27" s="128">
        <f t="shared" si="10"/>
        <v>0</v>
      </c>
      <c r="L27" s="128">
        <f t="shared" si="10"/>
        <v>0</v>
      </c>
      <c r="M27" s="128">
        <f t="shared" si="10"/>
        <v>0</v>
      </c>
      <c r="N27" s="128">
        <f t="shared" si="10"/>
        <v>0</v>
      </c>
      <c r="O27" s="166">
        <f t="shared" si="3"/>
        <v>0</v>
      </c>
    </row>
    <row r="28" spans="1:16" s="108" customFormat="1" ht="15.6" customHeight="1">
      <c r="A28" s="114" t="s">
        <v>17</v>
      </c>
      <c r="B28" s="127"/>
      <c r="C28" s="128">
        <f>'Income Statement'!C34/12</f>
        <v>0</v>
      </c>
      <c r="D28" s="128">
        <f t="shared" si="9"/>
        <v>0</v>
      </c>
      <c r="E28" s="128">
        <f t="shared" si="10"/>
        <v>0</v>
      </c>
      <c r="F28" s="128">
        <f t="shared" si="10"/>
        <v>0</v>
      </c>
      <c r="G28" s="128">
        <f t="shared" si="10"/>
        <v>0</v>
      </c>
      <c r="H28" s="128">
        <f t="shared" si="10"/>
        <v>0</v>
      </c>
      <c r="I28" s="128">
        <f t="shared" si="10"/>
        <v>0</v>
      </c>
      <c r="J28" s="128">
        <f t="shared" si="10"/>
        <v>0</v>
      </c>
      <c r="K28" s="128">
        <f t="shared" si="10"/>
        <v>0</v>
      </c>
      <c r="L28" s="128">
        <f t="shared" si="10"/>
        <v>0</v>
      </c>
      <c r="M28" s="128">
        <f t="shared" si="10"/>
        <v>0</v>
      </c>
      <c r="N28" s="128">
        <f t="shared" si="10"/>
        <v>0</v>
      </c>
      <c r="O28" s="166">
        <f t="shared" si="3"/>
        <v>0</v>
      </c>
    </row>
    <row r="29" spans="1:16" s="108" customFormat="1" ht="15.6" customHeight="1">
      <c r="A29" s="130" t="s">
        <v>126</v>
      </c>
      <c r="B29" s="144"/>
      <c r="C29" s="132">
        <f t="shared" ref="C29:N29" si="11">SUM(C13:C28)</f>
        <v>0</v>
      </c>
      <c r="D29" s="132">
        <f t="shared" si="11"/>
        <v>0</v>
      </c>
      <c r="E29" s="132">
        <f t="shared" si="11"/>
        <v>0</v>
      </c>
      <c r="F29" s="132">
        <f t="shared" si="11"/>
        <v>0</v>
      </c>
      <c r="G29" s="132">
        <f t="shared" si="11"/>
        <v>0</v>
      </c>
      <c r="H29" s="132">
        <f t="shared" si="11"/>
        <v>0</v>
      </c>
      <c r="I29" s="132">
        <f t="shared" si="11"/>
        <v>0</v>
      </c>
      <c r="J29" s="132">
        <f t="shared" si="11"/>
        <v>0</v>
      </c>
      <c r="K29" s="132">
        <f t="shared" si="11"/>
        <v>0</v>
      </c>
      <c r="L29" s="132">
        <f t="shared" si="11"/>
        <v>0</v>
      </c>
      <c r="M29" s="132">
        <f t="shared" si="11"/>
        <v>0</v>
      </c>
      <c r="N29" s="132">
        <f t="shared" si="11"/>
        <v>0</v>
      </c>
      <c r="O29" s="129">
        <f>SUM(C29:N29)</f>
        <v>0</v>
      </c>
    </row>
    <row r="30" spans="1:16" s="108" customFormat="1" ht="15.6" customHeight="1">
      <c r="A30" s="145" t="s">
        <v>129</v>
      </c>
      <c r="B30" s="127"/>
      <c r="C30" s="116">
        <f>'Start-Up Costs &amp; Funding'!G38</f>
        <v>0</v>
      </c>
      <c r="D30" s="116">
        <f>C30</f>
        <v>0</v>
      </c>
      <c r="E30" s="116">
        <f t="shared" ref="E30:M30" si="12">D30</f>
        <v>0</v>
      </c>
      <c r="F30" s="116">
        <f t="shared" si="12"/>
        <v>0</v>
      </c>
      <c r="G30" s="116">
        <f t="shared" si="12"/>
        <v>0</v>
      </c>
      <c r="H30" s="116">
        <f t="shared" si="12"/>
        <v>0</v>
      </c>
      <c r="I30" s="116">
        <f t="shared" si="12"/>
        <v>0</v>
      </c>
      <c r="J30" s="116">
        <f t="shared" si="12"/>
        <v>0</v>
      </c>
      <c r="K30" s="116">
        <f t="shared" si="12"/>
        <v>0</v>
      </c>
      <c r="L30" s="116">
        <f t="shared" si="12"/>
        <v>0</v>
      </c>
      <c r="M30" s="116">
        <f t="shared" si="12"/>
        <v>0</v>
      </c>
      <c r="N30" s="116">
        <f>M30</f>
        <v>0</v>
      </c>
      <c r="O30" s="167">
        <f>SUM(C30:N30)</f>
        <v>0</v>
      </c>
    </row>
    <row r="31" spans="1:16" s="108" customFormat="1" ht="15.6" customHeight="1">
      <c r="A31" s="130" t="s">
        <v>127</v>
      </c>
      <c r="B31" s="127"/>
      <c r="C31" s="132">
        <f t="shared" ref="C31:O31" si="13">SUM(C29:C30)</f>
        <v>0</v>
      </c>
      <c r="D31" s="132">
        <f t="shared" si="13"/>
        <v>0</v>
      </c>
      <c r="E31" s="132">
        <f t="shared" si="13"/>
        <v>0</v>
      </c>
      <c r="F31" s="132">
        <f t="shared" si="13"/>
        <v>0</v>
      </c>
      <c r="G31" s="132">
        <f t="shared" si="13"/>
        <v>0</v>
      </c>
      <c r="H31" s="132">
        <f t="shared" si="13"/>
        <v>0</v>
      </c>
      <c r="I31" s="132">
        <f t="shared" si="13"/>
        <v>0</v>
      </c>
      <c r="J31" s="132">
        <f t="shared" si="13"/>
        <v>0</v>
      </c>
      <c r="K31" s="132">
        <f t="shared" si="13"/>
        <v>0</v>
      </c>
      <c r="L31" s="132">
        <f t="shared" si="13"/>
        <v>0</v>
      </c>
      <c r="M31" s="132">
        <f t="shared" si="13"/>
        <v>0</v>
      </c>
      <c r="N31" s="132">
        <f t="shared" si="13"/>
        <v>0</v>
      </c>
      <c r="O31" s="129">
        <f t="shared" si="13"/>
        <v>0</v>
      </c>
    </row>
    <row r="32" spans="1:16" s="108" customFormat="1" ht="15.6" customHeight="1">
      <c r="A32" s="130" t="s">
        <v>128</v>
      </c>
      <c r="B32" s="233">
        <f t="shared" ref="B32:N32" si="14">(B11-B31)</f>
        <v>0</v>
      </c>
      <c r="C32" s="132">
        <f t="shared" si="14"/>
        <v>0</v>
      </c>
      <c r="D32" s="132">
        <f t="shared" si="14"/>
        <v>0</v>
      </c>
      <c r="E32" s="132">
        <f t="shared" si="14"/>
        <v>0</v>
      </c>
      <c r="F32" s="132">
        <f t="shared" si="14"/>
        <v>0</v>
      </c>
      <c r="G32" s="132">
        <f t="shared" si="14"/>
        <v>0</v>
      </c>
      <c r="H32" s="132">
        <f t="shared" si="14"/>
        <v>0</v>
      </c>
      <c r="I32" s="132">
        <f t="shared" si="14"/>
        <v>0</v>
      </c>
      <c r="J32" s="132">
        <f t="shared" si="14"/>
        <v>0</v>
      </c>
      <c r="K32" s="132">
        <f t="shared" si="14"/>
        <v>0</v>
      </c>
      <c r="L32" s="132">
        <f t="shared" si="14"/>
        <v>0</v>
      </c>
      <c r="M32" s="132">
        <f t="shared" si="14"/>
        <v>0</v>
      </c>
      <c r="N32" s="132">
        <f t="shared" si="14"/>
        <v>0</v>
      </c>
      <c r="O32" s="164"/>
    </row>
    <row r="33" spans="1:17">
      <c r="A33" s="147"/>
      <c r="B33" s="235"/>
      <c r="C33" s="149"/>
      <c r="D33" s="149"/>
      <c r="E33" s="149"/>
      <c r="F33" s="149"/>
      <c r="G33" s="149"/>
      <c r="H33" s="149"/>
      <c r="I33" s="149"/>
      <c r="J33" s="149"/>
      <c r="K33" s="149"/>
      <c r="L33" s="149"/>
      <c r="M33" s="149"/>
      <c r="N33" s="149"/>
      <c r="O33" s="150"/>
    </row>
    <row r="34" spans="1:17" ht="16.149999999999999" customHeight="1">
      <c r="A34" s="147"/>
      <c r="B34" s="148"/>
      <c r="C34" s="149"/>
      <c r="D34" s="149"/>
      <c r="E34" s="149"/>
      <c r="F34" s="149"/>
      <c r="G34" s="149"/>
      <c r="H34" s="149"/>
      <c r="I34" s="149"/>
      <c r="J34" s="149"/>
      <c r="K34" s="149"/>
      <c r="L34" s="149"/>
      <c r="M34" s="149"/>
      <c r="N34" s="149"/>
      <c r="O34" s="150"/>
    </row>
    <row r="35" spans="1:17" ht="27.4" customHeight="1">
      <c r="A35" s="110" t="s">
        <v>148</v>
      </c>
      <c r="B35" s="111"/>
      <c r="C35" s="112">
        <f>DATE(YEAR(N6),MONTH(N6)+1,1)</f>
        <v>44197</v>
      </c>
      <c r="D35" s="112">
        <f>DATE(YEAR(C35),MONTH(C35)+1,1)</f>
        <v>44228</v>
      </c>
      <c r="E35" s="112">
        <f t="shared" ref="E35" si="15">DATE(YEAR(D35),MONTH(D35)+1,1)</f>
        <v>44256</v>
      </c>
      <c r="F35" s="112">
        <f t="shared" ref="F35" si="16">DATE(YEAR(E35),MONTH(E35)+1,1)</f>
        <v>44287</v>
      </c>
      <c r="G35" s="112">
        <f t="shared" ref="G35" si="17">DATE(YEAR(F35),MONTH(F35)+1,1)</f>
        <v>44317</v>
      </c>
      <c r="H35" s="112">
        <f t="shared" ref="H35" si="18">DATE(YEAR(G35),MONTH(G35)+1,1)</f>
        <v>44348</v>
      </c>
      <c r="I35" s="112">
        <f t="shared" ref="I35" si="19">DATE(YEAR(H35),MONTH(H35)+1,1)</f>
        <v>44378</v>
      </c>
      <c r="J35" s="112">
        <f t="shared" ref="J35" si="20">DATE(YEAR(I35),MONTH(I35)+1,1)</f>
        <v>44409</v>
      </c>
      <c r="K35" s="112">
        <f t="shared" ref="K35" si="21">DATE(YEAR(J35),MONTH(J35)+1,1)</f>
        <v>44440</v>
      </c>
      <c r="L35" s="112">
        <f t="shared" ref="L35" si="22">DATE(YEAR(K35),MONTH(K35)+1,1)</f>
        <v>44470</v>
      </c>
      <c r="M35" s="112">
        <f t="shared" ref="M35:N35" si="23">DATE(YEAR(L35),MONTH(L35)+1,1)</f>
        <v>44501</v>
      </c>
      <c r="N35" s="112">
        <f t="shared" si="23"/>
        <v>44531</v>
      </c>
      <c r="O35" s="113" t="s">
        <v>119</v>
      </c>
    </row>
    <row r="36" spans="1:17" ht="15.4" customHeight="1">
      <c r="A36" s="114" t="s">
        <v>120</v>
      </c>
      <c r="B36" s="163"/>
      <c r="C36" s="116">
        <f>N32</f>
        <v>0</v>
      </c>
      <c r="D36" s="116">
        <f t="shared" ref="D36:N36" si="24">C62</f>
        <v>0</v>
      </c>
      <c r="E36" s="116">
        <f t="shared" si="24"/>
        <v>0</v>
      </c>
      <c r="F36" s="116">
        <f t="shared" si="24"/>
        <v>0</v>
      </c>
      <c r="G36" s="116">
        <f t="shared" si="24"/>
        <v>0</v>
      </c>
      <c r="H36" s="116">
        <f t="shared" si="24"/>
        <v>0</v>
      </c>
      <c r="I36" s="116">
        <f t="shared" si="24"/>
        <v>0</v>
      </c>
      <c r="J36" s="116">
        <f t="shared" si="24"/>
        <v>0</v>
      </c>
      <c r="K36" s="116">
        <f t="shared" si="24"/>
        <v>0</v>
      </c>
      <c r="L36" s="116">
        <f t="shared" si="24"/>
        <v>0</v>
      </c>
      <c r="M36" s="116">
        <f t="shared" si="24"/>
        <v>0</v>
      </c>
      <c r="N36" s="116">
        <f t="shared" si="24"/>
        <v>0</v>
      </c>
      <c r="O36" s="164"/>
    </row>
    <row r="37" spans="1:17" ht="15.4" customHeight="1">
      <c r="A37" s="119" t="s">
        <v>130</v>
      </c>
      <c r="B37" s="120"/>
      <c r="C37" s="165"/>
      <c r="D37" s="165"/>
      <c r="E37" s="165"/>
      <c r="F37" s="165"/>
      <c r="G37" s="165"/>
      <c r="H37" s="165"/>
      <c r="I37" s="165"/>
      <c r="J37" s="165"/>
      <c r="K37" s="165"/>
      <c r="L37" s="165"/>
      <c r="M37" s="165"/>
      <c r="N37" s="165"/>
      <c r="O37" s="121">
        <f>SUM(C37:N37)</f>
        <v>0</v>
      </c>
      <c r="Q37" s="373" t="str">
        <f>IF(O37&lt;&gt;1,"Enter the % of sales that you expect for each month. Total must equal 100%.","")</f>
        <v>Enter the % of sales that you expect for each month. Total must equal 100%.</v>
      </c>
    </row>
    <row r="38" spans="1:17" ht="15.4" customHeight="1">
      <c r="A38" s="122" t="s">
        <v>121</v>
      </c>
      <c r="B38" s="123"/>
      <c r="C38" s="124"/>
      <c r="D38" s="124"/>
      <c r="E38" s="124"/>
      <c r="F38" s="124"/>
      <c r="G38" s="124"/>
      <c r="H38" s="124"/>
      <c r="I38" s="124"/>
      <c r="J38" s="124"/>
      <c r="K38" s="124"/>
      <c r="L38" s="124"/>
      <c r="M38" s="124"/>
      <c r="N38" s="124"/>
      <c r="O38" s="125"/>
      <c r="Q38" s="373"/>
    </row>
    <row r="39" spans="1:17" ht="15.4" customHeight="1">
      <c r="A39" s="126" t="s">
        <v>122</v>
      </c>
      <c r="B39" s="127"/>
      <c r="C39" s="116">
        <f>'Income Statement'!$E$8*C37</f>
        <v>0</v>
      </c>
      <c r="D39" s="116">
        <f>'Income Statement'!$E$8*D37</f>
        <v>0</v>
      </c>
      <c r="E39" s="116">
        <f>'Income Statement'!$E$8*E37</f>
        <v>0</v>
      </c>
      <c r="F39" s="116">
        <f>'Income Statement'!$E$8*F37</f>
        <v>0</v>
      </c>
      <c r="G39" s="116">
        <f>'Income Statement'!$E$8*G37</f>
        <v>0</v>
      </c>
      <c r="H39" s="116">
        <f>'Income Statement'!$E$8*H37</f>
        <v>0</v>
      </c>
      <c r="I39" s="116">
        <f>'Income Statement'!$E$8*I37</f>
        <v>0</v>
      </c>
      <c r="J39" s="116">
        <f>'Income Statement'!$E$8*J37</f>
        <v>0</v>
      </c>
      <c r="K39" s="116">
        <f>'Income Statement'!$E$8*K37</f>
        <v>0</v>
      </c>
      <c r="L39" s="116">
        <f>'Income Statement'!$E$8*L37</f>
        <v>0</v>
      </c>
      <c r="M39" s="116">
        <f>'Income Statement'!$E$8*M37</f>
        <v>0</v>
      </c>
      <c r="N39" s="116">
        <f>'Income Statement'!$E$8*N37</f>
        <v>0</v>
      </c>
      <c r="O39" s="129">
        <f t="shared" ref="O39" si="25">SUM(C39:N39)</f>
        <v>0</v>
      </c>
    </row>
    <row r="40" spans="1:17" ht="15.4" customHeight="1">
      <c r="A40" s="133" t="s">
        <v>123</v>
      </c>
      <c r="B40" s="131"/>
      <c r="C40" s="134">
        <f>C36+C39</f>
        <v>0</v>
      </c>
      <c r="D40" s="134">
        <f t="shared" ref="D40:N40" si="26">D36+D39</f>
        <v>0</v>
      </c>
      <c r="E40" s="134">
        <f t="shared" si="26"/>
        <v>0</v>
      </c>
      <c r="F40" s="134">
        <f t="shared" si="26"/>
        <v>0</v>
      </c>
      <c r="G40" s="134">
        <f t="shared" si="26"/>
        <v>0</v>
      </c>
      <c r="H40" s="134">
        <f t="shared" si="26"/>
        <v>0</v>
      </c>
      <c r="I40" s="134">
        <f t="shared" si="26"/>
        <v>0</v>
      </c>
      <c r="J40" s="134">
        <f t="shared" si="26"/>
        <v>0</v>
      </c>
      <c r="K40" s="134">
        <f t="shared" si="26"/>
        <v>0</v>
      </c>
      <c r="L40" s="134">
        <f t="shared" si="26"/>
        <v>0</v>
      </c>
      <c r="M40" s="134">
        <f t="shared" si="26"/>
        <v>0</v>
      </c>
      <c r="N40" s="134">
        <f t="shared" si="26"/>
        <v>0</v>
      </c>
      <c r="O40" s="135"/>
    </row>
    <row r="41" spans="1:17" ht="15.4" customHeight="1">
      <c r="A41" s="136" t="s">
        <v>124</v>
      </c>
      <c r="B41" s="137"/>
      <c r="C41" s="138"/>
      <c r="D41" s="138"/>
      <c r="E41" s="138"/>
      <c r="F41" s="138"/>
      <c r="G41" s="138"/>
      <c r="H41" s="138"/>
      <c r="I41" s="138"/>
      <c r="J41" s="138"/>
      <c r="K41" s="138"/>
      <c r="L41" s="138"/>
      <c r="M41" s="138"/>
      <c r="N41" s="138"/>
      <c r="O41" s="139"/>
    </row>
    <row r="42" spans="1:17" ht="15.4" customHeight="1">
      <c r="A42" s="140" t="s">
        <v>125</v>
      </c>
      <c r="B42" s="127"/>
      <c r="C42" s="116">
        <f>IFERROR(C39*'Income Statement'!$F14,0)</f>
        <v>0</v>
      </c>
      <c r="D42" s="116">
        <f>IFERROR(D39*'Income Statement'!$F14,0)</f>
        <v>0</v>
      </c>
      <c r="E42" s="116">
        <f>IFERROR(E39*'Income Statement'!$F14,0)</f>
        <v>0</v>
      </c>
      <c r="F42" s="116">
        <f>IFERROR(F39*'Income Statement'!$F14,0)</f>
        <v>0</v>
      </c>
      <c r="G42" s="116">
        <f>IFERROR(G39*'Income Statement'!$F14,0)</f>
        <v>0</v>
      </c>
      <c r="H42" s="116">
        <f>IFERROR(H39*'Income Statement'!$F14,0)</f>
        <v>0</v>
      </c>
      <c r="I42" s="116">
        <f>IFERROR(I39*'Income Statement'!$F14,0)</f>
        <v>0</v>
      </c>
      <c r="J42" s="116">
        <f>IFERROR(J39*'Income Statement'!$F14,0)</f>
        <v>0</v>
      </c>
      <c r="K42" s="116">
        <f>IFERROR(K39*'Income Statement'!$F14,0)</f>
        <v>0</v>
      </c>
      <c r="L42" s="116">
        <f>IFERROR(L39*'Income Statement'!$F14,0)</f>
        <v>0</v>
      </c>
      <c r="M42" s="116">
        <f>IFERROR(M39*'Income Statement'!$F14,0)</f>
        <v>0</v>
      </c>
      <c r="N42" s="116">
        <f>IFERROR(N39*'Income Statement'!$F14,0)</f>
        <v>0</v>
      </c>
      <c r="O42" s="166">
        <f t="shared" ref="O42" si="27">SUM(C42:N42)</f>
        <v>0</v>
      </c>
    </row>
    <row r="43" spans="1:17" ht="15.4" customHeight="1">
      <c r="A43" s="114" t="s">
        <v>132</v>
      </c>
      <c r="B43" s="127"/>
      <c r="C43" s="116">
        <f>Payroll!L9</f>
        <v>0</v>
      </c>
      <c r="D43" s="116">
        <f t="shared" ref="D43:D58" si="28">C43</f>
        <v>0</v>
      </c>
      <c r="E43" s="116">
        <f t="shared" ref="E43:E58" si="29">D43</f>
        <v>0</v>
      </c>
      <c r="F43" s="116">
        <f t="shared" ref="F43:F58" si="30">E43</f>
        <v>0</v>
      </c>
      <c r="G43" s="116">
        <f t="shared" ref="G43:G58" si="31">F43</f>
        <v>0</v>
      </c>
      <c r="H43" s="116">
        <f t="shared" ref="H43:H58" si="32">G43</f>
        <v>0</v>
      </c>
      <c r="I43" s="116">
        <f t="shared" ref="I43:I58" si="33">H43</f>
        <v>0</v>
      </c>
      <c r="J43" s="116">
        <f t="shared" ref="J43:J58" si="34">I43</f>
        <v>0</v>
      </c>
      <c r="K43" s="116">
        <f t="shared" ref="K43:K58" si="35">J43</f>
        <v>0</v>
      </c>
      <c r="L43" s="116">
        <f t="shared" ref="L43:L58" si="36">K43</f>
        <v>0</v>
      </c>
      <c r="M43" s="116">
        <f t="shared" ref="M43:M58" si="37">L43</f>
        <v>0</v>
      </c>
      <c r="N43" s="116">
        <f t="shared" ref="N43:N58" si="38">M43</f>
        <v>0</v>
      </c>
      <c r="O43" s="166">
        <f>SUM(C43:N43)</f>
        <v>0</v>
      </c>
    </row>
    <row r="44" spans="1:17" ht="15.4" customHeight="1">
      <c r="A44" s="114" t="s">
        <v>253</v>
      </c>
      <c r="B44" s="127"/>
      <c r="C44" s="116">
        <f>Payroll!L20</f>
        <v>0</v>
      </c>
      <c r="D44" s="116">
        <f t="shared" si="28"/>
        <v>0</v>
      </c>
      <c r="E44" s="116">
        <f t="shared" si="29"/>
        <v>0</v>
      </c>
      <c r="F44" s="116">
        <f t="shared" si="30"/>
        <v>0</v>
      </c>
      <c r="G44" s="116">
        <f t="shared" si="31"/>
        <v>0</v>
      </c>
      <c r="H44" s="116">
        <f t="shared" si="32"/>
        <v>0</v>
      </c>
      <c r="I44" s="116">
        <f t="shared" si="33"/>
        <v>0</v>
      </c>
      <c r="J44" s="116">
        <f t="shared" si="34"/>
        <v>0</v>
      </c>
      <c r="K44" s="116">
        <f t="shared" si="35"/>
        <v>0</v>
      </c>
      <c r="L44" s="116">
        <f t="shared" si="36"/>
        <v>0</v>
      </c>
      <c r="M44" s="116">
        <f t="shared" si="37"/>
        <v>0</v>
      </c>
      <c r="N44" s="116">
        <f t="shared" si="38"/>
        <v>0</v>
      </c>
      <c r="O44" s="166">
        <f>SUM(C44:N44)</f>
        <v>0</v>
      </c>
    </row>
    <row r="45" spans="1:17" ht="15.4" customHeight="1">
      <c r="A45" s="114" t="s">
        <v>3</v>
      </c>
      <c r="B45" s="127"/>
      <c r="C45" s="116">
        <f>'Income Statement'!E19/12</f>
        <v>0</v>
      </c>
      <c r="D45" s="116">
        <f t="shared" si="28"/>
        <v>0</v>
      </c>
      <c r="E45" s="116">
        <f t="shared" si="29"/>
        <v>0</v>
      </c>
      <c r="F45" s="116">
        <f t="shared" si="30"/>
        <v>0</v>
      </c>
      <c r="G45" s="116">
        <f t="shared" si="31"/>
        <v>0</v>
      </c>
      <c r="H45" s="116">
        <f t="shared" si="32"/>
        <v>0</v>
      </c>
      <c r="I45" s="116">
        <f t="shared" si="33"/>
        <v>0</v>
      </c>
      <c r="J45" s="116">
        <f t="shared" si="34"/>
        <v>0</v>
      </c>
      <c r="K45" s="116">
        <f t="shared" si="35"/>
        <v>0</v>
      </c>
      <c r="L45" s="116">
        <f t="shared" si="36"/>
        <v>0</v>
      </c>
      <c r="M45" s="116">
        <f t="shared" si="37"/>
        <v>0</v>
      </c>
      <c r="N45" s="116">
        <f t="shared" si="38"/>
        <v>0</v>
      </c>
      <c r="O45" s="166">
        <f t="shared" ref="O45:O59" si="39">SUM(C45:N45)</f>
        <v>0</v>
      </c>
    </row>
    <row r="46" spans="1:17" ht="15.4" customHeight="1">
      <c r="A46" s="114" t="s">
        <v>4</v>
      </c>
      <c r="B46" s="127"/>
      <c r="C46" s="116">
        <f>'Income Statement'!E20/12</f>
        <v>0</v>
      </c>
      <c r="D46" s="116">
        <f t="shared" si="28"/>
        <v>0</v>
      </c>
      <c r="E46" s="116">
        <f t="shared" si="29"/>
        <v>0</v>
      </c>
      <c r="F46" s="116">
        <f t="shared" si="30"/>
        <v>0</v>
      </c>
      <c r="G46" s="116">
        <f t="shared" si="31"/>
        <v>0</v>
      </c>
      <c r="H46" s="116">
        <f t="shared" si="32"/>
        <v>0</v>
      </c>
      <c r="I46" s="116">
        <f t="shared" si="33"/>
        <v>0</v>
      </c>
      <c r="J46" s="116">
        <f t="shared" si="34"/>
        <v>0</v>
      </c>
      <c r="K46" s="116">
        <f t="shared" si="35"/>
        <v>0</v>
      </c>
      <c r="L46" s="116">
        <f t="shared" si="36"/>
        <v>0</v>
      </c>
      <c r="M46" s="116">
        <f t="shared" si="37"/>
        <v>0</v>
      </c>
      <c r="N46" s="116">
        <f t="shared" si="38"/>
        <v>0</v>
      </c>
      <c r="O46" s="166">
        <f t="shared" si="39"/>
        <v>0</v>
      </c>
    </row>
    <row r="47" spans="1:17" ht="15.4" customHeight="1">
      <c r="A47" s="114" t="s">
        <v>5</v>
      </c>
      <c r="B47" s="127"/>
      <c r="C47" s="116">
        <f>'Income Statement'!E21/12</f>
        <v>0</v>
      </c>
      <c r="D47" s="116">
        <f t="shared" si="28"/>
        <v>0</v>
      </c>
      <c r="E47" s="116">
        <f t="shared" si="29"/>
        <v>0</v>
      </c>
      <c r="F47" s="116">
        <f t="shared" si="30"/>
        <v>0</v>
      </c>
      <c r="G47" s="116">
        <f t="shared" si="31"/>
        <v>0</v>
      </c>
      <c r="H47" s="116">
        <f t="shared" si="32"/>
        <v>0</v>
      </c>
      <c r="I47" s="116">
        <f t="shared" si="33"/>
        <v>0</v>
      </c>
      <c r="J47" s="116">
        <f t="shared" si="34"/>
        <v>0</v>
      </c>
      <c r="K47" s="116">
        <f t="shared" si="35"/>
        <v>0</v>
      </c>
      <c r="L47" s="116">
        <f t="shared" si="36"/>
        <v>0</v>
      </c>
      <c r="M47" s="116">
        <f t="shared" si="37"/>
        <v>0</v>
      </c>
      <c r="N47" s="116">
        <f t="shared" si="38"/>
        <v>0</v>
      </c>
      <c r="O47" s="166">
        <f t="shared" si="39"/>
        <v>0</v>
      </c>
    </row>
    <row r="48" spans="1:17" ht="15.4" customHeight="1">
      <c r="A48" s="114" t="s">
        <v>7</v>
      </c>
      <c r="B48" s="127"/>
      <c r="C48" s="116">
        <f>'Income Statement'!E23/12</f>
        <v>0</v>
      </c>
      <c r="D48" s="116">
        <f t="shared" si="28"/>
        <v>0</v>
      </c>
      <c r="E48" s="116">
        <f t="shared" si="29"/>
        <v>0</v>
      </c>
      <c r="F48" s="116">
        <f t="shared" si="30"/>
        <v>0</v>
      </c>
      <c r="G48" s="116">
        <f t="shared" si="31"/>
        <v>0</v>
      </c>
      <c r="H48" s="116">
        <f t="shared" si="32"/>
        <v>0</v>
      </c>
      <c r="I48" s="116">
        <f t="shared" si="33"/>
        <v>0</v>
      </c>
      <c r="J48" s="116">
        <f t="shared" si="34"/>
        <v>0</v>
      </c>
      <c r="K48" s="116">
        <f t="shared" si="35"/>
        <v>0</v>
      </c>
      <c r="L48" s="116">
        <f t="shared" si="36"/>
        <v>0</v>
      </c>
      <c r="M48" s="116">
        <f t="shared" si="37"/>
        <v>0</v>
      </c>
      <c r="N48" s="116">
        <f t="shared" si="38"/>
        <v>0</v>
      </c>
      <c r="O48" s="166">
        <f t="shared" si="39"/>
        <v>0</v>
      </c>
      <c r="P48" s="151"/>
    </row>
    <row r="49" spans="1:16" ht="15.4" customHeight="1">
      <c r="A49" s="114" t="s">
        <v>9</v>
      </c>
      <c r="B49" s="127"/>
      <c r="C49" s="116">
        <f>'Income Statement'!E25/12</f>
        <v>0</v>
      </c>
      <c r="D49" s="116">
        <f t="shared" si="28"/>
        <v>0</v>
      </c>
      <c r="E49" s="116">
        <f t="shared" si="29"/>
        <v>0</v>
      </c>
      <c r="F49" s="116">
        <f t="shared" si="30"/>
        <v>0</v>
      </c>
      <c r="G49" s="116">
        <f t="shared" si="31"/>
        <v>0</v>
      </c>
      <c r="H49" s="116">
        <f t="shared" si="32"/>
        <v>0</v>
      </c>
      <c r="I49" s="116">
        <f t="shared" si="33"/>
        <v>0</v>
      </c>
      <c r="J49" s="116">
        <f t="shared" si="34"/>
        <v>0</v>
      </c>
      <c r="K49" s="116">
        <f t="shared" si="35"/>
        <v>0</v>
      </c>
      <c r="L49" s="116">
        <f t="shared" si="36"/>
        <v>0</v>
      </c>
      <c r="M49" s="116">
        <f t="shared" si="37"/>
        <v>0</v>
      </c>
      <c r="N49" s="116">
        <f t="shared" si="38"/>
        <v>0</v>
      </c>
      <c r="O49" s="166">
        <f t="shared" si="39"/>
        <v>0</v>
      </c>
      <c r="P49" s="151"/>
    </row>
    <row r="50" spans="1:16" ht="15.4" customHeight="1">
      <c r="A50" s="114" t="s">
        <v>10</v>
      </c>
      <c r="B50" s="127"/>
      <c r="C50" s="116">
        <f>'Income Statement'!E26/12</f>
        <v>0</v>
      </c>
      <c r="D50" s="116">
        <f t="shared" si="28"/>
        <v>0</v>
      </c>
      <c r="E50" s="116">
        <f t="shared" si="29"/>
        <v>0</v>
      </c>
      <c r="F50" s="116">
        <f t="shared" si="30"/>
        <v>0</v>
      </c>
      <c r="G50" s="116">
        <f t="shared" si="31"/>
        <v>0</v>
      </c>
      <c r="H50" s="116">
        <f t="shared" si="32"/>
        <v>0</v>
      </c>
      <c r="I50" s="116">
        <f t="shared" si="33"/>
        <v>0</v>
      </c>
      <c r="J50" s="116">
        <f t="shared" si="34"/>
        <v>0</v>
      </c>
      <c r="K50" s="116">
        <f t="shared" si="35"/>
        <v>0</v>
      </c>
      <c r="L50" s="116">
        <f t="shared" si="36"/>
        <v>0</v>
      </c>
      <c r="M50" s="116">
        <f t="shared" si="37"/>
        <v>0</v>
      </c>
      <c r="N50" s="116">
        <f t="shared" si="38"/>
        <v>0</v>
      </c>
      <c r="O50" s="166">
        <f t="shared" si="39"/>
        <v>0</v>
      </c>
      <c r="P50" s="151"/>
    </row>
    <row r="51" spans="1:16" ht="15.4" customHeight="1">
      <c r="A51" s="114" t="s">
        <v>96</v>
      </c>
      <c r="B51" s="127"/>
      <c r="C51" s="116">
        <f>'Income Statement'!E27/12</f>
        <v>0</v>
      </c>
      <c r="D51" s="116">
        <f t="shared" si="28"/>
        <v>0</v>
      </c>
      <c r="E51" s="116">
        <f t="shared" si="29"/>
        <v>0</v>
      </c>
      <c r="F51" s="116">
        <f t="shared" si="30"/>
        <v>0</v>
      </c>
      <c r="G51" s="116">
        <f t="shared" si="31"/>
        <v>0</v>
      </c>
      <c r="H51" s="116">
        <f t="shared" si="32"/>
        <v>0</v>
      </c>
      <c r="I51" s="116">
        <f t="shared" si="33"/>
        <v>0</v>
      </c>
      <c r="J51" s="116">
        <f t="shared" si="34"/>
        <v>0</v>
      </c>
      <c r="K51" s="116">
        <f t="shared" si="35"/>
        <v>0</v>
      </c>
      <c r="L51" s="116">
        <f t="shared" si="36"/>
        <v>0</v>
      </c>
      <c r="M51" s="116">
        <f t="shared" si="37"/>
        <v>0</v>
      </c>
      <c r="N51" s="116">
        <f t="shared" si="38"/>
        <v>0</v>
      </c>
      <c r="O51" s="166">
        <f t="shared" si="39"/>
        <v>0</v>
      </c>
      <c r="P51" s="151"/>
    </row>
    <row r="52" spans="1:16" ht="15.4" customHeight="1">
      <c r="A52" s="114" t="s">
        <v>11</v>
      </c>
      <c r="B52" s="127"/>
      <c r="C52" s="116">
        <f>'Income Statement'!E28/12</f>
        <v>0</v>
      </c>
      <c r="D52" s="116">
        <f t="shared" si="28"/>
        <v>0</v>
      </c>
      <c r="E52" s="116">
        <f t="shared" si="29"/>
        <v>0</v>
      </c>
      <c r="F52" s="116">
        <f t="shared" si="30"/>
        <v>0</v>
      </c>
      <c r="G52" s="116">
        <f t="shared" si="31"/>
        <v>0</v>
      </c>
      <c r="H52" s="116">
        <f t="shared" si="32"/>
        <v>0</v>
      </c>
      <c r="I52" s="116">
        <f t="shared" si="33"/>
        <v>0</v>
      </c>
      <c r="J52" s="116">
        <f t="shared" si="34"/>
        <v>0</v>
      </c>
      <c r="K52" s="116">
        <f t="shared" si="35"/>
        <v>0</v>
      </c>
      <c r="L52" s="116">
        <f t="shared" si="36"/>
        <v>0</v>
      </c>
      <c r="M52" s="116">
        <f t="shared" si="37"/>
        <v>0</v>
      </c>
      <c r="N52" s="116">
        <f t="shared" si="38"/>
        <v>0</v>
      </c>
      <c r="O52" s="166">
        <f t="shared" si="39"/>
        <v>0</v>
      </c>
    </row>
    <row r="53" spans="1:16" ht="15.4" customHeight="1">
      <c r="A53" s="114" t="s">
        <v>12</v>
      </c>
      <c r="B53" s="127"/>
      <c r="C53" s="116">
        <f>'Income Statement'!E29/12</f>
        <v>0</v>
      </c>
      <c r="D53" s="116">
        <f t="shared" si="28"/>
        <v>0</v>
      </c>
      <c r="E53" s="116">
        <f t="shared" si="29"/>
        <v>0</v>
      </c>
      <c r="F53" s="116">
        <f t="shared" si="30"/>
        <v>0</v>
      </c>
      <c r="G53" s="116">
        <f t="shared" si="31"/>
        <v>0</v>
      </c>
      <c r="H53" s="116">
        <f t="shared" si="32"/>
        <v>0</v>
      </c>
      <c r="I53" s="116">
        <f t="shared" si="33"/>
        <v>0</v>
      </c>
      <c r="J53" s="116">
        <f t="shared" si="34"/>
        <v>0</v>
      </c>
      <c r="K53" s="116">
        <f t="shared" si="35"/>
        <v>0</v>
      </c>
      <c r="L53" s="116">
        <f t="shared" si="36"/>
        <v>0</v>
      </c>
      <c r="M53" s="116">
        <f t="shared" si="37"/>
        <v>0</v>
      </c>
      <c r="N53" s="116">
        <f t="shared" si="38"/>
        <v>0</v>
      </c>
      <c r="O53" s="166">
        <f t="shared" si="39"/>
        <v>0</v>
      </c>
    </row>
    <row r="54" spans="1:16" ht="15.4" customHeight="1">
      <c r="A54" s="114" t="s">
        <v>13</v>
      </c>
      <c r="B54" s="127"/>
      <c r="C54" s="116">
        <f>'Income Statement'!E30/12</f>
        <v>0</v>
      </c>
      <c r="D54" s="116">
        <f t="shared" si="28"/>
        <v>0</v>
      </c>
      <c r="E54" s="116">
        <f t="shared" si="29"/>
        <v>0</v>
      </c>
      <c r="F54" s="116">
        <f t="shared" si="30"/>
        <v>0</v>
      </c>
      <c r="G54" s="116">
        <f t="shared" si="31"/>
        <v>0</v>
      </c>
      <c r="H54" s="116">
        <f t="shared" si="32"/>
        <v>0</v>
      </c>
      <c r="I54" s="116">
        <f t="shared" si="33"/>
        <v>0</v>
      </c>
      <c r="J54" s="116">
        <f t="shared" si="34"/>
        <v>0</v>
      </c>
      <c r="K54" s="116">
        <f t="shared" si="35"/>
        <v>0</v>
      </c>
      <c r="L54" s="116">
        <f t="shared" si="36"/>
        <v>0</v>
      </c>
      <c r="M54" s="116">
        <f t="shared" si="37"/>
        <v>0</v>
      </c>
      <c r="N54" s="116">
        <f t="shared" si="38"/>
        <v>0</v>
      </c>
      <c r="O54" s="166">
        <f t="shared" si="39"/>
        <v>0</v>
      </c>
    </row>
    <row r="55" spans="1:16" ht="15.4" customHeight="1">
      <c r="A55" s="114" t="s">
        <v>14</v>
      </c>
      <c r="B55" s="127"/>
      <c r="C55" s="116">
        <f>'Income Statement'!E31/12</f>
        <v>0</v>
      </c>
      <c r="D55" s="116">
        <f t="shared" si="28"/>
        <v>0</v>
      </c>
      <c r="E55" s="116">
        <f t="shared" si="29"/>
        <v>0</v>
      </c>
      <c r="F55" s="116">
        <f t="shared" si="30"/>
        <v>0</v>
      </c>
      <c r="G55" s="116">
        <f t="shared" si="31"/>
        <v>0</v>
      </c>
      <c r="H55" s="116">
        <f t="shared" si="32"/>
        <v>0</v>
      </c>
      <c r="I55" s="116">
        <f t="shared" si="33"/>
        <v>0</v>
      </c>
      <c r="J55" s="116">
        <f t="shared" si="34"/>
        <v>0</v>
      </c>
      <c r="K55" s="116">
        <f t="shared" si="35"/>
        <v>0</v>
      </c>
      <c r="L55" s="116">
        <f t="shared" si="36"/>
        <v>0</v>
      </c>
      <c r="M55" s="116">
        <f t="shared" si="37"/>
        <v>0</v>
      </c>
      <c r="N55" s="116">
        <f t="shared" si="38"/>
        <v>0</v>
      </c>
      <c r="O55" s="166">
        <f t="shared" si="39"/>
        <v>0</v>
      </c>
    </row>
    <row r="56" spans="1:16" ht="15.4" customHeight="1">
      <c r="A56" s="114" t="s">
        <v>15</v>
      </c>
      <c r="B56" s="127"/>
      <c r="C56" s="116">
        <f>'Income Statement'!E32/12</f>
        <v>0</v>
      </c>
      <c r="D56" s="116">
        <f t="shared" si="28"/>
        <v>0</v>
      </c>
      <c r="E56" s="116">
        <f t="shared" si="29"/>
        <v>0</v>
      </c>
      <c r="F56" s="116">
        <f t="shared" si="30"/>
        <v>0</v>
      </c>
      <c r="G56" s="116">
        <f t="shared" si="31"/>
        <v>0</v>
      </c>
      <c r="H56" s="116">
        <f t="shared" si="32"/>
        <v>0</v>
      </c>
      <c r="I56" s="116">
        <f t="shared" si="33"/>
        <v>0</v>
      </c>
      <c r="J56" s="116">
        <f t="shared" si="34"/>
        <v>0</v>
      </c>
      <c r="K56" s="116">
        <f t="shared" si="35"/>
        <v>0</v>
      </c>
      <c r="L56" s="116">
        <f t="shared" si="36"/>
        <v>0</v>
      </c>
      <c r="M56" s="116">
        <f t="shared" si="37"/>
        <v>0</v>
      </c>
      <c r="N56" s="116">
        <f t="shared" si="38"/>
        <v>0</v>
      </c>
      <c r="O56" s="166">
        <f t="shared" si="39"/>
        <v>0</v>
      </c>
    </row>
    <row r="57" spans="1:16" ht="15.4" customHeight="1">
      <c r="A57" s="114" t="s">
        <v>16</v>
      </c>
      <c r="B57" s="127"/>
      <c r="C57" s="116">
        <f>'Income Statement'!E33/12</f>
        <v>0</v>
      </c>
      <c r="D57" s="116">
        <f t="shared" si="28"/>
        <v>0</v>
      </c>
      <c r="E57" s="116">
        <f t="shared" si="29"/>
        <v>0</v>
      </c>
      <c r="F57" s="116">
        <f t="shared" si="30"/>
        <v>0</v>
      </c>
      <c r="G57" s="116">
        <f t="shared" si="31"/>
        <v>0</v>
      </c>
      <c r="H57" s="116">
        <f t="shared" si="32"/>
        <v>0</v>
      </c>
      <c r="I57" s="116">
        <f t="shared" si="33"/>
        <v>0</v>
      </c>
      <c r="J57" s="116">
        <f t="shared" si="34"/>
        <v>0</v>
      </c>
      <c r="K57" s="116">
        <f t="shared" si="35"/>
        <v>0</v>
      </c>
      <c r="L57" s="116">
        <f t="shared" si="36"/>
        <v>0</v>
      </c>
      <c r="M57" s="116">
        <f t="shared" si="37"/>
        <v>0</v>
      </c>
      <c r="N57" s="116">
        <f t="shared" si="38"/>
        <v>0</v>
      </c>
      <c r="O57" s="166">
        <f t="shared" si="39"/>
        <v>0</v>
      </c>
    </row>
    <row r="58" spans="1:16" ht="15.4" customHeight="1">
      <c r="A58" s="114" t="s">
        <v>17</v>
      </c>
      <c r="B58" s="127"/>
      <c r="C58" s="116">
        <f>'Income Statement'!E34/12</f>
        <v>0</v>
      </c>
      <c r="D58" s="116">
        <f t="shared" si="28"/>
        <v>0</v>
      </c>
      <c r="E58" s="116">
        <f t="shared" si="29"/>
        <v>0</v>
      </c>
      <c r="F58" s="116">
        <f t="shared" si="30"/>
        <v>0</v>
      </c>
      <c r="G58" s="116">
        <f t="shared" si="31"/>
        <v>0</v>
      </c>
      <c r="H58" s="116">
        <f t="shared" si="32"/>
        <v>0</v>
      </c>
      <c r="I58" s="116">
        <f t="shared" si="33"/>
        <v>0</v>
      </c>
      <c r="J58" s="116">
        <f t="shared" si="34"/>
        <v>0</v>
      </c>
      <c r="K58" s="116">
        <f t="shared" si="35"/>
        <v>0</v>
      </c>
      <c r="L58" s="116">
        <f t="shared" si="36"/>
        <v>0</v>
      </c>
      <c r="M58" s="116">
        <f t="shared" si="37"/>
        <v>0</v>
      </c>
      <c r="N58" s="116">
        <f t="shared" si="38"/>
        <v>0</v>
      </c>
      <c r="O58" s="166">
        <f t="shared" si="39"/>
        <v>0</v>
      </c>
    </row>
    <row r="59" spans="1:16" ht="15.4" customHeight="1">
      <c r="A59" s="130" t="s">
        <v>126</v>
      </c>
      <c r="B59" s="144"/>
      <c r="C59" s="132">
        <f t="shared" ref="C59:N59" si="40">SUM(C42:C58)</f>
        <v>0</v>
      </c>
      <c r="D59" s="132">
        <f t="shared" si="40"/>
        <v>0</v>
      </c>
      <c r="E59" s="132">
        <f t="shared" si="40"/>
        <v>0</v>
      </c>
      <c r="F59" s="132">
        <f t="shared" si="40"/>
        <v>0</v>
      </c>
      <c r="G59" s="132">
        <f t="shared" si="40"/>
        <v>0</v>
      </c>
      <c r="H59" s="132">
        <f t="shared" si="40"/>
        <v>0</v>
      </c>
      <c r="I59" s="132">
        <f t="shared" si="40"/>
        <v>0</v>
      </c>
      <c r="J59" s="132">
        <f t="shared" si="40"/>
        <v>0</v>
      </c>
      <c r="K59" s="132">
        <f t="shared" si="40"/>
        <v>0</v>
      </c>
      <c r="L59" s="132">
        <f t="shared" si="40"/>
        <v>0</v>
      </c>
      <c r="M59" s="132">
        <f t="shared" si="40"/>
        <v>0</v>
      </c>
      <c r="N59" s="132">
        <f t="shared" si="40"/>
        <v>0</v>
      </c>
      <c r="O59" s="129">
        <f t="shared" si="39"/>
        <v>0</v>
      </c>
    </row>
    <row r="60" spans="1:16" ht="15.4" customHeight="1">
      <c r="A60" s="145" t="s">
        <v>129</v>
      </c>
      <c r="B60" s="127"/>
      <c r="C60" s="116">
        <f>'Start-Up Costs &amp; Funding'!G35+'Start-Up Costs &amp; Funding'!G36</f>
        <v>0</v>
      </c>
      <c r="D60" s="116">
        <f>C60</f>
        <v>0</v>
      </c>
      <c r="E60" s="116">
        <f t="shared" ref="E60" si="41">D60</f>
        <v>0</v>
      </c>
      <c r="F60" s="116">
        <f t="shared" ref="F60" si="42">E60</f>
        <v>0</v>
      </c>
      <c r="G60" s="116">
        <f t="shared" ref="G60" si="43">F60</f>
        <v>0</v>
      </c>
      <c r="H60" s="116">
        <f t="shared" ref="H60" si="44">G60</f>
        <v>0</v>
      </c>
      <c r="I60" s="116">
        <f t="shared" ref="I60" si="45">H60</f>
        <v>0</v>
      </c>
      <c r="J60" s="116">
        <f t="shared" ref="J60" si="46">I60</f>
        <v>0</v>
      </c>
      <c r="K60" s="116">
        <f t="shared" ref="K60" si="47">J60</f>
        <v>0</v>
      </c>
      <c r="L60" s="116">
        <f t="shared" ref="L60" si="48">K60</f>
        <v>0</v>
      </c>
      <c r="M60" s="116">
        <f t="shared" ref="M60" si="49">L60</f>
        <v>0</v>
      </c>
      <c r="N60" s="116">
        <f>M60</f>
        <v>0</v>
      </c>
      <c r="O60" s="168">
        <f>SUM(C60:N60)</f>
        <v>0</v>
      </c>
    </row>
    <row r="61" spans="1:16" ht="15.4" customHeight="1">
      <c r="A61" s="130" t="s">
        <v>127</v>
      </c>
      <c r="B61" s="127"/>
      <c r="C61" s="132">
        <f t="shared" ref="C61:O61" si="50">SUM(C59:C60)</f>
        <v>0</v>
      </c>
      <c r="D61" s="132">
        <f t="shared" si="50"/>
        <v>0</v>
      </c>
      <c r="E61" s="132">
        <f t="shared" si="50"/>
        <v>0</v>
      </c>
      <c r="F61" s="132">
        <f t="shared" si="50"/>
        <v>0</v>
      </c>
      <c r="G61" s="132">
        <f t="shared" si="50"/>
        <v>0</v>
      </c>
      <c r="H61" s="132">
        <f t="shared" si="50"/>
        <v>0</v>
      </c>
      <c r="I61" s="132">
        <f t="shared" si="50"/>
        <v>0</v>
      </c>
      <c r="J61" s="132">
        <f t="shared" si="50"/>
        <v>0</v>
      </c>
      <c r="K61" s="132">
        <f t="shared" si="50"/>
        <v>0</v>
      </c>
      <c r="L61" s="132">
        <f t="shared" si="50"/>
        <v>0</v>
      </c>
      <c r="M61" s="132">
        <f t="shared" si="50"/>
        <v>0</v>
      </c>
      <c r="N61" s="132">
        <f t="shared" si="50"/>
        <v>0</v>
      </c>
      <c r="O61" s="129">
        <f t="shared" si="50"/>
        <v>0</v>
      </c>
    </row>
    <row r="62" spans="1:16" ht="15.4" customHeight="1">
      <c r="A62" s="130" t="s">
        <v>128</v>
      </c>
      <c r="B62" s="146"/>
      <c r="C62" s="132">
        <f t="shared" ref="C62:M62" si="51">(C40-C61)</f>
        <v>0</v>
      </c>
      <c r="D62" s="132">
        <f t="shared" si="51"/>
        <v>0</v>
      </c>
      <c r="E62" s="132">
        <f t="shared" si="51"/>
        <v>0</v>
      </c>
      <c r="F62" s="132">
        <f t="shared" si="51"/>
        <v>0</v>
      </c>
      <c r="G62" s="132">
        <f t="shared" si="51"/>
        <v>0</v>
      </c>
      <c r="H62" s="132">
        <f t="shared" si="51"/>
        <v>0</v>
      </c>
      <c r="I62" s="132">
        <f t="shared" si="51"/>
        <v>0</v>
      </c>
      <c r="J62" s="132">
        <f t="shared" si="51"/>
        <v>0</v>
      </c>
      <c r="K62" s="132">
        <f t="shared" si="51"/>
        <v>0</v>
      </c>
      <c r="L62" s="132">
        <f t="shared" si="51"/>
        <v>0</v>
      </c>
      <c r="M62" s="132">
        <f t="shared" si="51"/>
        <v>0</v>
      </c>
      <c r="N62" s="132">
        <f>(N40-N61)</f>
        <v>0</v>
      </c>
      <c r="O62" s="164"/>
    </row>
    <row r="63" spans="1:16" ht="15.4" customHeight="1">
      <c r="A63" s="152"/>
      <c r="B63" s="153"/>
      <c r="C63" s="154"/>
      <c r="D63" s="154"/>
      <c r="E63" s="154"/>
      <c r="F63" s="154"/>
      <c r="G63" s="154"/>
      <c r="H63" s="154"/>
      <c r="I63" s="154"/>
      <c r="J63" s="154"/>
      <c r="K63" s="154"/>
      <c r="L63" s="154"/>
      <c r="M63" s="154"/>
      <c r="N63" s="154"/>
      <c r="O63" s="155"/>
    </row>
    <row r="64" spans="1:16" ht="15.4" customHeight="1">
      <c r="A64" s="152"/>
      <c r="B64" s="156"/>
      <c r="C64" s="157"/>
      <c r="D64" s="157"/>
      <c r="E64" s="157"/>
      <c r="F64" s="157"/>
      <c r="G64" s="157"/>
      <c r="H64" s="157"/>
      <c r="I64" s="157"/>
      <c r="J64" s="157"/>
      <c r="K64" s="157"/>
      <c r="L64" s="157"/>
      <c r="M64" s="157"/>
      <c r="N64" s="157"/>
      <c r="O64" s="158"/>
    </row>
    <row r="65" spans="1:17" ht="15.4" customHeight="1">
      <c r="A65" s="110" t="s">
        <v>252</v>
      </c>
      <c r="B65" s="111"/>
      <c r="C65" s="112">
        <f>DATE(YEAR(N35),MONTH(N35)+1,1)</f>
        <v>44562</v>
      </c>
      <c r="D65" s="112">
        <f>DATE(YEAR(C65),MONTH(C65)+1,1)</f>
        <v>44593</v>
      </c>
      <c r="E65" s="112">
        <f t="shared" ref="E65" si="52">DATE(YEAR(D65),MONTH(D65)+1,1)</f>
        <v>44621</v>
      </c>
      <c r="F65" s="112">
        <f t="shared" ref="F65" si="53">DATE(YEAR(E65),MONTH(E65)+1,1)</f>
        <v>44652</v>
      </c>
      <c r="G65" s="112">
        <f t="shared" ref="G65" si="54">DATE(YEAR(F65),MONTH(F65)+1,1)</f>
        <v>44682</v>
      </c>
      <c r="H65" s="112">
        <f t="shared" ref="H65" si="55">DATE(YEAR(G65),MONTH(G65)+1,1)</f>
        <v>44713</v>
      </c>
      <c r="I65" s="112">
        <f t="shared" ref="I65" si="56">DATE(YEAR(H65),MONTH(H65)+1,1)</f>
        <v>44743</v>
      </c>
      <c r="J65" s="112">
        <f t="shared" ref="J65" si="57">DATE(YEAR(I65),MONTH(I65)+1,1)</f>
        <v>44774</v>
      </c>
      <c r="K65" s="112">
        <f t="shared" ref="K65" si="58">DATE(YEAR(J65),MONTH(J65)+1,1)</f>
        <v>44805</v>
      </c>
      <c r="L65" s="112">
        <f t="shared" ref="L65" si="59">DATE(YEAR(K65),MONTH(K65)+1,1)</f>
        <v>44835</v>
      </c>
      <c r="M65" s="112">
        <f t="shared" ref="M65" si="60">DATE(YEAR(L65),MONTH(L65)+1,1)</f>
        <v>44866</v>
      </c>
      <c r="N65" s="112">
        <f t="shared" ref="N65" si="61">DATE(YEAR(M65),MONTH(M65)+1,1)</f>
        <v>44896</v>
      </c>
      <c r="O65" s="113" t="s">
        <v>119</v>
      </c>
    </row>
    <row r="66" spans="1:17" ht="24">
      <c r="A66" s="114" t="s">
        <v>120</v>
      </c>
      <c r="B66" s="163"/>
      <c r="C66" s="116">
        <f>N62</f>
        <v>0</v>
      </c>
      <c r="D66" s="116">
        <f t="shared" ref="D66" si="62">C92</f>
        <v>0</v>
      </c>
      <c r="E66" s="116">
        <f t="shared" ref="E66" si="63">D92</f>
        <v>0</v>
      </c>
      <c r="F66" s="116">
        <f t="shared" ref="F66" si="64">E92</f>
        <v>0</v>
      </c>
      <c r="G66" s="116">
        <f t="shared" ref="G66" si="65">F92</f>
        <v>0</v>
      </c>
      <c r="H66" s="116">
        <f t="shared" ref="H66" si="66">G92</f>
        <v>0</v>
      </c>
      <c r="I66" s="116">
        <f t="shared" ref="I66" si="67">H92</f>
        <v>0</v>
      </c>
      <c r="J66" s="116">
        <f t="shared" ref="J66" si="68">I92</f>
        <v>0</v>
      </c>
      <c r="K66" s="116">
        <f t="shared" ref="K66" si="69">J92</f>
        <v>0</v>
      </c>
      <c r="L66" s="116">
        <f t="shared" ref="L66" si="70">K92</f>
        <v>0</v>
      </c>
      <c r="M66" s="116">
        <f t="shared" ref="M66" si="71">L92</f>
        <v>0</v>
      </c>
      <c r="N66" s="116">
        <f t="shared" ref="N66" si="72">M92</f>
        <v>0</v>
      </c>
      <c r="O66" s="164"/>
    </row>
    <row r="67" spans="1:17" ht="24">
      <c r="A67" s="119" t="s">
        <v>130</v>
      </c>
      <c r="B67" s="120"/>
      <c r="C67" s="165"/>
      <c r="D67" s="165"/>
      <c r="E67" s="165"/>
      <c r="F67" s="165"/>
      <c r="G67" s="165"/>
      <c r="H67" s="165"/>
      <c r="I67" s="165"/>
      <c r="J67" s="165"/>
      <c r="K67" s="165"/>
      <c r="L67" s="165"/>
      <c r="M67" s="165"/>
      <c r="N67" s="165"/>
      <c r="O67" s="121">
        <f>SUM(C67:N67)</f>
        <v>0</v>
      </c>
      <c r="Q67" s="373" t="str">
        <f>IF(O67&lt;&gt;1,"Enter the % of sales that you expect for each month. Total must equal 100%.","")</f>
        <v>Enter the % of sales that you expect for each month. Total must equal 100%.</v>
      </c>
    </row>
    <row r="68" spans="1:17" ht="15">
      <c r="A68" s="122" t="s">
        <v>121</v>
      </c>
      <c r="B68" s="123"/>
      <c r="C68" s="124"/>
      <c r="D68" s="124"/>
      <c r="E68" s="124"/>
      <c r="F68" s="124"/>
      <c r="G68" s="124"/>
      <c r="H68" s="124"/>
      <c r="I68" s="124"/>
      <c r="J68" s="124"/>
      <c r="K68" s="124"/>
      <c r="L68" s="124"/>
      <c r="M68" s="124"/>
      <c r="N68" s="124"/>
      <c r="O68" s="125"/>
      <c r="Q68" s="373"/>
    </row>
    <row r="69" spans="1:17">
      <c r="A69" s="126" t="s">
        <v>122</v>
      </c>
      <c r="B69" s="127"/>
      <c r="C69" s="116">
        <f>'Income Statement'!$G$8*C67</f>
        <v>0</v>
      </c>
      <c r="D69" s="116">
        <f>'Income Statement'!$G$8*D67</f>
        <v>0</v>
      </c>
      <c r="E69" s="116">
        <f>'Income Statement'!$G$8*E67</f>
        <v>0</v>
      </c>
      <c r="F69" s="116">
        <f>'Income Statement'!$G$8*F67</f>
        <v>0</v>
      </c>
      <c r="G69" s="116">
        <f>'Income Statement'!$G$8*G67</f>
        <v>0</v>
      </c>
      <c r="H69" s="116">
        <f>'Income Statement'!$G$8*H67</f>
        <v>0</v>
      </c>
      <c r="I69" s="116">
        <f>'Income Statement'!$G$8*I67</f>
        <v>0</v>
      </c>
      <c r="J69" s="116">
        <f>'Income Statement'!$G$8*J67</f>
        <v>0</v>
      </c>
      <c r="K69" s="116">
        <f>'Income Statement'!$G$8*K67</f>
        <v>0</v>
      </c>
      <c r="L69" s="116">
        <f>'Income Statement'!$G$8*L67</f>
        <v>0</v>
      </c>
      <c r="M69" s="116">
        <f>'Income Statement'!$G$8*M67</f>
        <v>0</v>
      </c>
      <c r="N69" s="116">
        <f>'Income Statement'!$G$8*N67</f>
        <v>0</v>
      </c>
      <c r="O69" s="129">
        <f t="shared" ref="O69" si="73">SUM(C69:N69)</f>
        <v>0</v>
      </c>
    </row>
    <row r="70" spans="1:17">
      <c r="A70" s="133" t="s">
        <v>123</v>
      </c>
      <c r="B70" s="131"/>
      <c r="C70" s="134">
        <f>C66+C69</f>
        <v>0</v>
      </c>
      <c r="D70" s="134">
        <f t="shared" ref="D70:N70" si="74">D66+D69</f>
        <v>0</v>
      </c>
      <c r="E70" s="134">
        <f t="shared" si="74"/>
        <v>0</v>
      </c>
      <c r="F70" s="134">
        <f t="shared" si="74"/>
        <v>0</v>
      </c>
      <c r="G70" s="134">
        <f t="shared" si="74"/>
        <v>0</v>
      </c>
      <c r="H70" s="134">
        <f t="shared" si="74"/>
        <v>0</v>
      </c>
      <c r="I70" s="134">
        <f t="shared" si="74"/>
        <v>0</v>
      </c>
      <c r="J70" s="134">
        <f t="shared" si="74"/>
        <v>0</v>
      </c>
      <c r="K70" s="134">
        <f t="shared" si="74"/>
        <v>0</v>
      </c>
      <c r="L70" s="134">
        <f t="shared" si="74"/>
        <v>0</v>
      </c>
      <c r="M70" s="134">
        <f t="shared" si="74"/>
        <v>0</v>
      </c>
      <c r="N70" s="134">
        <f t="shared" si="74"/>
        <v>0</v>
      </c>
      <c r="O70" s="135"/>
    </row>
    <row r="71" spans="1:17" ht="15">
      <c r="A71" s="136" t="s">
        <v>124</v>
      </c>
      <c r="B71" s="137"/>
      <c r="C71" s="138"/>
      <c r="D71" s="138"/>
      <c r="E71" s="138"/>
      <c r="F71" s="138"/>
      <c r="G71" s="138"/>
      <c r="H71" s="138"/>
      <c r="I71" s="138"/>
      <c r="J71" s="138"/>
      <c r="K71" s="138"/>
      <c r="L71" s="138"/>
      <c r="M71" s="138"/>
      <c r="N71" s="138"/>
      <c r="O71" s="139"/>
    </row>
    <row r="72" spans="1:17">
      <c r="A72" s="140" t="s">
        <v>125</v>
      </c>
      <c r="B72" s="127"/>
      <c r="C72" s="116">
        <f>IFERROR(C69*'Income Statement'!$H$14,0)</f>
        <v>0</v>
      </c>
      <c r="D72" s="116">
        <f>IFERROR(D69*'Income Statement'!$H$14,0)</f>
        <v>0</v>
      </c>
      <c r="E72" s="116">
        <f>IFERROR(E69*'Income Statement'!$H$14,0)</f>
        <v>0</v>
      </c>
      <c r="F72" s="116">
        <f>IFERROR(F69*'Income Statement'!$H$14,0)</f>
        <v>0</v>
      </c>
      <c r="G72" s="116">
        <f>IFERROR(G69*'Income Statement'!$H$14,0)</f>
        <v>0</v>
      </c>
      <c r="H72" s="116">
        <f>IFERROR(H69*'Income Statement'!$H$14,0)</f>
        <v>0</v>
      </c>
      <c r="I72" s="116">
        <f>IFERROR(I69*'Income Statement'!$H$14,0)</f>
        <v>0</v>
      </c>
      <c r="J72" s="116">
        <f>IFERROR(J69*'Income Statement'!$H$14,0)</f>
        <v>0</v>
      </c>
      <c r="K72" s="116">
        <f>IFERROR(K69*'Income Statement'!$H$14,0)</f>
        <v>0</v>
      </c>
      <c r="L72" s="116">
        <f>IFERROR(L69*'Income Statement'!$H$14,0)</f>
        <v>0</v>
      </c>
      <c r="M72" s="116">
        <f>IFERROR(M69*'Income Statement'!$H$14,0)</f>
        <v>0</v>
      </c>
      <c r="N72" s="116">
        <f>IFERROR(N69*'Income Statement'!$H$14,0)</f>
        <v>0</v>
      </c>
      <c r="O72" s="166">
        <f t="shared" ref="O72" si="75">SUM(C72:N72)</f>
        <v>0</v>
      </c>
    </row>
    <row r="73" spans="1:17">
      <c r="A73" s="114" t="s">
        <v>132</v>
      </c>
      <c r="B73" s="127"/>
      <c r="C73" s="116">
        <f>Payroll!S9</f>
        <v>0</v>
      </c>
      <c r="D73" s="116">
        <f t="shared" ref="D73:D88" si="76">C73</f>
        <v>0</v>
      </c>
      <c r="E73" s="116">
        <f t="shared" ref="E73:E88" si="77">D73</f>
        <v>0</v>
      </c>
      <c r="F73" s="116">
        <f t="shared" ref="F73:F88" si="78">E73</f>
        <v>0</v>
      </c>
      <c r="G73" s="116">
        <f t="shared" ref="G73:G88" si="79">F73</f>
        <v>0</v>
      </c>
      <c r="H73" s="116">
        <f t="shared" ref="H73:H88" si="80">G73</f>
        <v>0</v>
      </c>
      <c r="I73" s="116">
        <f t="shared" ref="I73:I88" si="81">H73</f>
        <v>0</v>
      </c>
      <c r="J73" s="116">
        <f t="shared" ref="J73:J88" si="82">I73</f>
        <v>0</v>
      </c>
      <c r="K73" s="116">
        <f t="shared" ref="K73:K88" si="83">J73</f>
        <v>0</v>
      </c>
      <c r="L73" s="116">
        <f t="shared" ref="L73:L88" si="84">K73</f>
        <v>0</v>
      </c>
      <c r="M73" s="116">
        <f t="shared" ref="M73:M88" si="85">L73</f>
        <v>0</v>
      </c>
      <c r="N73" s="116">
        <f t="shared" ref="N73:N88" si="86">M73</f>
        <v>0</v>
      </c>
      <c r="O73" s="166">
        <f>SUM(C73:N73)</f>
        <v>0</v>
      </c>
    </row>
    <row r="74" spans="1:17">
      <c r="A74" s="114" t="s">
        <v>253</v>
      </c>
      <c r="B74" s="127"/>
      <c r="C74" s="116">
        <f>Payroll!S20</f>
        <v>0</v>
      </c>
      <c r="D74" s="116">
        <f t="shared" si="76"/>
        <v>0</v>
      </c>
      <c r="E74" s="116">
        <f t="shared" si="77"/>
        <v>0</v>
      </c>
      <c r="F74" s="116">
        <f t="shared" si="78"/>
        <v>0</v>
      </c>
      <c r="G74" s="116">
        <f t="shared" si="79"/>
        <v>0</v>
      </c>
      <c r="H74" s="116">
        <f t="shared" si="80"/>
        <v>0</v>
      </c>
      <c r="I74" s="116">
        <f t="shared" si="81"/>
        <v>0</v>
      </c>
      <c r="J74" s="116">
        <f t="shared" si="82"/>
        <v>0</v>
      </c>
      <c r="K74" s="116">
        <f t="shared" si="83"/>
        <v>0</v>
      </c>
      <c r="L74" s="116">
        <f t="shared" si="84"/>
        <v>0</v>
      </c>
      <c r="M74" s="116">
        <f t="shared" si="85"/>
        <v>0</v>
      </c>
      <c r="N74" s="116">
        <f t="shared" si="86"/>
        <v>0</v>
      </c>
      <c r="O74" s="166">
        <f>SUM(C74:N74)</f>
        <v>0</v>
      </c>
    </row>
    <row r="75" spans="1:17">
      <c r="A75" s="114" t="s">
        <v>3</v>
      </c>
      <c r="B75" s="127"/>
      <c r="C75" s="116">
        <f>'Income Statement'!G19/12</f>
        <v>0</v>
      </c>
      <c r="D75" s="116">
        <f t="shared" si="76"/>
        <v>0</v>
      </c>
      <c r="E75" s="116">
        <f t="shared" si="77"/>
        <v>0</v>
      </c>
      <c r="F75" s="116">
        <f t="shared" si="78"/>
        <v>0</v>
      </c>
      <c r="G75" s="116">
        <f t="shared" si="79"/>
        <v>0</v>
      </c>
      <c r="H75" s="116">
        <f t="shared" si="80"/>
        <v>0</v>
      </c>
      <c r="I75" s="116">
        <f t="shared" si="81"/>
        <v>0</v>
      </c>
      <c r="J75" s="116">
        <f t="shared" si="82"/>
        <v>0</v>
      </c>
      <c r="K75" s="116">
        <f t="shared" si="83"/>
        <v>0</v>
      </c>
      <c r="L75" s="116">
        <f t="shared" si="84"/>
        <v>0</v>
      </c>
      <c r="M75" s="116">
        <f t="shared" si="85"/>
        <v>0</v>
      </c>
      <c r="N75" s="116">
        <f t="shared" si="86"/>
        <v>0</v>
      </c>
      <c r="O75" s="166">
        <f t="shared" ref="O75:O89" si="87">SUM(C75:N75)</f>
        <v>0</v>
      </c>
    </row>
    <row r="76" spans="1:17">
      <c r="A76" s="114" t="s">
        <v>4</v>
      </c>
      <c r="B76" s="127"/>
      <c r="C76" s="116">
        <f>'Income Statement'!G20/12</f>
        <v>0</v>
      </c>
      <c r="D76" s="116">
        <f t="shared" si="76"/>
        <v>0</v>
      </c>
      <c r="E76" s="116">
        <f t="shared" si="77"/>
        <v>0</v>
      </c>
      <c r="F76" s="116">
        <f t="shared" si="78"/>
        <v>0</v>
      </c>
      <c r="G76" s="116">
        <f t="shared" si="79"/>
        <v>0</v>
      </c>
      <c r="H76" s="116">
        <f t="shared" si="80"/>
        <v>0</v>
      </c>
      <c r="I76" s="116">
        <f t="shared" si="81"/>
        <v>0</v>
      </c>
      <c r="J76" s="116">
        <f t="shared" si="82"/>
        <v>0</v>
      </c>
      <c r="K76" s="116">
        <f t="shared" si="83"/>
        <v>0</v>
      </c>
      <c r="L76" s="116">
        <f t="shared" si="84"/>
        <v>0</v>
      </c>
      <c r="M76" s="116">
        <f t="shared" si="85"/>
        <v>0</v>
      </c>
      <c r="N76" s="116">
        <f t="shared" si="86"/>
        <v>0</v>
      </c>
      <c r="O76" s="166">
        <f t="shared" si="87"/>
        <v>0</v>
      </c>
    </row>
    <row r="77" spans="1:17">
      <c r="A77" s="114" t="s">
        <v>5</v>
      </c>
      <c r="B77" s="127"/>
      <c r="C77" s="116">
        <f>'Income Statement'!G21/12</f>
        <v>0</v>
      </c>
      <c r="D77" s="116">
        <f t="shared" si="76"/>
        <v>0</v>
      </c>
      <c r="E77" s="116">
        <f t="shared" si="77"/>
        <v>0</v>
      </c>
      <c r="F77" s="116">
        <f t="shared" si="78"/>
        <v>0</v>
      </c>
      <c r="G77" s="116">
        <f t="shared" si="79"/>
        <v>0</v>
      </c>
      <c r="H77" s="116">
        <f t="shared" si="80"/>
        <v>0</v>
      </c>
      <c r="I77" s="116">
        <f t="shared" si="81"/>
        <v>0</v>
      </c>
      <c r="J77" s="116">
        <f t="shared" si="82"/>
        <v>0</v>
      </c>
      <c r="K77" s="116">
        <f t="shared" si="83"/>
        <v>0</v>
      </c>
      <c r="L77" s="116">
        <f t="shared" si="84"/>
        <v>0</v>
      </c>
      <c r="M77" s="116">
        <f t="shared" si="85"/>
        <v>0</v>
      </c>
      <c r="N77" s="116">
        <f t="shared" si="86"/>
        <v>0</v>
      </c>
      <c r="O77" s="166">
        <f t="shared" si="87"/>
        <v>0</v>
      </c>
    </row>
    <row r="78" spans="1:17">
      <c r="A78" s="114" t="s">
        <v>7</v>
      </c>
      <c r="B78" s="127"/>
      <c r="C78" s="116">
        <f>'Income Statement'!G23/12</f>
        <v>0</v>
      </c>
      <c r="D78" s="116">
        <f t="shared" si="76"/>
        <v>0</v>
      </c>
      <c r="E78" s="116">
        <f t="shared" si="77"/>
        <v>0</v>
      </c>
      <c r="F78" s="116">
        <f t="shared" si="78"/>
        <v>0</v>
      </c>
      <c r="G78" s="116">
        <f t="shared" si="79"/>
        <v>0</v>
      </c>
      <c r="H78" s="116">
        <f t="shared" si="80"/>
        <v>0</v>
      </c>
      <c r="I78" s="116">
        <f t="shared" si="81"/>
        <v>0</v>
      </c>
      <c r="J78" s="116">
        <f t="shared" si="82"/>
        <v>0</v>
      </c>
      <c r="K78" s="116">
        <f t="shared" si="83"/>
        <v>0</v>
      </c>
      <c r="L78" s="116">
        <f t="shared" si="84"/>
        <v>0</v>
      </c>
      <c r="M78" s="116">
        <f t="shared" si="85"/>
        <v>0</v>
      </c>
      <c r="N78" s="116">
        <f t="shared" si="86"/>
        <v>0</v>
      </c>
      <c r="O78" s="166">
        <f t="shared" si="87"/>
        <v>0</v>
      </c>
    </row>
    <row r="79" spans="1:17">
      <c r="A79" s="114" t="s">
        <v>9</v>
      </c>
      <c r="B79" s="127"/>
      <c r="C79" s="116">
        <f>'Income Statement'!G25/12</f>
        <v>0</v>
      </c>
      <c r="D79" s="116">
        <f t="shared" si="76"/>
        <v>0</v>
      </c>
      <c r="E79" s="116">
        <f t="shared" si="77"/>
        <v>0</v>
      </c>
      <c r="F79" s="116">
        <f t="shared" si="78"/>
        <v>0</v>
      </c>
      <c r="G79" s="116">
        <f t="shared" si="79"/>
        <v>0</v>
      </c>
      <c r="H79" s="116">
        <f t="shared" si="80"/>
        <v>0</v>
      </c>
      <c r="I79" s="116">
        <f t="shared" si="81"/>
        <v>0</v>
      </c>
      <c r="J79" s="116">
        <f t="shared" si="82"/>
        <v>0</v>
      </c>
      <c r="K79" s="116">
        <f t="shared" si="83"/>
        <v>0</v>
      </c>
      <c r="L79" s="116">
        <f t="shared" si="84"/>
        <v>0</v>
      </c>
      <c r="M79" s="116">
        <f t="shared" si="85"/>
        <v>0</v>
      </c>
      <c r="N79" s="116">
        <f t="shared" si="86"/>
        <v>0</v>
      </c>
      <c r="O79" s="166">
        <f t="shared" si="87"/>
        <v>0</v>
      </c>
    </row>
    <row r="80" spans="1:17">
      <c r="A80" s="114" t="s">
        <v>10</v>
      </c>
      <c r="B80" s="127"/>
      <c r="C80" s="116">
        <f>'Income Statement'!G26/12</f>
        <v>0</v>
      </c>
      <c r="D80" s="116">
        <f t="shared" si="76"/>
        <v>0</v>
      </c>
      <c r="E80" s="116">
        <f t="shared" si="77"/>
        <v>0</v>
      </c>
      <c r="F80" s="116">
        <f t="shared" si="78"/>
        <v>0</v>
      </c>
      <c r="G80" s="116">
        <f t="shared" si="79"/>
        <v>0</v>
      </c>
      <c r="H80" s="116">
        <f t="shared" si="80"/>
        <v>0</v>
      </c>
      <c r="I80" s="116">
        <f t="shared" si="81"/>
        <v>0</v>
      </c>
      <c r="J80" s="116">
        <f t="shared" si="82"/>
        <v>0</v>
      </c>
      <c r="K80" s="116">
        <f t="shared" si="83"/>
        <v>0</v>
      </c>
      <c r="L80" s="116">
        <f t="shared" si="84"/>
        <v>0</v>
      </c>
      <c r="M80" s="116">
        <f t="shared" si="85"/>
        <v>0</v>
      </c>
      <c r="N80" s="116">
        <f t="shared" si="86"/>
        <v>0</v>
      </c>
      <c r="O80" s="166">
        <f t="shared" si="87"/>
        <v>0</v>
      </c>
    </row>
    <row r="81" spans="1:15">
      <c r="A81" s="114" t="s">
        <v>96</v>
      </c>
      <c r="B81" s="127"/>
      <c r="C81" s="116">
        <f>'Income Statement'!G27/12</f>
        <v>0</v>
      </c>
      <c r="D81" s="116">
        <f t="shared" si="76"/>
        <v>0</v>
      </c>
      <c r="E81" s="116">
        <f t="shared" si="77"/>
        <v>0</v>
      </c>
      <c r="F81" s="116">
        <f t="shared" si="78"/>
        <v>0</v>
      </c>
      <c r="G81" s="116">
        <f t="shared" si="79"/>
        <v>0</v>
      </c>
      <c r="H81" s="116">
        <f t="shared" si="80"/>
        <v>0</v>
      </c>
      <c r="I81" s="116">
        <f t="shared" si="81"/>
        <v>0</v>
      </c>
      <c r="J81" s="116">
        <f t="shared" si="82"/>
        <v>0</v>
      </c>
      <c r="K81" s="116">
        <f t="shared" si="83"/>
        <v>0</v>
      </c>
      <c r="L81" s="116">
        <f t="shared" si="84"/>
        <v>0</v>
      </c>
      <c r="M81" s="116">
        <f t="shared" si="85"/>
        <v>0</v>
      </c>
      <c r="N81" s="116">
        <f t="shared" si="86"/>
        <v>0</v>
      </c>
      <c r="O81" s="166">
        <f t="shared" si="87"/>
        <v>0</v>
      </c>
    </row>
    <row r="82" spans="1:15">
      <c r="A82" s="114" t="s">
        <v>11</v>
      </c>
      <c r="B82" s="127"/>
      <c r="C82" s="116">
        <f>'Income Statement'!G28/12</f>
        <v>0</v>
      </c>
      <c r="D82" s="116">
        <f t="shared" si="76"/>
        <v>0</v>
      </c>
      <c r="E82" s="116">
        <f t="shared" si="77"/>
        <v>0</v>
      </c>
      <c r="F82" s="116">
        <f t="shared" si="78"/>
        <v>0</v>
      </c>
      <c r="G82" s="116">
        <f t="shared" si="79"/>
        <v>0</v>
      </c>
      <c r="H82" s="116">
        <f t="shared" si="80"/>
        <v>0</v>
      </c>
      <c r="I82" s="116">
        <f t="shared" si="81"/>
        <v>0</v>
      </c>
      <c r="J82" s="116">
        <f t="shared" si="82"/>
        <v>0</v>
      </c>
      <c r="K82" s="116">
        <f t="shared" si="83"/>
        <v>0</v>
      </c>
      <c r="L82" s="116">
        <f t="shared" si="84"/>
        <v>0</v>
      </c>
      <c r="M82" s="116">
        <f t="shared" si="85"/>
        <v>0</v>
      </c>
      <c r="N82" s="116">
        <f t="shared" si="86"/>
        <v>0</v>
      </c>
      <c r="O82" s="166">
        <f t="shared" si="87"/>
        <v>0</v>
      </c>
    </row>
    <row r="83" spans="1:15">
      <c r="A83" s="114" t="s">
        <v>12</v>
      </c>
      <c r="B83" s="127"/>
      <c r="C83" s="116">
        <f>'Income Statement'!G29/12</f>
        <v>0</v>
      </c>
      <c r="D83" s="116">
        <f t="shared" si="76"/>
        <v>0</v>
      </c>
      <c r="E83" s="116">
        <f t="shared" si="77"/>
        <v>0</v>
      </c>
      <c r="F83" s="116">
        <f t="shared" si="78"/>
        <v>0</v>
      </c>
      <c r="G83" s="116">
        <f t="shared" si="79"/>
        <v>0</v>
      </c>
      <c r="H83" s="116">
        <f t="shared" si="80"/>
        <v>0</v>
      </c>
      <c r="I83" s="116">
        <f t="shared" si="81"/>
        <v>0</v>
      </c>
      <c r="J83" s="116">
        <f t="shared" si="82"/>
        <v>0</v>
      </c>
      <c r="K83" s="116">
        <f t="shared" si="83"/>
        <v>0</v>
      </c>
      <c r="L83" s="116">
        <f t="shared" si="84"/>
        <v>0</v>
      </c>
      <c r="M83" s="116">
        <f t="shared" si="85"/>
        <v>0</v>
      </c>
      <c r="N83" s="116">
        <f t="shared" si="86"/>
        <v>0</v>
      </c>
      <c r="O83" s="166">
        <f t="shared" si="87"/>
        <v>0</v>
      </c>
    </row>
    <row r="84" spans="1:15">
      <c r="A84" s="114" t="s">
        <v>13</v>
      </c>
      <c r="B84" s="127"/>
      <c r="C84" s="116">
        <f>'Income Statement'!G30/12</f>
        <v>0</v>
      </c>
      <c r="D84" s="116">
        <f t="shared" si="76"/>
        <v>0</v>
      </c>
      <c r="E84" s="116">
        <f t="shared" si="77"/>
        <v>0</v>
      </c>
      <c r="F84" s="116">
        <f t="shared" si="78"/>
        <v>0</v>
      </c>
      <c r="G84" s="116">
        <f t="shared" si="79"/>
        <v>0</v>
      </c>
      <c r="H84" s="116">
        <f t="shared" si="80"/>
        <v>0</v>
      </c>
      <c r="I84" s="116">
        <f t="shared" si="81"/>
        <v>0</v>
      </c>
      <c r="J84" s="116">
        <f t="shared" si="82"/>
        <v>0</v>
      </c>
      <c r="K84" s="116">
        <f t="shared" si="83"/>
        <v>0</v>
      </c>
      <c r="L84" s="116">
        <f t="shared" si="84"/>
        <v>0</v>
      </c>
      <c r="M84" s="116">
        <f t="shared" si="85"/>
        <v>0</v>
      </c>
      <c r="N84" s="116">
        <f t="shared" si="86"/>
        <v>0</v>
      </c>
      <c r="O84" s="166">
        <f t="shared" si="87"/>
        <v>0</v>
      </c>
    </row>
    <row r="85" spans="1:15">
      <c r="A85" s="114" t="s">
        <v>14</v>
      </c>
      <c r="B85" s="127"/>
      <c r="C85" s="116">
        <f>'Income Statement'!G31/12</f>
        <v>0</v>
      </c>
      <c r="D85" s="116">
        <f t="shared" si="76"/>
        <v>0</v>
      </c>
      <c r="E85" s="116">
        <f t="shared" si="77"/>
        <v>0</v>
      </c>
      <c r="F85" s="116">
        <f t="shared" si="78"/>
        <v>0</v>
      </c>
      <c r="G85" s="116">
        <f t="shared" si="79"/>
        <v>0</v>
      </c>
      <c r="H85" s="116">
        <f t="shared" si="80"/>
        <v>0</v>
      </c>
      <c r="I85" s="116">
        <f t="shared" si="81"/>
        <v>0</v>
      </c>
      <c r="J85" s="116">
        <f t="shared" si="82"/>
        <v>0</v>
      </c>
      <c r="K85" s="116">
        <f t="shared" si="83"/>
        <v>0</v>
      </c>
      <c r="L85" s="116">
        <f t="shared" si="84"/>
        <v>0</v>
      </c>
      <c r="M85" s="116">
        <f t="shared" si="85"/>
        <v>0</v>
      </c>
      <c r="N85" s="116">
        <f t="shared" si="86"/>
        <v>0</v>
      </c>
      <c r="O85" s="166">
        <f t="shared" si="87"/>
        <v>0</v>
      </c>
    </row>
    <row r="86" spans="1:15">
      <c r="A86" s="114" t="s">
        <v>15</v>
      </c>
      <c r="B86" s="127"/>
      <c r="C86" s="116">
        <f>'Income Statement'!G32/12</f>
        <v>0</v>
      </c>
      <c r="D86" s="116">
        <f t="shared" si="76"/>
        <v>0</v>
      </c>
      <c r="E86" s="116">
        <f t="shared" si="77"/>
        <v>0</v>
      </c>
      <c r="F86" s="116">
        <f t="shared" si="78"/>
        <v>0</v>
      </c>
      <c r="G86" s="116">
        <f t="shared" si="79"/>
        <v>0</v>
      </c>
      <c r="H86" s="116">
        <f t="shared" si="80"/>
        <v>0</v>
      </c>
      <c r="I86" s="116">
        <f t="shared" si="81"/>
        <v>0</v>
      </c>
      <c r="J86" s="116">
        <f t="shared" si="82"/>
        <v>0</v>
      </c>
      <c r="K86" s="116">
        <f t="shared" si="83"/>
        <v>0</v>
      </c>
      <c r="L86" s="116">
        <f t="shared" si="84"/>
        <v>0</v>
      </c>
      <c r="M86" s="116">
        <f t="shared" si="85"/>
        <v>0</v>
      </c>
      <c r="N86" s="116">
        <f t="shared" si="86"/>
        <v>0</v>
      </c>
      <c r="O86" s="166">
        <f t="shared" si="87"/>
        <v>0</v>
      </c>
    </row>
    <row r="87" spans="1:15">
      <c r="A87" s="114" t="s">
        <v>16</v>
      </c>
      <c r="B87" s="127"/>
      <c r="C87" s="116">
        <f>'Income Statement'!G33/12</f>
        <v>0</v>
      </c>
      <c r="D87" s="116">
        <f t="shared" si="76"/>
        <v>0</v>
      </c>
      <c r="E87" s="116">
        <f t="shared" si="77"/>
        <v>0</v>
      </c>
      <c r="F87" s="116">
        <f t="shared" si="78"/>
        <v>0</v>
      </c>
      <c r="G87" s="116">
        <f t="shared" si="79"/>
        <v>0</v>
      </c>
      <c r="H87" s="116">
        <f t="shared" si="80"/>
        <v>0</v>
      </c>
      <c r="I87" s="116">
        <f t="shared" si="81"/>
        <v>0</v>
      </c>
      <c r="J87" s="116">
        <f t="shared" si="82"/>
        <v>0</v>
      </c>
      <c r="K87" s="116">
        <f t="shared" si="83"/>
        <v>0</v>
      </c>
      <c r="L87" s="116">
        <f t="shared" si="84"/>
        <v>0</v>
      </c>
      <c r="M87" s="116">
        <f t="shared" si="85"/>
        <v>0</v>
      </c>
      <c r="N87" s="116">
        <f t="shared" si="86"/>
        <v>0</v>
      </c>
      <c r="O87" s="166">
        <f t="shared" si="87"/>
        <v>0</v>
      </c>
    </row>
    <row r="88" spans="1:15">
      <c r="A88" s="114" t="s">
        <v>17</v>
      </c>
      <c r="B88" s="127"/>
      <c r="C88" s="116">
        <f>'Income Statement'!G34/12</f>
        <v>0</v>
      </c>
      <c r="D88" s="116">
        <f t="shared" si="76"/>
        <v>0</v>
      </c>
      <c r="E88" s="116">
        <f t="shared" si="77"/>
        <v>0</v>
      </c>
      <c r="F88" s="116">
        <f t="shared" si="78"/>
        <v>0</v>
      </c>
      <c r="G88" s="116">
        <f t="shared" si="79"/>
        <v>0</v>
      </c>
      <c r="H88" s="116">
        <f t="shared" si="80"/>
        <v>0</v>
      </c>
      <c r="I88" s="116">
        <f t="shared" si="81"/>
        <v>0</v>
      </c>
      <c r="J88" s="116">
        <f t="shared" si="82"/>
        <v>0</v>
      </c>
      <c r="K88" s="116">
        <f t="shared" si="83"/>
        <v>0</v>
      </c>
      <c r="L88" s="116">
        <f t="shared" si="84"/>
        <v>0</v>
      </c>
      <c r="M88" s="116">
        <f t="shared" si="85"/>
        <v>0</v>
      </c>
      <c r="N88" s="116">
        <f t="shared" si="86"/>
        <v>0</v>
      </c>
      <c r="O88" s="166">
        <f t="shared" si="87"/>
        <v>0</v>
      </c>
    </row>
    <row r="89" spans="1:15">
      <c r="A89" s="130" t="s">
        <v>126</v>
      </c>
      <c r="B89" s="144"/>
      <c r="C89" s="132">
        <f t="shared" ref="C89:N89" si="88">SUM(C72:C88)</f>
        <v>0</v>
      </c>
      <c r="D89" s="132">
        <f t="shared" si="88"/>
        <v>0</v>
      </c>
      <c r="E89" s="132">
        <f t="shared" si="88"/>
        <v>0</v>
      </c>
      <c r="F89" s="132">
        <f t="shared" si="88"/>
        <v>0</v>
      </c>
      <c r="G89" s="132">
        <f t="shared" si="88"/>
        <v>0</v>
      </c>
      <c r="H89" s="132">
        <f t="shared" si="88"/>
        <v>0</v>
      </c>
      <c r="I89" s="132">
        <f t="shared" si="88"/>
        <v>0</v>
      </c>
      <c r="J89" s="132">
        <f t="shared" si="88"/>
        <v>0</v>
      </c>
      <c r="K89" s="132">
        <f t="shared" si="88"/>
        <v>0</v>
      </c>
      <c r="L89" s="132">
        <f t="shared" si="88"/>
        <v>0</v>
      </c>
      <c r="M89" s="132">
        <f t="shared" si="88"/>
        <v>0</v>
      </c>
      <c r="N89" s="132">
        <f t="shared" si="88"/>
        <v>0</v>
      </c>
      <c r="O89" s="129">
        <f t="shared" si="87"/>
        <v>0</v>
      </c>
    </row>
    <row r="90" spans="1:15">
      <c r="A90" s="145" t="s">
        <v>129</v>
      </c>
      <c r="B90" s="127"/>
      <c r="C90" s="116">
        <f>'Start-Up Costs &amp; Funding'!G35+'Start-Up Costs &amp; Funding'!G36</f>
        <v>0</v>
      </c>
      <c r="D90" s="116">
        <f>C90</f>
        <v>0</v>
      </c>
      <c r="E90" s="116">
        <f t="shared" ref="E90" si="89">D90</f>
        <v>0</v>
      </c>
      <c r="F90" s="116">
        <f t="shared" ref="F90" si="90">E90</f>
        <v>0</v>
      </c>
      <c r="G90" s="116">
        <f t="shared" ref="G90" si="91">F90</f>
        <v>0</v>
      </c>
      <c r="H90" s="116">
        <f t="shared" ref="H90" si="92">G90</f>
        <v>0</v>
      </c>
      <c r="I90" s="116">
        <f t="shared" ref="I90" si="93">H90</f>
        <v>0</v>
      </c>
      <c r="J90" s="116">
        <f t="shared" ref="J90" si="94">I90</f>
        <v>0</v>
      </c>
      <c r="K90" s="116">
        <f t="shared" ref="K90" si="95">J90</f>
        <v>0</v>
      </c>
      <c r="L90" s="116">
        <f t="shared" ref="L90" si="96">K90</f>
        <v>0</v>
      </c>
      <c r="M90" s="116">
        <f t="shared" ref="M90" si="97">L90</f>
        <v>0</v>
      </c>
      <c r="N90" s="116">
        <f>M90</f>
        <v>0</v>
      </c>
      <c r="O90" s="168">
        <f>SUM(C90:N90)</f>
        <v>0</v>
      </c>
    </row>
    <row r="91" spans="1:15">
      <c r="A91" s="130" t="s">
        <v>127</v>
      </c>
      <c r="B91" s="127"/>
      <c r="C91" s="132">
        <f t="shared" ref="C91:O91" si="98">SUM(C89:C90)</f>
        <v>0</v>
      </c>
      <c r="D91" s="132">
        <f t="shared" si="98"/>
        <v>0</v>
      </c>
      <c r="E91" s="132">
        <f t="shared" si="98"/>
        <v>0</v>
      </c>
      <c r="F91" s="132">
        <f t="shared" si="98"/>
        <v>0</v>
      </c>
      <c r="G91" s="132">
        <f t="shared" si="98"/>
        <v>0</v>
      </c>
      <c r="H91" s="132">
        <f t="shared" si="98"/>
        <v>0</v>
      </c>
      <c r="I91" s="132">
        <f t="shared" si="98"/>
        <v>0</v>
      </c>
      <c r="J91" s="132">
        <f t="shared" si="98"/>
        <v>0</v>
      </c>
      <c r="K91" s="132">
        <f t="shared" si="98"/>
        <v>0</v>
      </c>
      <c r="L91" s="132">
        <f t="shared" si="98"/>
        <v>0</v>
      </c>
      <c r="M91" s="132">
        <f t="shared" si="98"/>
        <v>0</v>
      </c>
      <c r="N91" s="132">
        <f t="shared" si="98"/>
        <v>0</v>
      </c>
      <c r="O91" s="129">
        <f t="shared" si="98"/>
        <v>0</v>
      </c>
    </row>
    <row r="92" spans="1:15">
      <c r="A92" s="130" t="s">
        <v>128</v>
      </c>
      <c r="B92" s="146"/>
      <c r="C92" s="132">
        <f t="shared" ref="C92:N92" si="99">(C70-C91)</f>
        <v>0</v>
      </c>
      <c r="D92" s="132">
        <f t="shared" si="99"/>
        <v>0</v>
      </c>
      <c r="E92" s="132">
        <f t="shared" si="99"/>
        <v>0</v>
      </c>
      <c r="F92" s="132">
        <f t="shared" si="99"/>
        <v>0</v>
      </c>
      <c r="G92" s="132">
        <f t="shared" si="99"/>
        <v>0</v>
      </c>
      <c r="H92" s="132">
        <f t="shared" si="99"/>
        <v>0</v>
      </c>
      <c r="I92" s="132">
        <f t="shared" si="99"/>
        <v>0</v>
      </c>
      <c r="J92" s="132">
        <f t="shared" si="99"/>
        <v>0</v>
      </c>
      <c r="K92" s="132">
        <f t="shared" si="99"/>
        <v>0</v>
      </c>
      <c r="L92" s="132">
        <f t="shared" si="99"/>
        <v>0</v>
      </c>
      <c r="M92" s="132">
        <f t="shared" si="99"/>
        <v>0</v>
      </c>
      <c r="N92" s="132">
        <f t="shared" si="99"/>
        <v>0</v>
      </c>
      <c r="O92" s="164"/>
    </row>
  </sheetData>
  <sheetProtection selectLockedCells="1"/>
  <mergeCells count="5">
    <mergeCell ref="A1:H1"/>
    <mergeCell ref="Q8:Q9"/>
    <mergeCell ref="Q37:Q38"/>
    <mergeCell ref="P17:P18"/>
    <mergeCell ref="Q67:Q68"/>
  </mergeCells>
  <conditionalFormatting sqref="B7 B64">
    <cfRule type="cellIs" dxfId="0" priority="11" stopIfTrue="1" operator="lessThanOrEqual">
      <formula>#REF!</formula>
    </cfRule>
  </conditionalFormatting>
  <dataValidations count="9">
    <dataValidation type="decimal" operator="lessThanOrEqual" allowBlank="1" showInputMessage="1" showErrorMessage="1" error="Please enter a number greater than zero." sqref="B65500 IX65500 ST65500 ACP65500 AML65500 AWH65500 BGD65500 BPZ65500 BZV65500 CJR65500 CTN65500 DDJ65500 DNF65500 DXB65500 EGX65500 EQT65500 FAP65500 FKL65500 FUH65500 GED65500 GNZ65500 GXV65500 HHR65500 HRN65500 IBJ65500 ILF65500 IVB65500 JEX65500 JOT65500 JYP65500 KIL65500 KSH65500 LCD65500 LLZ65500 LVV65500 MFR65500 MPN65500 MZJ65500 NJF65500 NTB65500 OCX65500 OMT65500 OWP65500 PGL65500 PQH65500 QAD65500 QJZ65500 QTV65500 RDR65500 RNN65500 RXJ65500 SHF65500 SRB65500 TAX65500 TKT65500 TUP65500 UEL65500 UOH65500 UYD65500 VHZ65500 VRV65500 WBR65500 WLN65500 WVJ65500 B131036 IX131036 ST131036 ACP131036 AML131036 AWH131036 BGD131036 BPZ131036 BZV131036 CJR131036 CTN131036 DDJ131036 DNF131036 DXB131036 EGX131036 EQT131036 FAP131036 FKL131036 FUH131036 GED131036 GNZ131036 GXV131036 HHR131036 HRN131036 IBJ131036 ILF131036 IVB131036 JEX131036 JOT131036 JYP131036 KIL131036 KSH131036 LCD131036 LLZ131036 LVV131036 MFR131036 MPN131036 MZJ131036 NJF131036 NTB131036 OCX131036 OMT131036 OWP131036 PGL131036 PQH131036 QAD131036 QJZ131036 QTV131036 RDR131036 RNN131036 RXJ131036 SHF131036 SRB131036 TAX131036 TKT131036 TUP131036 UEL131036 UOH131036 UYD131036 VHZ131036 VRV131036 WBR131036 WLN131036 WVJ131036 B196572 IX196572 ST196572 ACP196572 AML196572 AWH196572 BGD196572 BPZ196572 BZV196572 CJR196572 CTN196572 DDJ196572 DNF196572 DXB196572 EGX196572 EQT196572 FAP196572 FKL196572 FUH196572 GED196572 GNZ196572 GXV196572 HHR196572 HRN196572 IBJ196572 ILF196572 IVB196572 JEX196572 JOT196572 JYP196572 KIL196572 KSH196572 LCD196572 LLZ196572 LVV196572 MFR196572 MPN196572 MZJ196572 NJF196572 NTB196572 OCX196572 OMT196572 OWP196572 PGL196572 PQH196572 QAD196572 QJZ196572 QTV196572 RDR196572 RNN196572 RXJ196572 SHF196572 SRB196572 TAX196572 TKT196572 TUP196572 UEL196572 UOH196572 UYD196572 VHZ196572 VRV196572 WBR196572 WLN196572 WVJ196572 B262108 IX262108 ST262108 ACP262108 AML262108 AWH262108 BGD262108 BPZ262108 BZV262108 CJR262108 CTN262108 DDJ262108 DNF262108 DXB262108 EGX262108 EQT262108 FAP262108 FKL262108 FUH262108 GED262108 GNZ262108 GXV262108 HHR262108 HRN262108 IBJ262108 ILF262108 IVB262108 JEX262108 JOT262108 JYP262108 KIL262108 KSH262108 LCD262108 LLZ262108 LVV262108 MFR262108 MPN262108 MZJ262108 NJF262108 NTB262108 OCX262108 OMT262108 OWP262108 PGL262108 PQH262108 QAD262108 QJZ262108 QTV262108 RDR262108 RNN262108 RXJ262108 SHF262108 SRB262108 TAX262108 TKT262108 TUP262108 UEL262108 UOH262108 UYD262108 VHZ262108 VRV262108 WBR262108 WLN262108 WVJ262108 B327644 IX327644 ST327644 ACP327644 AML327644 AWH327644 BGD327644 BPZ327644 BZV327644 CJR327644 CTN327644 DDJ327644 DNF327644 DXB327644 EGX327644 EQT327644 FAP327644 FKL327644 FUH327644 GED327644 GNZ327644 GXV327644 HHR327644 HRN327644 IBJ327644 ILF327644 IVB327644 JEX327644 JOT327644 JYP327644 KIL327644 KSH327644 LCD327644 LLZ327644 LVV327644 MFR327644 MPN327644 MZJ327644 NJF327644 NTB327644 OCX327644 OMT327644 OWP327644 PGL327644 PQH327644 QAD327644 QJZ327644 QTV327644 RDR327644 RNN327644 RXJ327644 SHF327644 SRB327644 TAX327644 TKT327644 TUP327644 UEL327644 UOH327644 UYD327644 VHZ327644 VRV327644 WBR327644 WLN327644 WVJ327644 B393180 IX393180 ST393180 ACP393180 AML393180 AWH393180 BGD393180 BPZ393180 BZV393180 CJR393180 CTN393180 DDJ393180 DNF393180 DXB393180 EGX393180 EQT393180 FAP393180 FKL393180 FUH393180 GED393180 GNZ393180 GXV393180 HHR393180 HRN393180 IBJ393180 ILF393180 IVB393180 JEX393180 JOT393180 JYP393180 KIL393180 KSH393180 LCD393180 LLZ393180 LVV393180 MFR393180 MPN393180 MZJ393180 NJF393180 NTB393180 OCX393180 OMT393180 OWP393180 PGL393180 PQH393180 QAD393180 QJZ393180 QTV393180 RDR393180 RNN393180 RXJ393180 SHF393180 SRB393180 TAX393180 TKT393180 TUP393180 UEL393180 UOH393180 UYD393180 VHZ393180 VRV393180 WBR393180 WLN393180 WVJ393180 B458716 IX458716 ST458716 ACP458716 AML458716 AWH458716 BGD458716 BPZ458716 BZV458716 CJR458716 CTN458716 DDJ458716 DNF458716 DXB458716 EGX458716 EQT458716 FAP458716 FKL458716 FUH458716 GED458716 GNZ458716 GXV458716 HHR458716 HRN458716 IBJ458716 ILF458716 IVB458716 JEX458716 JOT458716 JYP458716 KIL458716 KSH458716 LCD458716 LLZ458716 LVV458716 MFR458716 MPN458716 MZJ458716 NJF458716 NTB458716 OCX458716 OMT458716 OWP458716 PGL458716 PQH458716 QAD458716 QJZ458716 QTV458716 RDR458716 RNN458716 RXJ458716 SHF458716 SRB458716 TAX458716 TKT458716 TUP458716 UEL458716 UOH458716 UYD458716 VHZ458716 VRV458716 WBR458716 WLN458716 WVJ458716 B524252 IX524252 ST524252 ACP524252 AML524252 AWH524252 BGD524252 BPZ524252 BZV524252 CJR524252 CTN524252 DDJ524252 DNF524252 DXB524252 EGX524252 EQT524252 FAP524252 FKL524252 FUH524252 GED524252 GNZ524252 GXV524252 HHR524252 HRN524252 IBJ524252 ILF524252 IVB524252 JEX524252 JOT524252 JYP524252 KIL524252 KSH524252 LCD524252 LLZ524252 LVV524252 MFR524252 MPN524252 MZJ524252 NJF524252 NTB524252 OCX524252 OMT524252 OWP524252 PGL524252 PQH524252 QAD524252 QJZ524252 QTV524252 RDR524252 RNN524252 RXJ524252 SHF524252 SRB524252 TAX524252 TKT524252 TUP524252 UEL524252 UOH524252 UYD524252 VHZ524252 VRV524252 WBR524252 WLN524252 WVJ524252 B589788 IX589788 ST589788 ACP589788 AML589788 AWH589788 BGD589788 BPZ589788 BZV589788 CJR589788 CTN589788 DDJ589788 DNF589788 DXB589788 EGX589788 EQT589788 FAP589788 FKL589788 FUH589788 GED589788 GNZ589788 GXV589788 HHR589788 HRN589788 IBJ589788 ILF589788 IVB589788 JEX589788 JOT589788 JYP589788 KIL589788 KSH589788 LCD589788 LLZ589788 LVV589788 MFR589788 MPN589788 MZJ589788 NJF589788 NTB589788 OCX589788 OMT589788 OWP589788 PGL589788 PQH589788 QAD589788 QJZ589788 QTV589788 RDR589788 RNN589788 RXJ589788 SHF589788 SRB589788 TAX589788 TKT589788 TUP589788 UEL589788 UOH589788 UYD589788 VHZ589788 VRV589788 WBR589788 WLN589788 WVJ589788 B655324 IX655324 ST655324 ACP655324 AML655324 AWH655324 BGD655324 BPZ655324 BZV655324 CJR655324 CTN655324 DDJ655324 DNF655324 DXB655324 EGX655324 EQT655324 FAP655324 FKL655324 FUH655324 GED655324 GNZ655324 GXV655324 HHR655324 HRN655324 IBJ655324 ILF655324 IVB655324 JEX655324 JOT655324 JYP655324 KIL655324 KSH655324 LCD655324 LLZ655324 LVV655324 MFR655324 MPN655324 MZJ655324 NJF655324 NTB655324 OCX655324 OMT655324 OWP655324 PGL655324 PQH655324 QAD655324 QJZ655324 QTV655324 RDR655324 RNN655324 RXJ655324 SHF655324 SRB655324 TAX655324 TKT655324 TUP655324 UEL655324 UOH655324 UYD655324 VHZ655324 VRV655324 WBR655324 WLN655324 WVJ655324 B720860 IX720860 ST720860 ACP720860 AML720860 AWH720860 BGD720860 BPZ720860 BZV720860 CJR720860 CTN720860 DDJ720860 DNF720860 DXB720860 EGX720860 EQT720860 FAP720860 FKL720860 FUH720860 GED720860 GNZ720860 GXV720860 HHR720860 HRN720860 IBJ720860 ILF720860 IVB720860 JEX720860 JOT720860 JYP720860 KIL720860 KSH720860 LCD720860 LLZ720860 LVV720860 MFR720860 MPN720860 MZJ720860 NJF720860 NTB720860 OCX720860 OMT720860 OWP720860 PGL720860 PQH720860 QAD720860 QJZ720860 QTV720860 RDR720860 RNN720860 RXJ720860 SHF720860 SRB720860 TAX720860 TKT720860 TUP720860 UEL720860 UOH720860 UYD720860 VHZ720860 VRV720860 WBR720860 WLN720860 WVJ720860 B786396 IX786396 ST786396 ACP786396 AML786396 AWH786396 BGD786396 BPZ786396 BZV786396 CJR786396 CTN786396 DDJ786396 DNF786396 DXB786396 EGX786396 EQT786396 FAP786396 FKL786396 FUH786396 GED786396 GNZ786396 GXV786396 HHR786396 HRN786396 IBJ786396 ILF786396 IVB786396 JEX786396 JOT786396 JYP786396 KIL786396 KSH786396 LCD786396 LLZ786396 LVV786396 MFR786396 MPN786396 MZJ786396 NJF786396 NTB786396 OCX786396 OMT786396 OWP786396 PGL786396 PQH786396 QAD786396 QJZ786396 QTV786396 RDR786396 RNN786396 RXJ786396 SHF786396 SRB786396 TAX786396 TKT786396 TUP786396 UEL786396 UOH786396 UYD786396 VHZ786396 VRV786396 WBR786396 WLN786396 WVJ786396 B851932 IX851932 ST851932 ACP851932 AML851932 AWH851932 BGD851932 BPZ851932 BZV851932 CJR851932 CTN851932 DDJ851932 DNF851932 DXB851932 EGX851932 EQT851932 FAP851932 FKL851932 FUH851932 GED851932 GNZ851932 GXV851932 HHR851932 HRN851932 IBJ851932 ILF851932 IVB851932 JEX851932 JOT851932 JYP851932 KIL851932 KSH851932 LCD851932 LLZ851932 LVV851932 MFR851932 MPN851932 MZJ851932 NJF851932 NTB851932 OCX851932 OMT851932 OWP851932 PGL851932 PQH851932 QAD851932 QJZ851932 QTV851932 RDR851932 RNN851932 RXJ851932 SHF851932 SRB851932 TAX851932 TKT851932 TUP851932 UEL851932 UOH851932 UYD851932 VHZ851932 VRV851932 WBR851932 WLN851932 WVJ851932 B917468 IX917468 ST917468 ACP917468 AML917468 AWH917468 BGD917468 BPZ917468 BZV917468 CJR917468 CTN917468 DDJ917468 DNF917468 DXB917468 EGX917468 EQT917468 FAP917468 FKL917468 FUH917468 GED917468 GNZ917468 GXV917468 HHR917468 HRN917468 IBJ917468 ILF917468 IVB917468 JEX917468 JOT917468 JYP917468 KIL917468 KSH917468 LCD917468 LLZ917468 LVV917468 MFR917468 MPN917468 MZJ917468 NJF917468 NTB917468 OCX917468 OMT917468 OWP917468 PGL917468 PQH917468 QAD917468 QJZ917468 QTV917468 RDR917468 RNN917468 RXJ917468 SHF917468 SRB917468 TAX917468 TKT917468 TUP917468 UEL917468 UOH917468 UYD917468 VHZ917468 VRV917468 WBR917468 WLN917468 WVJ917468 B983004 IX983004 ST983004 ACP983004 AML983004 AWH983004 BGD983004 BPZ983004 BZV983004 CJR983004 CTN983004 DDJ983004 DNF983004 DXB983004 EGX983004 EQT983004 FAP983004 FKL983004 FUH983004 GED983004 GNZ983004 GXV983004 HHR983004 HRN983004 IBJ983004 ILF983004 IVB983004 JEX983004 JOT983004 JYP983004 KIL983004 KSH983004 LCD983004 LLZ983004 LVV983004 MFR983004 MPN983004 MZJ983004 NJF983004 NTB983004 OCX983004 OMT983004 OWP983004 PGL983004 PQH983004 QAD983004 QJZ983004 QTV983004 RDR983004 RNN983004 RXJ983004 SHF983004 SRB983004 TAX983004 TKT983004 TUP983004 UEL983004 UOH983004 UYD983004 VHZ983004 VRV983004 WBR983004 WLN983004 WVJ983004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06:O65511 JK65506:JK65511 TG65506:TG65511 ADC65506:ADC65511 AMY65506:AMY65511 AWU65506:AWU65511 BGQ65506:BGQ65511 BQM65506:BQM65511 CAI65506:CAI65511 CKE65506:CKE65511 CUA65506:CUA65511 DDW65506:DDW65511 DNS65506:DNS65511 DXO65506:DXO65511 EHK65506:EHK65511 ERG65506:ERG65511 FBC65506:FBC65511 FKY65506:FKY65511 FUU65506:FUU65511 GEQ65506:GEQ65511 GOM65506:GOM65511 GYI65506:GYI65511 HIE65506:HIE65511 HSA65506:HSA65511 IBW65506:IBW65511 ILS65506:ILS65511 IVO65506:IVO65511 JFK65506:JFK65511 JPG65506:JPG65511 JZC65506:JZC65511 KIY65506:KIY65511 KSU65506:KSU65511 LCQ65506:LCQ65511 LMM65506:LMM65511 LWI65506:LWI65511 MGE65506:MGE65511 MQA65506:MQA65511 MZW65506:MZW65511 NJS65506:NJS65511 NTO65506:NTO65511 ODK65506:ODK65511 ONG65506:ONG65511 OXC65506:OXC65511 PGY65506:PGY65511 PQU65506:PQU65511 QAQ65506:QAQ65511 QKM65506:QKM65511 QUI65506:QUI65511 REE65506:REE65511 ROA65506:ROA65511 RXW65506:RXW65511 SHS65506:SHS65511 SRO65506:SRO65511 TBK65506:TBK65511 TLG65506:TLG65511 TVC65506:TVC65511 UEY65506:UEY65511 UOU65506:UOU65511 UYQ65506:UYQ65511 VIM65506:VIM65511 VSI65506:VSI65511 WCE65506:WCE65511 WMA65506:WMA65511 WVW65506:WVW65511 O131042:O131047 JK131042:JK131047 TG131042:TG131047 ADC131042:ADC131047 AMY131042:AMY131047 AWU131042:AWU131047 BGQ131042:BGQ131047 BQM131042:BQM131047 CAI131042:CAI131047 CKE131042:CKE131047 CUA131042:CUA131047 DDW131042:DDW131047 DNS131042:DNS131047 DXO131042:DXO131047 EHK131042:EHK131047 ERG131042:ERG131047 FBC131042:FBC131047 FKY131042:FKY131047 FUU131042:FUU131047 GEQ131042:GEQ131047 GOM131042:GOM131047 GYI131042:GYI131047 HIE131042:HIE131047 HSA131042:HSA131047 IBW131042:IBW131047 ILS131042:ILS131047 IVO131042:IVO131047 JFK131042:JFK131047 JPG131042:JPG131047 JZC131042:JZC131047 KIY131042:KIY131047 KSU131042:KSU131047 LCQ131042:LCQ131047 LMM131042:LMM131047 LWI131042:LWI131047 MGE131042:MGE131047 MQA131042:MQA131047 MZW131042:MZW131047 NJS131042:NJS131047 NTO131042:NTO131047 ODK131042:ODK131047 ONG131042:ONG131047 OXC131042:OXC131047 PGY131042:PGY131047 PQU131042:PQU131047 QAQ131042:QAQ131047 QKM131042:QKM131047 QUI131042:QUI131047 REE131042:REE131047 ROA131042:ROA131047 RXW131042:RXW131047 SHS131042:SHS131047 SRO131042:SRO131047 TBK131042:TBK131047 TLG131042:TLG131047 TVC131042:TVC131047 UEY131042:UEY131047 UOU131042:UOU131047 UYQ131042:UYQ131047 VIM131042:VIM131047 VSI131042:VSI131047 WCE131042:WCE131047 WMA131042:WMA131047 WVW131042:WVW131047 O196578:O196583 JK196578:JK196583 TG196578:TG196583 ADC196578:ADC196583 AMY196578:AMY196583 AWU196578:AWU196583 BGQ196578:BGQ196583 BQM196578:BQM196583 CAI196578:CAI196583 CKE196578:CKE196583 CUA196578:CUA196583 DDW196578:DDW196583 DNS196578:DNS196583 DXO196578:DXO196583 EHK196578:EHK196583 ERG196578:ERG196583 FBC196578:FBC196583 FKY196578:FKY196583 FUU196578:FUU196583 GEQ196578:GEQ196583 GOM196578:GOM196583 GYI196578:GYI196583 HIE196578:HIE196583 HSA196578:HSA196583 IBW196578:IBW196583 ILS196578:ILS196583 IVO196578:IVO196583 JFK196578:JFK196583 JPG196578:JPG196583 JZC196578:JZC196583 KIY196578:KIY196583 KSU196578:KSU196583 LCQ196578:LCQ196583 LMM196578:LMM196583 LWI196578:LWI196583 MGE196578:MGE196583 MQA196578:MQA196583 MZW196578:MZW196583 NJS196578:NJS196583 NTO196578:NTO196583 ODK196578:ODK196583 ONG196578:ONG196583 OXC196578:OXC196583 PGY196578:PGY196583 PQU196578:PQU196583 QAQ196578:QAQ196583 QKM196578:QKM196583 QUI196578:QUI196583 REE196578:REE196583 ROA196578:ROA196583 RXW196578:RXW196583 SHS196578:SHS196583 SRO196578:SRO196583 TBK196578:TBK196583 TLG196578:TLG196583 TVC196578:TVC196583 UEY196578:UEY196583 UOU196578:UOU196583 UYQ196578:UYQ196583 VIM196578:VIM196583 VSI196578:VSI196583 WCE196578:WCE196583 WMA196578:WMA196583 WVW196578:WVW196583 O262114:O262119 JK262114:JK262119 TG262114:TG262119 ADC262114:ADC262119 AMY262114:AMY262119 AWU262114:AWU262119 BGQ262114:BGQ262119 BQM262114:BQM262119 CAI262114:CAI262119 CKE262114:CKE262119 CUA262114:CUA262119 DDW262114:DDW262119 DNS262114:DNS262119 DXO262114:DXO262119 EHK262114:EHK262119 ERG262114:ERG262119 FBC262114:FBC262119 FKY262114:FKY262119 FUU262114:FUU262119 GEQ262114:GEQ262119 GOM262114:GOM262119 GYI262114:GYI262119 HIE262114:HIE262119 HSA262114:HSA262119 IBW262114:IBW262119 ILS262114:ILS262119 IVO262114:IVO262119 JFK262114:JFK262119 JPG262114:JPG262119 JZC262114:JZC262119 KIY262114:KIY262119 KSU262114:KSU262119 LCQ262114:LCQ262119 LMM262114:LMM262119 LWI262114:LWI262119 MGE262114:MGE262119 MQA262114:MQA262119 MZW262114:MZW262119 NJS262114:NJS262119 NTO262114:NTO262119 ODK262114:ODK262119 ONG262114:ONG262119 OXC262114:OXC262119 PGY262114:PGY262119 PQU262114:PQU262119 QAQ262114:QAQ262119 QKM262114:QKM262119 QUI262114:QUI262119 REE262114:REE262119 ROA262114:ROA262119 RXW262114:RXW262119 SHS262114:SHS262119 SRO262114:SRO262119 TBK262114:TBK262119 TLG262114:TLG262119 TVC262114:TVC262119 UEY262114:UEY262119 UOU262114:UOU262119 UYQ262114:UYQ262119 VIM262114:VIM262119 VSI262114:VSI262119 WCE262114:WCE262119 WMA262114:WMA262119 WVW262114:WVW262119 O327650:O327655 JK327650:JK327655 TG327650:TG327655 ADC327650:ADC327655 AMY327650:AMY327655 AWU327650:AWU327655 BGQ327650:BGQ327655 BQM327650:BQM327655 CAI327650:CAI327655 CKE327650:CKE327655 CUA327650:CUA327655 DDW327650:DDW327655 DNS327650:DNS327655 DXO327650:DXO327655 EHK327650:EHK327655 ERG327650:ERG327655 FBC327650:FBC327655 FKY327650:FKY327655 FUU327650:FUU327655 GEQ327650:GEQ327655 GOM327650:GOM327655 GYI327650:GYI327655 HIE327650:HIE327655 HSA327650:HSA327655 IBW327650:IBW327655 ILS327650:ILS327655 IVO327650:IVO327655 JFK327650:JFK327655 JPG327650:JPG327655 JZC327650:JZC327655 KIY327650:KIY327655 KSU327650:KSU327655 LCQ327650:LCQ327655 LMM327650:LMM327655 LWI327650:LWI327655 MGE327650:MGE327655 MQA327650:MQA327655 MZW327650:MZW327655 NJS327650:NJS327655 NTO327650:NTO327655 ODK327650:ODK327655 ONG327650:ONG327655 OXC327650:OXC327655 PGY327650:PGY327655 PQU327650:PQU327655 QAQ327650:QAQ327655 QKM327650:QKM327655 QUI327650:QUI327655 REE327650:REE327655 ROA327650:ROA327655 RXW327650:RXW327655 SHS327650:SHS327655 SRO327650:SRO327655 TBK327650:TBK327655 TLG327650:TLG327655 TVC327650:TVC327655 UEY327650:UEY327655 UOU327650:UOU327655 UYQ327650:UYQ327655 VIM327650:VIM327655 VSI327650:VSI327655 WCE327650:WCE327655 WMA327650:WMA327655 WVW327650:WVW327655 O393186:O393191 JK393186:JK393191 TG393186:TG393191 ADC393186:ADC393191 AMY393186:AMY393191 AWU393186:AWU393191 BGQ393186:BGQ393191 BQM393186:BQM393191 CAI393186:CAI393191 CKE393186:CKE393191 CUA393186:CUA393191 DDW393186:DDW393191 DNS393186:DNS393191 DXO393186:DXO393191 EHK393186:EHK393191 ERG393186:ERG393191 FBC393186:FBC393191 FKY393186:FKY393191 FUU393186:FUU393191 GEQ393186:GEQ393191 GOM393186:GOM393191 GYI393186:GYI393191 HIE393186:HIE393191 HSA393186:HSA393191 IBW393186:IBW393191 ILS393186:ILS393191 IVO393186:IVO393191 JFK393186:JFK393191 JPG393186:JPG393191 JZC393186:JZC393191 KIY393186:KIY393191 KSU393186:KSU393191 LCQ393186:LCQ393191 LMM393186:LMM393191 LWI393186:LWI393191 MGE393186:MGE393191 MQA393186:MQA393191 MZW393186:MZW393191 NJS393186:NJS393191 NTO393186:NTO393191 ODK393186:ODK393191 ONG393186:ONG393191 OXC393186:OXC393191 PGY393186:PGY393191 PQU393186:PQU393191 QAQ393186:QAQ393191 QKM393186:QKM393191 QUI393186:QUI393191 REE393186:REE393191 ROA393186:ROA393191 RXW393186:RXW393191 SHS393186:SHS393191 SRO393186:SRO393191 TBK393186:TBK393191 TLG393186:TLG393191 TVC393186:TVC393191 UEY393186:UEY393191 UOU393186:UOU393191 UYQ393186:UYQ393191 VIM393186:VIM393191 VSI393186:VSI393191 WCE393186:WCE393191 WMA393186:WMA393191 WVW393186:WVW393191 O458722:O458727 JK458722:JK458727 TG458722:TG458727 ADC458722:ADC458727 AMY458722:AMY458727 AWU458722:AWU458727 BGQ458722:BGQ458727 BQM458722:BQM458727 CAI458722:CAI458727 CKE458722:CKE458727 CUA458722:CUA458727 DDW458722:DDW458727 DNS458722:DNS458727 DXO458722:DXO458727 EHK458722:EHK458727 ERG458722:ERG458727 FBC458722:FBC458727 FKY458722:FKY458727 FUU458722:FUU458727 GEQ458722:GEQ458727 GOM458722:GOM458727 GYI458722:GYI458727 HIE458722:HIE458727 HSA458722:HSA458727 IBW458722:IBW458727 ILS458722:ILS458727 IVO458722:IVO458727 JFK458722:JFK458727 JPG458722:JPG458727 JZC458722:JZC458727 KIY458722:KIY458727 KSU458722:KSU458727 LCQ458722:LCQ458727 LMM458722:LMM458727 LWI458722:LWI458727 MGE458722:MGE458727 MQA458722:MQA458727 MZW458722:MZW458727 NJS458722:NJS458727 NTO458722:NTO458727 ODK458722:ODK458727 ONG458722:ONG458727 OXC458722:OXC458727 PGY458722:PGY458727 PQU458722:PQU458727 QAQ458722:QAQ458727 QKM458722:QKM458727 QUI458722:QUI458727 REE458722:REE458727 ROA458722:ROA458727 RXW458722:RXW458727 SHS458722:SHS458727 SRO458722:SRO458727 TBK458722:TBK458727 TLG458722:TLG458727 TVC458722:TVC458727 UEY458722:UEY458727 UOU458722:UOU458727 UYQ458722:UYQ458727 VIM458722:VIM458727 VSI458722:VSI458727 WCE458722:WCE458727 WMA458722:WMA458727 WVW458722:WVW458727 O524258:O524263 JK524258:JK524263 TG524258:TG524263 ADC524258:ADC524263 AMY524258:AMY524263 AWU524258:AWU524263 BGQ524258:BGQ524263 BQM524258:BQM524263 CAI524258:CAI524263 CKE524258:CKE524263 CUA524258:CUA524263 DDW524258:DDW524263 DNS524258:DNS524263 DXO524258:DXO524263 EHK524258:EHK524263 ERG524258:ERG524263 FBC524258:FBC524263 FKY524258:FKY524263 FUU524258:FUU524263 GEQ524258:GEQ524263 GOM524258:GOM524263 GYI524258:GYI524263 HIE524258:HIE524263 HSA524258:HSA524263 IBW524258:IBW524263 ILS524258:ILS524263 IVO524258:IVO524263 JFK524258:JFK524263 JPG524258:JPG524263 JZC524258:JZC524263 KIY524258:KIY524263 KSU524258:KSU524263 LCQ524258:LCQ524263 LMM524258:LMM524263 LWI524258:LWI524263 MGE524258:MGE524263 MQA524258:MQA524263 MZW524258:MZW524263 NJS524258:NJS524263 NTO524258:NTO524263 ODK524258:ODK524263 ONG524258:ONG524263 OXC524258:OXC524263 PGY524258:PGY524263 PQU524258:PQU524263 QAQ524258:QAQ524263 QKM524258:QKM524263 QUI524258:QUI524263 REE524258:REE524263 ROA524258:ROA524263 RXW524258:RXW524263 SHS524258:SHS524263 SRO524258:SRO524263 TBK524258:TBK524263 TLG524258:TLG524263 TVC524258:TVC524263 UEY524258:UEY524263 UOU524258:UOU524263 UYQ524258:UYQ524263 VIM524258:VIM524263 VSI524258:VSI524263 WCE524258:WCE524263 WMA524258:WMA524263 WVW524258:WVW524263 O589794:O589799 JK589794:JK589799 TG589794:TG589799 ADC589794:ADC589799 AMY589794:AMY589799 AWU589794:AWU589799 BGQ589794:BGQ589799 BQM589794:BQM589799 CAI589794:CAI589799 CKE589794:CKE589799 CUA589794:CUA589799 DDW589794:DDW589799 DNS589794:DNS589799 DXO589794:DXO589799 EHK589794:EHK589799 ERG589794:ERG589799 FBC589794:FBC589799 FKY589794:FKY589799 FUU589794:FUU589799 GEQ589794:GEQ589799 GOM589794:GOM589799 GYI589794:GYI589799 HIE589794:HIE589799 HSA589794:HSA589799 IBW589794:IBW589799 ILS589794:ILS589799 IVO589794:IVO589799 JFK589794:JFK589799 JPG589794:JPG589799 JZC589794:JZC589799 KIY589794:KIY589799 KSU589794:KSU589799 LCQ589794:LCQ589799 LMM589794:LMM589799 LWI589794:LWI589799 MGE589794:MGE589799 MQA589794:MQA589799 MZW589794:MZW589799 NJS589794:NJS589799 NTO589794:NTO589799 ODK589794:ODK589799 ONG589794:ONG589799 OXC589794:OXC589799 PGY589794:PGY589799 PQU589794:PQU589799 QAQ589794:QAQ589799 QKM589794:QKM589799 QUI589794:QUI589799 REE589794:REE589799 ROA589794:ROA589799 RXW589794:RXW589799 SHS589794:SHS589799 SRO589794:SRO589799 TBK589794:TBK589799 TLG589794:TLG589799 TVC589794:TVC589799 UEY589794:UEY589799 UOU589794:UOU589799 UYQ589794:UYQ589799 VIM589794:VIM589799 VSI589794:VSI589799 WCE589794:WCE589799 WMA589794:WMA589799 WVW589794:WVW589799 O655330:O655335 JK655330:JK655335 TG655330:TG655335 ADC655330:ADC655335 AMY655330:AMY655335 AWU655330:AWU655335 BGQ655330:BGQ655335 BQM655330:BQM655335 CAI655330:CAI655335 CKE655330:CKE655335 CUA655330:CUA655335 DDW655330:DDW655335 DNS655330:DNS655335 DXO655330:DXO655335 EHK655330:EHK655335 ERG655330:ERG655335 FBC655330:FBC655335 FKY655330:FKY655335 FUU655330:FUU655335 GEQ655330:GEQ655335 GOM655330:GOM655335 GYI655330:GYI655335 HIE655330:HIE655335 HSA655330:HSA655335 IBW655330:IBW655335 ILS655330:ILS655335 IVO655330:IVO655335 JFK655330:JFK655335 JPG655330:JPG655335 JZC655330:JZC655335 KIY655330:KIY655335 KSU655330:KSU655335 LCQ655330:LCQ655335 LMM655330:LMM655335 LWI655330:LWI655335 MGE655330:MGE655335 MQA655330:MQA655335 MZW655330:MZW655335 NJS655330:NJS655335 NTO655330:NTO655335 ODK655330:ODK655335 ONG655330:ONG655335 OXC655330:OXC655335 PGY655330:PGY655335 PQU655330:PQU655335 QAQ655330:QAQ655335 QKM655330:QKM655335 QUI655330:QUI655335 REE655330:REE655335 ROA655330:ROA655335 RXW655330:RXW655335 SHS655330:SHS655335 SRO655330:SRO655335 TBK655330:TBK655335 TLG655330:TLG655335 TVC655330:TVC655335 UEY655330:UEY655335 UOU655330:UOU655335 UYQ655330:UYQ655335 VIM655330:VIM655335 VSI655330:VSI655335 WCE655330:WCE655335 WMA655330:WMA655335 WVW655330:WVW655335 O720866:O720871 JK720866:JK720871 TG720866:TG720871 ADC720866:ADC720871 AMY720866:AMY720871 AWU720866:AWU720871 BGQ720866:BGQ720871 BQM720866:BQM720871 CAI720866:CAI720871 CKE720866:CKE720871 CUA720866:CUA720871 DDW720866:DDW720871 DNS720866:DNS720871 DXO720866:DXO720871 EHK720866:EHK720871 ERG720866:ERG720871 FBC720866:FBC720871 FKY720866:FKY720871 FUU720866:FUU720871 GEQ720866:GEQ720871 GOM720866:GOM720871 GYI720866:GYI720871 HIE720866:HIE720871 HSA720866:HSA720871 IBW720866:IBW720871 ILS720866:ILS720871 IVO720866:IVO720871 JFK720866:JFK720871 JPG720866:JPG720871 JZC720866:JZC720871 KIY720866:KIY720871 KSU720866:KSU720871 LCQ720866:LCQ720871 LMM720866:LMM720871 LWI720866:LWI720871 MGE720866:MGE720871 MQA720866:MQA720871 MZW720866:MZW720871 NJS720866:NJS720871 NTO720866:NTO720871 ODK720866:ODK720871 ONG720866:ONG720871 OXC720866:OXC720871 PGY720866:PGY720871 PQU720866:PQU720871 QAQ720866:QAQ720871 QKM720866:QKM720871 QUI720866:QUI720871 REE720866:REE720871 ROA720866:ROA720871 RXW720866:RXW720871 SHS720866:SHS720871 SRO720866:SRO720871 TBK720866:TBK720871 TLG720866:TLG720871 TVC720866:TVC720871 UEY720866:UEY720871 UOU720866:UOU720871 UYQ720866:UYQ720871 VIM720866:VIM720871 VSI720866:VSI720871 WCE720866:WCE720871 WMA720866:WMA720871 WVW720866:WVW720871 O786402:O786407 JK786402:JK786407 TG786402:TG786407 ADC786402:ADC786407 AMY786402:AMY786407 AWU786402:AWU786407 BGQ786402:BGQ786407 BQM786402:BQM786407 CAI786402:CAI786407 CKE786402:CKE786407 CUA786402:CUA786407 DDW786402:DDW786407 DNS786402:DNS786407 DXO786402:DXO786407 EHK786402:EHK786407 ERG786402:ERG786407 FBC786402:FBC786407 FKY786402:FKY786407 FUU786402:FUU786407 GEQ786402:GEQ786407 GOM786402:GOM786407 GYI786402:GYI786407 HIE786402:HIE786407 HSA786402:HSA786407 IBW786402:IBW786407 ILS786402:ILS786407 IVO786402:IVO786407 JFK786402:JFK786407 JPG786402:JPG786407 JZC786402:JZC786407 KIY786402:KIY786407 KSU786402:KSU786407 LCQ786402:LCQ786407 LMM786402:LMM786407 LWI786402:LWI786407 MGE786402:MGE786407 MQA786402:MQA786407 MZW786402:MZW786407 NJS786402:NJS786407 NTO786402:NTO786407 ODK786402:ODK786407 ONG786402:ONG786407 OXC786402:OXC786407 PGY786402:PGY786407 PQU786402:PQU786407 QAQ786402:QAQ786407 QKM786402:QKM786407 QUI786402:QUI786407 REE786402:REE786407 ROA786402:ROA786407 RXW786402:RXW786407 SHS786402:SHS786407 SRO786402:SRO786407 TBK786402:TBK786407 TLG786402:TLG786407 TVC786402:TVC786407 UEY786402:UEY786407 UOU786402:UOU786407 UYQ786402:UYQ786407 VIM786402:VIM786407 VSI786402:VSI786407 WCE786402:WCE786407 WMA786402:WMA786407 WVW786402:WVW786407 O851938:O851943 JK851938:JK851943 TG851938:TG851943 ADC851938:ADC851943 AMY851938:AMY851943 AWU851938:AWU851943 BGQ851938:BGQ851943 BQM851938:BQM851943 CAI851938:CAI851943 CKE851938:CKE851943 CUA851938:CUA851943 DDW851938:DDW851943 DNS851938:DNS851943 DXO851938:DXO851943 EHK851938:EHK851943 ERG851938:ERG851943 FBC851938:FBC851943 FKY851938:FKY851943 FUU851938:FUU851943 GEQ851938:GEQ851943 GOM851938:GOM851943 GYI851938:GYI851943 HIE851938:HIE851943 HSA851938:HSA851943 IBW851938:IBW851943 ILS851938:ILS851943 IVO851938:IVO851943 JFK851938:JFK851943 JPG851938:JPG851943 JZC851938:JZC851943 KIY851938:KIY851943 KSU851938:KSU851943 LCQ851938:LCQ851943 LMM851938:LMM851943 LWI851938:LWI851943 MGE851938:MGE851943 MQA851938:MQA851943 MZW851938:MZW851943 NJS851938:NJS851943 NTO851938:NTO851943 ODK851938:ODK851943 ONG851938:ONG851943 OXC851938:OXC851943 PGY851938:PGY851943 PQU851938:PQU851943 QAQ851938:QAQ851943 QKM851938:QKM851943 QUI851938:QUI851943 REE851938:REE851943 ROA851938:ROA851943 RXW851938:RXW851943 SHS851938:SHS851943 SRO851938:SRO851943 TBK851938:TBK851943 TLG851938:TLG851943 TVC851938:TVC851943 UEY851938:UEY851943 UOU851938:UOU851943 UYQ851938:UYQ851943 VIM851938:VIM851943 VSI851938:VSI851943 WCE851938:WCE851943 WMA851938:WMA851943 WVW851938:WVW851943 O917474:O917479 JK917474:JK917479 TG917474:TG917479 ADC917474:ADC917479 AMY917474:AMY917479 AWU917474:AWU917479 BGQ917474:BGQ917479 BQM917474:BQM917479 CAI917474:CAI917479 CKE917474:CKE917479 CUA917474:CUA917479 DDW917474:DDW917479 DNS917474:DNS917479 DXO917474:DXO917479 EHK917474:EHK917479 ERG917474:ERG917479 FBC917474:FBC917479 FKY917474:FKY917479 FUU917474:FUU917479 GEQ917474:GEQ917479 GOM917474:GOM917479 GYI917474:GYI917479 HIE917474:HIE917479 HSA917474:HSA917479 IBW917474:IBW917479 ILS917474:ILS917479 IVO917474:IVO917479 JFK917474:JFK917479 JPG917474:JPG917479 JZC917474:JZC917479 KIY917474:KIY917479 KSU917474:KSU917479 LCQ917474:LCQ917479 LMM917474:LMM917479 LWI917474:LWI917479 MGE917474:MGE917479 MQA917474:MQA917479 MZW917474:MZW917479 NJS917474:NJS917479 NTO917474:NTO917479 ODK917474:ODK917479 ONG917474:ONG917479 OXC917474:OXC917479 PGY917474:PGY917479 PQU917474:PQU917479 QAQ917474:QAQ917479 QKM917474:QKM917479 QUI917474:QUI917479 REE917474:REE917479 ROA917474:ROA917479 RXW917474:RXW917479 SHS917474:SHS917479 SRO917474:SRO917479 TBK917474:TBK917479 TLG917474:TLG917479 TVC917474:TVC917479 UEY917474:UEY917479 UOU917474:UOU917479 UYQ917474:UYQ917479 VIM917474:VIM917479 VSI917474:VSI917479 WCE917474:WCE917479 WMA917474:WMA917479 WVW917474:WVW917479 O983010:O983015 JK983010:JK983015 TG983010:TG983015 ADC983010:ADC983015 AMY983010:AMY983015 AWU983010:AWU983015 BGQ983010:BGQ983015 BQM983010:BQM983015 CAI983010:CAI983015 CKE983010:CKE983015 CUA983010:CUA983015 DDW983010:DDW983015 DNS983010:DNS983015 DXO983010:DXO983015 EHK983010:EHK983015 ERG983010:ERG983015 FBC983010:FBC983015 FKY983010:FKY983015 FUU983010:FUU983015 GEQ983010:GEQ983015 GOM983010:GOM983015 GYI983010:GYI983015 HIE983010:HIE983015 HSA983010:HSA983015 IBW983010:IBW983015 ILS983010:ILS983015 IVO983010:IVO983015 JFK983010:JFK983015 JPG983010:JPG983015 JZC983010:JZC983015 KIY983010:KIY983015 KSU983010:KSU983015 LCQ983010:LCQ983015 LMM983010:LMM983015 LWI983010:LWI983015 MGE983010:MGE983015 MQA983010:MQA983015 MZW983010:MZW983015 NJS983010:NJS983015 NTO983010:NTO983015 ODK983010:ODK983015 ONG983010:ONG983015 OXC983010:OXC983015 PGY983010:PGY983015 PQU983010:PQU983015 QAQ983010:QAQ983015 QKM983010:QKM983015 QUI983010:QUI983015 REE983010:REE983015 ROA983010:ROA983015 RXW983010:RXW983015 SHS983010:SHS983015 SRO983010:SRO983015 TBK983010:TBK983015 TLG983010:TLG983015 TVC983010:TVC983015 UEY983010:UEY983015 UOU983010:UOU983015 UYQ983010:UYQ983015 VIM983010:VIM983015 VSI983010:VSI983015 WCE983010:WCE983015 WMA983010:WMA983015 WVW983010:WVW983015 O65514:O65546 JK65514:JK65546 TG65514:TG65546 ADC65514:ADC65546 AMY65514:AMY65546 AWU65514:AWU65546 BGQ65514:BGQ65546 BQM65514:BQM65546 CAI65514:CAI65546 CKE65514:CKE65546 CUA65514:CUA65546 DDW65514:DDW65546 DNS65514:DNS65546 DXO65514:DXO65546 EHK65514:EHK65546 ERG65514:ERG65546 FBC65514:FBC65546 FKY65514:FKY65546 FUU65514:FUU65546 GEQ65514:GEQ65546 GOM65514:GOM65546 GYI65514:GYI65546 HIE65514:HIE65546 HSA65514:HSA65546 IBW65514:IBW65546 ILS65514:ILS65546 IVO65514:IVO65546 JFK65514:JFK65546 JPG65514:JPG65546 JZC65514:JZC65546 KIY65514:KIY65546 KSU65514:KSU65546 LCQ65514:LCQ65546 LMM65514:LMM65546 LWI65514:LWI65546 MGE65514:MGE65546 MQA65514:MQA65546 MZW65514:MZW65546 NJS65514:NJS65546 NTO65514:NTO65546 ODK65514:ODK65546 ONG65514:ONG65546 OXC65514:OXC65546 PGY65514:PGY65546 PQU65514:PQU65546 QAQ65514:QAQ65546 QKM65514:QKM65546 QUI65514:QUI65546 REE65514:REE65546 ROA65514:ROA65546 RXW65514:RXW65546 SHS65514:SHS65546 SRO65514:SRO65546 TBK65514:TBK65546 TLG65514:TLG65546 TVC65514:TVC65546 UEY65514:UEY65546 UOU65514:UOU65546 UYQ65514:UYQ65546 VIM65514:VIM65546 VSI65514:VSI65546 WCE65514:WCE65546 WMA65514:WMA65546 WVW65514:WVW65546 O131050:O131082 JK131050:JK131082 TG131050:TG131082 ADC131050:ADC131082 AMY131050:AMY131082 AWU131050:AWU131082 BGQ131050:BGQ131082 BQM131050:BQM131082 CAI131050:CAI131082 CKE131050:CKE131082 CUA131050:CUA131082 DDW131050:DDW131082 DNS131050:DNS131082 DXO131050:DXO131082 EHK131050:EHK131082 ERG131050:ERG131082 FBC131050:FBC131082 FKY131050:FKY131082 FUU131050:FUU131082 GEQ131050:GEQ131082 GOM131050:GOM131082 GYI131050:GYI131082 HIE131050:HIE131082 HSA131050:HSA131082 IBW131050:IBW131082 ILS131050:ILS131082 IVO131050:IVO131082 JFK131050:JFK131082 JPG131050:JPG131082 JZC131050:JZC131082 KIY131050:KIY131082 KSU131050:KSU131082 LCQ131050:LCQ131082 LMM131050:LMM131082 LWI131050:LWI131082 MGE131050:MGE131082 MQA131050:MQA131082 MZW131050:MZW131082 NJS131050:NJS131082 NTO131050:NTO131082 ODK131050:ODK131082 ONG131050:ONG131082 OXC131050:OXC131082 PGY131050:PGY131082 PQU131050:PQU131082 QAQ131050:QAQ131082 QKM131050:QKM131082 QUI131050:QUI131082 REE131050:REE131082 ROA131050:ROA131082 RXW131050:RXW131082 SHS131050:SHS131082 SRO131050:SRO131082 TBK131050:TBK131082 TLG131050:TLG131082 TVC131050:TVC131082 UEY131050:UEY131082 UOU131050:UOU131082 UYQ131050:UYQ131082 VIM131050:VIM131082 VSI131050:VSI131082 WCE131050:WCE131082 WMA131050:WMA131082 WVW131050:WVW131082 O196586:O196618 JK196586:JK196618 TG196586:TG196618 ADC196586:ADC196618 AMY196586:AMY196618 AWU196586:AWU196618 BGQ196586:BGQ196618 BQM196586:BQM196618 CAI196586:CAI196618 CKE196586:CKE196618 CUA196586:CUA196618 DDW196586:DDW196618 DNS196586:DNS196618 DXO196586:DXO196618 EHK196586:EHK196618 ERG196586:ERG196618 FBC196586:FBC196618 FKY196586:FKY196618 FUU196586:FUU196618 GEQ196586:GEQ196618 GOM196586:GOM196618 GYI196586:GYI196618 HIE196586:HIE196618 HSA196586:HSA196618 IBW196586:IBW196618 ILS196586:ILS196618 IVO196586:IVO196618 JFK196586:JFK196618 JPG196586:JPG196618 JZC196586:JZC196618 KIY196586:KIY196618 KSU196586:KSU196618 LCQ196586:LCQ196618 LMM196586:LMM196618 LWI196586:LWI196618 MGE196586:MGE196618 MQA196586:MQA196618 MZW196586:MZW196618 NJS196586:NJS196618 NTO196586:NTO196618 ODK196586:ODK196618 ONG196586:ONG196618 OXC196586:OXC196618 PGY196586:PGY196618 PQU196586:PQU196618 QAQ196586:QAQ196618 QKM196586:QKM196618 QUI196586:QUI196618 REE196586:REE196618 ROA196586:ROA196618 RXW196586:RXW196618 SHS196586:SHS196618 SRO196586:SRO196618 TBK196586:TBK196618 TLG196586:TLG196618 TVC196586:TVC196618 UEY196586:UEY196618 UOU196586:UOU196618 UYQ196586:UYQ196618 VIM196586:VIM196618 VSI196586:VSI196618 WCE196586:WCE196618 WMA196586:WMA196618 WVW196586:WVW196618 O262122:O262154 JK262122:JK262154 TG262122:TG262154 ADC262122:ADC262154 AMY262122:AMY262154 AWU262122:AWU262154 BGQ262122:BGQ262154 BQM262122:BQM262154 CAI262122:CAI262154 CKE262122:CKE262154 CUA262122:CUA262154 DDW262122:DDW262154 DNS262122:DNS262154 DXO262122:DXO262154 EHK262122:EHK262154 ERG262122:ERG262154 FBC262122:FBC262154 FKY262122:FKY262154 FUU262122:FUU262154 GEQ262122:GEQ262154 GOM262122:GOM262154 GYI262122:GYI262154 HIE262122:HIE262154 HSA262122:HSA262154 IBW262122:IBW262154 ILS262122:ILS262154 IVO262122:IVO262154 JFK262122:JFK262154 JPG262122:JPG262154 JZC262122:JZC262154 KIY262122:KIY262154 KSU262122:KSU262154 LCQ262122:LCQ262154 LMM262122:LMM262154 LWI262122:LWI262154 MGE262122:MGE262154 MQA262122:MQA262154 MZW262122:MZW262154 NJS262122:NJS262154 NTO262122:NTO262154 ODK262122:ODK262154 ONG262122:ONG262154 OXC262122:OXC262154 PGY262122:PGY262154 PQU262122:PQU262154 QAQ262122:QAQ262154 QKM262122:QKM262154 QUI262122:QUI262154 REE262122:REE262154 ROA262122:ROA262154 RXW262122:RXW262154 SHS262122:SHS262154 SRO262122:SRO262154 TBK262122:TBK262154 TLG262122:TLG262154 TVC262122:TVC262154 UEY262122:UEY262154 UOU262122:UOU262154 UYQ262122:UYQ262154 VIM262122:VIM262154 VSI262122:VSI262154 WCE262122:WCE262154 WMA262122:WMA262154 WVW262122:WVW262154 O327658:O327690 JK327658:JK327690 TG327658:TG327690 ADC327658:ADC327690 AMY327658:AMY327690 AWU327658:AWU327690 BGQ327658:BGQ327690 BQM327658:BQM327690 CAI327658:CAI327690 CKE327658:CKE327690 CUA327658:CUA327690 DDW327658:DDW327690 DNS327658:DNS327690 DXO327658:DXO327690 EHK327658:EHK327690 ERG327658:ERG327690 FBC327658:FBC327690 FKY327658:FKY327690 FUU327658:FUU327690 GEQ327658:GEQ327690 GOM327658:GOM327690 GYI327658:GYI327690 HIE327658:HIE327690 HSA327658:HSA327690 IBW327658:IBW327690 ILS327658:ILS327690 IVO327658:IVO327690 JFK327658:JFK327690 JPG327658:JPG327690 JZC327658:JZC327690 KIY327658:KIY327690 KSU327658:KSU327690 LCQ327658:LCQ327690 LMM327658:LMM327690 LWI327658:LWI327690 MGE327658:MGE327690 MQA327658:MQA327690 MZW327658:MZW327690 NJS327658:NJS327690 NTO327658:NTO327690 ODK327658:ODK327690 ONG327658:ONG327690 OXC327658:OXC327690 PGY327658:PGY327690 PQU327658:PQU327690 QAQ327658:QAQ327690 QKM327658:QKM327690 QUI327658:QUI327690 REE327658:REE327690 ROA327658:ROA327690 RXW327658:RXW327690 SHS327658:SHS327690 SRO327658:SRO327690 TBK327658:TBK327690 TLG327658:TLG327690 TVC327658:TVC327690 UEY327658:UEY327690 UOU327658:UOU327690 UYQ327658:UYQ327690 VIM327658:VIM327690 VSI327658:VSI327690 WCE327658:WCE327690 WMA327658:WMA327690 WVW327658:WVW327690 O393194:O393226 JK393194:JK393226 TG393194:TG393226 ADC393194:ADC393226 AMY393194:AMY393226 AWU393194:AWU393226 BGQ393194:BGQ393226 BQM393194:BQM393226 CAI393194:CAI393226 CKE393194:CKE393226 CUA393194:CUA393226 DDW393194:DDW393226 DNS393194:DNS393226 DXO393194:DXO393226 EHK393194:EHK393226 ERG393194:ERG393226 FBC393194:FBC393226 FKY393194:FKY393226 FUU393194:FUU393226 GEQ393194:GEQ393226 GOM393194:GOM393226 GYI393194:GYI393226 HIE393194:HIE393226 HSA393194:HSA393226 IBW393194:IBW393226 ILS393194:ILS393226 IVO393194:IVO393226 JFK393194:JFK393226 JPG393194:JPG393226 JZC393194:JZC393226 KIY393194:KIY393226 KSU393194:KSU393226 LCQ393194:LCQ393226 LMM393194:LMM393226 LWI393194:LWI393226 MGE393194:MGE393226 MQA393194:MQA393226 MZW393194:MZW393226 NJS393194:NJS393226 NTO393194:NTO393226 ODK393194:ODK393226 ONG393194:ONG393226 OXC393194:OXC393226 PGY393194:PGY393226 PQU393194:PQU393226 QAQ393194:QAQ393226 QKM393194:QKM393226 QUI393194:QUI393226 REE393194:REE393226 ROA393194:ROA393226 RXW393194:RXW393226 SHS393194:SHS393226 SRO393194:SRO393226 TBK393194:TBK393226 TLG393194:TLG393226 TVC393194:TVC393226 UEY393194:UEY393226 UOU393194:UOU393226 UYQ393194:UYQ393226 VIM393194:VIM393226 VSI393194:VSI393226 WCE393194:WCE393226 WMA393194:WMA393226 WVW393194:WVW393226 O458730:O458762 JK458730:JK458762 TG458730:TG458762 ADC458730:ADC458762 AMY458730:AMY458762 AWU458730:AWU458762 BGQ458730:BGQ458762 BQM458730:BQM458762 CAI458730:CAI458762 CKE458730:CKE458762 CUA458730:CUA458762 DDW458730:DDW458762 DNS458730:DNS458762 DXO458730:DXO458762 EHK458730:EHK458762 ERG458730:ERG458762 FBC458730:FBC458762 FKY458730:FKY458762 FUU458730:FUU458762 GEQ458730:GEQ458762 GOM458730:GOM458762 GYI458730:GYI458762 HIE458730:HIE458762 HSA458730:HSA458762 IBW458730:IBW458762 ILS458730:ILS458762 IVO458730:IVO458762 JFK458730:JFK458762 JPG458730:JPG458762 JZC458730:JZC458762 KIY458730:KIY458762 KSU458730:KSU458762 LCQ458730:LCQ458762 LMM458730:LMM458762 LWI458730:LWI458762 MGE458730:MGE458762 MQA458730:MQA458762 MZW458730:MZW458762 NJS458730:NJS458762 NTO458730:NTO458762 ODK458730:ODK458762 ONG458730:ONG458762 OXC458730:OXC458762 PGY458730:PGY458762 PQU458730:PQU458762 QAQ458730:QAQ458762 QKM458730:QKM458762 QUI458730:QUI458762 REE458730:REE458762 ROA458730:ROA458762 RXW458730:RXW458762 SHS458730:SHS458762 SRO458730:SRO458762 TBK458730:TBK458762 TLG458730:TLG458762 TVC458730:TVC458762 UEY458730:UEY458762 UOU458730:UOU458762 UYQ458730:UYQ458762 VIM458730:VIM458762 VSI458730:VSI458762 WCE458730:WCE458762 WMA458730:WMA458762 WVW458730:WVW458762 O524266:O524298 JK524266:JK524298 TG524266:TG524298 ADC524266:ADC524298 AMY524266:AMY524298 AWU524266:AWU524298 BGQ524266:BGQ524298 BQM524266:BQM524298 CAI524266:CAI524298 CKE524266:CKE524298 CUA524266:CUA524298 DDW524266:DDW524298 DNS524266:DNS524298 DXO524266:DXO524298 EHK524266:EHK524298 ERG524266:ERG524298 FBC524266:FBC524298 FKY524266:FKY524298 FUU524266:FUU524298 GEQ524266:GEQ524298 GOM524266:GOM524298 GYI524266:GYI524298 HIE524266:HIE524298 HSA524266:HSA524298 IBW524266:IBW524298 ILS524266:ILS524298 IVO524266:IVO524298 JFK524266:JFK524298 JPG524266:JPG524298 JZC524266:JZC524298 KIY524266:KIY524298 KSU524266:KSU524298 LCQ524266:LCQ524298 LMM524266:LMM524298 LWI524266:LWI524298 MGE524266:MGE524298 MQA524266:MQA524298 MZW524266:MZW524298 NJS524266:NJS524298 NTO524266:NTO524298 ODK524266:ODK524298 ONG524266:ONG524298 OXC524266:OXC524298 PGY524266:PGY524298 PQU524266:PQU524298 QAQ524266:QAQ524298 QKM524266:QKM524298 QUI524266:QUI524298 REE524266:REE524298 ROA524266:ROA524298 RXW524266:RXW524298 SHS524266:SHS524298 SRO524266:SRO524298 TBK524266:TBK524298 TLG524266:TLG524298 TVC524266:TVC524298 UEY524266:UEY524298 UOU524266:UOU524298 UYQ524266:UYQ524298 VIM524266:VIM524298 VSI524266:VSI524298 WCE524266:WCE524298 WMA524266:WMA524298 WVW524266:WVW524298 O589802:O589834 JK589802:JK589834 TG589802:TG589834 ADC589802:ADC589834 AMY589802:AMY589834 AWU589802:AWU589834 BGQ589802:BGQ589834 BQM589802:BQM589834 CAI589802:CAI589834 CKE589802:CKE589834 CUA589802:CUA589834 DDW589802:DDW589834 DNS589802:DNS589834 DXO589802:DXO589834 EHK589802:EHK589834 ERG589802:ERG589834 FBC589802:FBC589834 FKY589802:FKY589834 FUU589802:FUU589834 GEQ589802:GEQ589834 GOM589802:GOM589834 GYI589802:GYI589834 HIE589802:HIE589834 HSA589802:HSA589834 IBW589802:IBW589834 ILS589802:ILS589834 IVO589802:IVO589834 JFK589802:JFK589834 JPG589802:JPG589834 JZC589802:JZC589834 KIY589802:KIY589834 KSU589802:KSU589834 LCQ589802:LCQ589834 LMM589802:LMM589834 LWI589802:LWI589834 MGE589802:MGE589834 MQA589802:MQA589834 MZW589802:MZW589834 NJS589802:NJS589834 NTO589802:NTO589834 ODK589802:ODK589834 ONG589802:ONG589834 OXC589802:OXC589834 PGY589802:PGY589834 PQU589802:PQU589834 QAQ589802:QAQ589834 QKM589802:QKM589834 QUI589802:QUI589834 REE589802:REE589834 ROA589802:ROA589834 RXW589802:RXW589834 SHS589802:SHS589834 SRO589802:SRO589834 TBK589802:TBK589834 TLG589802:TLG589834 TVC589802:TVC589834 UEY589802:UEY589834 UOU589802:UOU589834 UYQ589802:UYQ589834 VIM589802:VIM589834 VSI589802:VSI589834 WCE589802:WCE589834 WMA589802:WMA589834 WVW589802:WVW589834 O655338:O655370 JK655338:JK655370 TG655338:TG655370 ADC655338:ADC655370 AMY655338:AMY655370 AWU655338:AWU655370 BGQ655338:BGQ655370 BQM655338:BQM655370 CAI655338:CAI655370 CKE655338:CKE655370 CUA655338:CUA655370 DDW655338:DDW655370 DNS655338:DNS655370 DXO655338:DXO655370 EHK655338:EHK655370 ERG655338:ERG655370 FBC655338:FBC655370 FKY655338:FKY655370 FUU655338:FUU655370 GEQ655338:GEQ655370 GOM655338:GOM655370 GYI655338:GYI655370 HIE655338:HIE655370 HSA655338:HSA655370 IBW655338:IBW655370 ILS655338:ILS655370 IVO655338:IVO655370 JFK655338:JFK655370 JPG655338:JPG655370 JZC655338:JZC655370 KIY655338:KIY655370 KSU655338:KSU655370 LCQ655338:LCQ655370 LMM655338:LMM655370 LWI655338:LWI655370 MGE655338:MGE655370 MQA655338:MQA655370 MZW655338:MZW655370 NJS655338:NJS655370 NTO655338:NTO655370 ODK655338:ODK655370 ONG655338:ONG655370 OXC655338:OXC655370 PGY655338:PGY655370 PQU655338:PQU655370 QAQ655338:QAQ655370 QKM655338:QKM655370 QUI655338:QUI655370 REE655338:REE655370 ROA655338:ROA655370 RXW655338:RXW655370 SHS655338:SHS655370 SRO655338:SRO655370 TBK655338:TBK655370 TLG655338:TLG655370 TVC655338:TVC655370 UEY655338:UEY655370 UOU655338:UOU655370 UYQ655338:UYQ655370 VIM655338:VIM655370 VSI655338:VSI655370 WCE655338:WCE655370 WMA655338:WMA655370 WVW655338:WVW655370 O720874:O720906 JK720874:JK720906 TG720874:TG720906 ADC720874:ADC720906 AMY720874:AMY720906 AWU720874:AWU720906 BGQ720874:BGQ720906 BQM720874:BQM720906 CAI720874:CAI720906 CKE720874:CKE720906 CUA720874:CUA720906 DDW720874:DDW720906 DNS720874:DNS720906 DXO720874:DXO720906 EHK720874:EHK720906 ERG720874:ERG720906 FBC720874:FBC720906 FKY720874:FKY720906 FUU720874:FUU720906 GEQ720874:GEQ720906 GOM720874:GOM720906 GYI720874:GYI720906 HIE720874:HIE720906 HSA720874:HSA720906 IBW720874:IBW720906 ILS720874:ILS720906 IVO720874:IVO720906 JFK720874:JFK720906 JPG720874:JPG720906 JZC720874:JZC720906 KIY720874:KIY720906 KSU720874:KSU720906 LCQ720874:LCQ720906 LMM720874:LMM720906 LWI720874:LWI720906 MGE720874:MGE720906 MQA720874:MQA720906 MZW720874:MZW720906 NJS720874:NJS720906 NTO720874:NTO720906 ODK720874:ODK720906 ONG720874:ONG720906 OXC720874:OXC720906 PGY720874:PGY720906 PQU720874:PQU720906 QAQ720874:QAQ720906 QKM720874:QKM720906 QUI720874:QUI720906 REE720874:REE720906 ROA720874:ROA720906 RXW720874:RXW720906 SHS720874:SHS720906 SRO720874:SRO720906 TBK720874:TBK720906 TLG720874:TLG720906 TVC720874:TVC720906 UEY720874:UEY720906 UOU720874:UOU720906 UYQ720874:UYQ720906 VIM720874:VIM720906 VSI720874:VSI720906 WCE720874:WCE720906 WMA720874:WMA720906 WVW720874:WVW720906 O786410:O786442 JK786410:JK786442 TG786410:TG786442 ADC786410:ADC786442 AMY786410:AMY786442 AWU786410:AWU786442 BGQ786410:BGQ786442 BQM786410:BQM786442 CAI786410:CAI786442 CKE786410:CKE786442 CUA786410:CUA786442 DDW786410:DDW786442 DNS786410:DNS786442 DXO786410:DXO786442 EHK786410:EHK786442 ERG786410:ERG786442 FBC786410:FBC786442 FKY786410:FKY786442 FUU786410:FUU786442 GEQ786410:GEQ786442 GOM786410:GOM786442 GYI786410:GYI786442 HIE786410:HIE786442 HSA786410:HSA786442 IBW786410:IBW786442 ILS786410:ILS786442 IVO786410:IVO786442 JFK786410:JFK786442 JPG786410:JPG786442 JZC786410:JZC786442 KIY786410:KIY786442 KSU786410:KSU786442 LCQ786410:LCQ786442 LMM786410:LMM786442 LWI786410:LWI786442 MGE786410:MGE786442 MQA786410:MQA786442 MZW786410:MZW786442 NJS786410:NJS786442 NTO786410:NTO786442 ODK786410:ODK786442 ONG786410:ONG786442 OXC786410:OXC786442 PGY786410:PGY786442 PQU786410:PQU786442 QAQ786410:QAQ786442 QKM786410:QKM786442 QUI786410:QUI786442 REE786410:REE786442 ROA786410:ROA786442 RXW786410:RXW786442 SHS786410:SHS786442 SRO786410:SRO786442 TBK786410:TBK786442 TLG786410:TLG786442 TVC786410:TVC786442 UEY786410:UEY786442 UOU786410:UOU786442 UYQ786410:UYQ786442 VIM786410:VIM786442 VSI786410:VSI786442 WCE786410:WCE786442 WMA786410:WMA786442 WVW786410:WVW786442 O851946:O851978 JK851946:JK851978 TG851946:TG851978 ADC851946:ADC851978 AMY851946:AMY851978 AWU851946:AWU851978 BGQ851946:BGQ851978 BQM851946:BQM851978 CAI851946:CAI851978 CKE851946:CKE851978 CUA851946:CUA851978 DDW851946:DDW851978 DNS851946:DNS851978 DXO851946:DXO851978 EHK851946:EHK851978 ERG851946:ERG851978 FBC851946:FBC851978 FKY851946:FKY851978 FUU851946:FUU851978 GEQ851946:GEQ851978 GOM851946:GOM851978 GYI851946:GYI851978 HIE851946:HIE851978 HSA851946:HSA851978 IBW851946:IBW851978 ILS851946:ILS851978 IVO851946:IVO851978 JFK851946:JFK851978 JPG851946:JPG851978 JZC851946:JZC851978 KIY851946:KIY851978 KSU851946:KSU851978 LCQ851946:LCQ851978 LMM851946:LMM851978 LWI851946:LWI851978 MGE851946:MGE851978 MQA851946:MQA851978 MZW851946:MZW851978 NJS851946:NJS851978 NTO851946:NTO851978 ODK851946:ODK851978 ONG851946:ONG851978 OXC851946:OXC851978 PGY851946:PGY851978 PQU851946:PQU851978 QAQ851946:QAQ851978 QKM851946:QKM851978 QUI851946:QUI851978 REE851946:REE851978 ROA851946:ROA851978 RXW851946:RXW851978 SHS851946:SHS851978 SRO851946:SRO851978 TBK851946:TBK851978 TLG851946:TLG851978 TVC851946:TVC851978 UEY851946:UEY851978 UOU851946:UOU851978 UYQ851946:UYQ851978 VIM851946:VIM851978 VSI851946:VSI851978 WCE851946:WCE851978 WMA851946:WMA851978 WVW851946:WVW851978 O917482:O917514 JK917482:JK917514 TG917482:TG917514 ADC917482:ADC917514 AMY917482:AMY917514 AWU917482:AWU917514 BGQ917482:BGQ917514 BQM917482:BQM917514 CAI917482:CAI917514 CKE917482:CKE917514 CUA917482:CUA917514 DDW917482:DDW917514 DNS917482:DNS917514 DXO917482:DXO917514 EHK917482:EHK917514 ERG917482:ERG917514 FBC917482:FBC917514 FKY917482:FKY917514 FUU917482:FUU917514 GEQ917482:GEQ917514 GOM917482:GOM917514 GYI917482:GYI917514 HIE917482:HIE917514 HSA917482:HSA917514 IBW917482:IBW917514 ILS917482:ILS917514 IVO917482:IVO917514 JFK917482:JFK917514 JPG917482:JPG917514 JZC917482:JZC917514 KIY917482:KIY917514 KSU917482:KSU917514 LCQ917482:LCQ917514 LMM917482:LMM917514 LWI917482:LWI917514 MGE917482:MGE917514 MQA917482:MQA917514 MZW917482:MZW917514 NJS917482:NJS917514 NTO917482:NTO917514 ODK917482:ODK917514 ONG917482:ONG917514 OXC917482:OXC917514 PGY917482:PGY917514 PQU917482:PQU917514 QAQ917482:QAQ917514 QKM917482:QKM917514 QUI917482:QUI917514 REE917482:REE917514 ROA917482:ROA917514 RXW917482:RXW917514 SHS917482:SHS917514 SRO917482:SRO917514 TBK917482:TBK917514 TLG917482:TLG917514 TVC917482:TVC917514 UEY917482:UEY917514 UOU917482:UOU917514 UYQ917482:UYQ917514 VIM917482:VIM917514 VSI917482:VSI917514 WCE917482:WCE917514 WMA917482:WMA917514 WVW917482:WVW917514 O983018:O983050 JK983018:JK983050 TG983018:TG983050 ADC983018:ADC983050 AMY983018:AMY983050 AWU983018:AWU983050 BGQ983018:BGQ983050 BQM983018:BQM983050 CAI983018:CAI983050 CKE983018:CKE983050 CUA983018:CUA983050 DDW983018:DDW983050 DNS983018:DNS983050 DXO983018:DXO983050 EHK983018:EHK983050 ERG983018:ERG983050 FBC983018:FBC983050 FKY983018:FKY983050 FUU983018:FUU983050 GEQ983018:GEQ983050 GOM983018:GOM983050 GYI983018:GYI983050 HIE983018:HIE983050 HSA983018:HSA983050 IBW983018:IBW983050 ILS983018:ILS983050 IVO983018:IVO983050 JFK983018:JFK983050 JPG983018:JPG983050 JZC983018:JZC983050 KIY983018:KIY983050 KSU983018:KSU983050 LCQ983018:LCQ983050 LMM983018:LMM983050 LWI983018:LWI983050 MGE983018:MGE983050 MQA983018:MQA983050 MZW983018:MZW983050 NJS983018:NJS983050 NTO983018:NTO983050 ODK983018:ODK983050 ONG983018:ONG983050 OXC983018:OXC983050 PGY983018:PGY983050 PQU983018:PQU983050 QAQ983018:QAQ983050 QKM983018:QKM983050 QUI983018:QUI983050 REE983018:REE983050 ROA983018:ROA983050 RXW983018:RXW983050 SHS983018:SHS983050 SRO983018:SRO983050 TBK983018:TBK983050 TLG983018:TLG983050 TVC983018:TVC983050 UEY983018:UEY983050 UOU983018:UOU983050 UYQ983018:UYQ983050 VIM983018:VIM983050 VSI983018:VSI983050 WCE983018:WCE983050 WMA983018:WMA983050 WVW983018:WVW983050 O65549:O65556 JK65549:JK65556 TG65549:TG65556 ADC65549:ADC65556 AMY65549:AMY65556 AWU65549:AWU65556 BGQ65549:BGQ65556 BQM65549:BQM65556 CAI65549:CAI65556 CKE65549:CKE65556 CUA65549:CUA65556 DDW65549:DDW65556 DNS65549:DNS65556 DXO65549:DXO65556 EHK65549:EHK65556 ERG65549:ERG65556 FBC65549:FBC65556 FKY65549:FKY65556 FUU65549:FUU65556 GEQ65549:GEQ65556 GOM65549:GOM65556 GYI65549:GYI65556 HIE65549:HIE65556 HSA65549:HSA65556 IBW65549:IBW65556 ILS65549:ILS65556 IVO65549:IVO65556 JFK65549:JFK65556 JPG65549:JPG65556 JZC65549:JZC65556 KIY65549:KIY65556 KSU65549:KSU65556 LCQ65549:LCQ65556 LMM65549:LMM65556 LWI65549:LWI65556 MGE65549:MGE65556 MQA65549:MQA65556 MZW65549:MZW65556 NJS65549:NJS65556 NTO65549:NTO65556 ODK65549:ODK65556 ONG65549:ONG65556 OXC65549:OXC65556 PGY65549:PGY65556 PQU65549:PQU65556 QAQ65549:QAQ65556 QKM65549:QKM65556 QUI65549:QUI65556 REE65549:REE65556 ROA65549:ROA65556 RXW65549:RXW65556 SHS65549:SHS65556 SRO65549:SRO65556 TBK65549:TBK65556 TLG65549:TLG65556 TVC65549:TVC65556 UEY65549:UEY65556 UOU65549:UOU65556 UYQ65549:UYQ65556 VIM65549:VIM65556 VSI65549:VSI65556 WCE65549:WCE65556 WMA65549:WMA65556 WVW65549:WVW65556 O131085:O131092 JK131085:JK131092 TG131085:TG131092 ADC131085:ADC131092 AMY131085:AMY131092 AWU131085:AWU131092 BGQ131085:BGQ131092 BQM131085:BQM131092 CAI131085:CAI131092 CKE131085:CKE131092 CUA131085:CUA131092 DDW131085:DDW131092 DNS131085:DNS131092 DXO131085:DXO131092 EHK131085:EHK131092 ERG131085:ERG131092 FBC131085:FBC131092 FKY131085:FKY131092 FUU131085:FUU131092 GEQ131085:GEQ131092 GOM131085:GOM131092 GYI131085:GYI131092 HIE131085:HIE131092 HSA131085:HSA131092 IBW131085:IBW131092 ILS131085:ILS131092 IVO131085:IVO131092 JFK131085:JFK131092 JPG131085:JPG131092 JZC131085:JZC131092 KIY131085:KIY131092 KSU131085:KSU131092 LCQ131085:LCQ131092 LMM131085:LMM131092 LWI131085:LWI131092 MGE131085:MGE131092 MQA131085:MQA131092 MZW131085:MZW131092 NJS131085:NJS131092 NTO131085:NTO131092 ODK131085:ODK131092 ONG131085:ONG131092 OXC131085:OXC131092 PGY131085:PGY131092 PQU131085:PQU131092 QAQ131085:QAQ131092 QKM131085:QKM131092 QUI131085:QUI131092 REE131085:REE131092 ROA131085:ROA131092 RXW131085:RXW131092 SHS131085:SHS131092 SRO131085:SRO131092 TBK131085:TBK131092 TLG131085:TLG131092 TVC131085:TVC131092 UEY131085:UEY131092 UOU131085:UOU131092 UYQ131085:UYQ131092 VIM131085:VIM131092 VSI131085:VSI131092 WCE131085:WCE131092 WMA131085:WMA131092 WVW131085:WVW131092 O196621:O196628 JK196621:JK196628 TG196621:TG196628 ADC196621:ADC196628 AMY196621:AMY196628 AWU196621:AWU196628 BGQ196621:BGQ196628 BQM196621:BQM196628 CAI196621:CAI196628 CKE196621:CKE196628 CUA196621:CUA196628 DDW196621:DDW196628 DNS196621:DNS196628 DXO196621:DXO196628 EHK196621:EHK196628 ERG196621:ERG196628 FBC196621:FBC196628 FKY196621:FKY196628 FUU196621:FUU196628 GEQ196621:GEQ196628 GOM196621:GOM196628 GYI196621:GYI196628 HIE196621:HIE196628 HSA196621:HSA196628 IBW196621:IBW196628 ILS196621:ILS196628 IVO196621:IVO196628 JFK196621:JFK196628 JPG196621:JPG196628 JZC196621:JZC196628 KIY196621:KIY196628 KSU196621:KSU196628 LCQ196621:LCQ196628 LMM196621:LMM196628 LWI196621:LWI196628 MGE196621:MGE196628 MQA196621:MQA196628 MZW196621:MZW196628 NJS196621:NJS196628 NTO196621:NTO196628 ODK196621:ODK196628 ONG196621:ONG196628 OXC196621:OXC196628 PGY196621:PGY196628 PQU196621:PQU196628 QAQ196621:QAQ196628 QKM196621:QKM196628 QUI196621:QUI196628 REE196621:REE196628 ROA196621:ROA196628 RXW196621:RXW196628 SHS196621:SHS196628 SRO196621:SRO196628 TBK196621:TBK196628 TLG196621:TLG196628 TVC196621:TVC196628 UEY196621:UEY196628 UOU196621:UOU196628 UYQ196621:UYQ196628 VIM196621:VIM196628 VSI196621:VSI196628 WCE196621:WCE196628 WMA196621:WMA196628 WVW196621:WVW196628 O262157:O262164 JK262157:JK262164 TG262157:TG262164 ADC262157:ADC262164 AMY262157:AMY262164 AWU262157:AWU262164 BGQ262157:BGQ262164 BQM262157:BQM262164 CAI262157:CAI262164 CKE262157:CKE262164 CUA262157:CUA262164 DDW262157:DDW262164 DNS262157:DNS262164 DXO262157:DXO262164 EHK262157:EHK262164 ERG262157:ERG262164 FBC262157:FBC262164 FKY262157:FKY262164 FUU262157:FUU262164 GEQ262157:GEQ262164 GOM262157:GOM262164 GYI262157:GYI262164 HIE262157:HIE262164 HSA262157:HSA262164 IBW262157:IBW262164 ILS262157:ILS262164 IVO262157:IVO262164 JFK262157:JFK262164 JPG262157:JPG262164 JZC262157:JZC262164 KIY262157:KIY262164 KSU262157:KSU262164 LCQ262157:LCQ262164 LMM262157:LMM262164 LWI262157:LWI262164 MGE262157:MGE262164 MQA262157:MQA262164 MZW262157:MZW262164 NJS262157:NJS262164 NTO262157:NTO262164 ODK262157:ODK262164 ONG262157:ONG262164 OXC262157:OXC262164 PGY262157:PGY262164 PQU262157:PQU262164 QAQ262157:QAQ262164 QKM262157:QKM262164 QUI262157:QUI262164 REE262157:REE262164 ROA262157:ROA262164 RXW262157:RXW262164 SHS262157:SHS262164 SRO262157:SRO262164 TBK262157:TBK262164 TLG262157:TLG262164 TVC262157:TVC262164 UEY262157:UEY262164 UOU262157:UOU262164 UYQ262157:UYQ262164 VIM262157:VIM262164 VSI262157:VSI262164 WCE262157:WCE262164 WMA262157:WMA262164 WVW262157:WVW262164 O327693:O327700 JK327693:JK327700 TG327693:TG327700 ADC327693:ADC327700 AMY327693:AMY327700 AWU327693:AWU327700 BGQ327693:BGQ327700 BQM327693:BQM327700 CAI327693:CAI327700 CKE327693:CKE327700 CUA327693:CUA327700 DDW327693:DDW327700 DNS327693:DNS327700 DXO327693:DXO327700 EHK327693:EHK327700 ERG327693:ERG327700 FBC327693:FBC327700 FKY327693:FKY327700 FUU327693:FUU327700 GEQ327693:GEQ327700 GOM327693:GOM327700 GYI327693:GYI327700 HIE327693:HIE327700 HSA327693:HSA327700 IBW327693:IBW327700 ILS327693:ILS327700 IVO327693:IVO327700 JFK327693:JFK327700 JPG327693:JPG327700 JZC327693:JZC327700 KIY327693:KIY327700 KSU327693:KSU327700 LCQ327693:LCQ327700 LMM327693:LMM327700 LWI327693:LWI327700 MGE327693:MGE327700 MQA327693:MQA327700 MZW327693:MZW327700 NJS327693:NJS327700 NTO327693:NTO327700 ODK327693:ODK327700 ONG327693:ONG327700 OXC327693:OXC327700 PGY327693:PGY327700 PQU327693:PQU327700 QAQ327693:QAQ327700 QKM327693:QKM327700 QUI327693:QUI327700 REE327693:REE327700 ROA327693:ROA327700 RXW327693:RXW327700 SHS327693:SHS327700 SRO327693:SRO327700 TBK327693:TBK327700 TLG327693:TLG327700 TVC327693:TVC327700 UEY327693:UEY327700 UOU327693:UOU327700 UYQ327693:UYQ327700 VIM327693:VIM327700 VSI327693:VSI327700 WCE327693:WCE327700 WMA327693:WMA327700 WVW327693:WVW327700 O393229:O393236 JK393229:JK393236 TG393229:TG393236 ADC393229:ADC393236 AMY393229:AMY393236 AWU393229:AWU393236 BGQ393229:BGQ393236 BQM393229:BQM393236 CAI393229:CAI393236 CKE393229:CKE393236 CUA393229:CUA393236 DDW393229:DDW393236 DNS393229:DNS393236 DXO393229:DXO393236 EHK393229:EHK393236 ERG393229:ERG393236 FBC393229:FBC393236 FKY393229:FKY393236 FUU393229:FUU393236 GEQ393229:GEQ393236 GOM393229:GOM393236 GYI393229:GYI393236 HIE393229:HIE393236 HSA393229:HSA393236 IBW393229:IBW393236 ILS393229:ILS393236 IVO393229:IVO393236 JFK393229:JFK393236 JPG393229:JPG393236 JZC393229:JZC393236 KIY393229:KIY393236 KSU393229:KSU393236 LCQ393229:LCQ393236 LMM393229:LMM393236 LWI393229:LWI393236 MGE393229:MGE393236 MQA393229:MQA393236 MZW393229:MZW393236 NJS393229:NJS393236 NTO393229:NTO393236 ODK393229:ODK393236 ONG393229:ONG393236 OXC393229:OXC393236 PGY393229:PGY393236 PQU393229:PQU393236 QAQ393229:QAQ393236 QKM393229:QKM393236 QUI393229:QUI393236 REE393229:REE393236 ROA393229:ROA393236 RXW393229:RXW393236 SHS393229:SHS393236 SRO393229:SRO393236 TBK393229:TBK393236 TLG393229:TLG393236 TVC393229:TVC393236 UEY393229:UEY393236 UOU393229:UOU393236 UYQ393229:UYQ393236 VIM393229:VIM393236 VSI393229:VSI393236 WCE393229:WCE393236 WMA393229:WMA393236 WVW393229:WVW393236 O458765:O458772 JK458765:JK458772 TG458765:TG458772 ADC458765:ADC458772 AMY458765:AMY458772 AWU458765:AWU458772 BGQ458765:BGQ458772 BQM458765:BQM458772 CAI458765:CAI458772 CKE458765:CKE458772 CUA458765:CUA458772 DDW458765:DDW458772 DNS458765:DNS458772 DXO458765:DXO458772 EHK458765:EHK458772 ERG458765:ERG458772 FBC458765:FBC458772 FKY458765:FKY458772 FUU458765:FUU458772 GEQ458765:GEQ458772 GOM458765:GOM458772 GYI458765:GYI458772 HIE458765:HIE458772 HSA458765:HSA458772 IBW458765:IBW458772 ILS458765:ILS458772 IVO458765:IVO458772 JFK458765:JFK458772 JPG458765:JPG458772 JZC458765:JZC458772 KIY458765:KIY458772 KSU458765:KSU458772 LCQ458765:LCQ458772 LMM458765:LMM458772 LWI458765:LWI458772 MGE458765:MGE458772 MQA458765:MQA458772 MZW458765:MZW458772 NJS458765:NJS458772 NTO458765:NTO458772 ODK458765:ODK458772 ONG458765:ONG458772 OXC458765:OXC458772 PGY458765:PGY458772 PQU458765:PQU458772 QAQ458765:QAQ458772 QKM458765:QKM458772 QUI458765:QUI458772 REE458765:REE458772 ROA458765:ROA458772 RXW458765:RXW458772 SHS458765:SHS458772 SRO458765:SRO458772 TBK458765:TBK458772 TLG458765:TLG458772 TVC458765:TVC458772 UEY458765:UEY458772 UOU458765:UOU458772 UYQ458765:UYQ458772 VIM458765:VIM458772 VSI458765:VSI458772 WCE458765:WCE458772 WMA458765:WMA458772 WVW458765:WVW458772 O524301:O524308 JK524301:JK524308 TG524301:TG524308 ADC524301:ADC524308 AMY524301:AMY524308 AWU524301:AWU524308 BGQ524301:BGQ524308 BQM524301:BQM524308 CAI524301:CAI524308 CKE524301:CKE524308 CUA524301:CUA524308 DDW524301:DDW524308 DNS524301:DNS524308 DXO524301:DXO524308 EHK524301:EHK524308 ERG524301:ERG524308 FBC524301:FBC524308 FKY524301:FKY524308 FUU524301:FUU524308 GEQ524301:GEQ524308 GOM524301:GOM524308 GYI524301:GYI524308 HIE524301:HIE524308 HSA524301:HSA524308 IBW524301:IBW524308 ILS524301:ILS524308 IVO524301:IVO524308 JFK524301:JFK524308 JPG524301:JPG524308 JZC524301:JZC524308 KIY524301:KIY524308 KSU524301:KSU524308 LCQ524301:LCQ524308 LMM524301:LMM524308 LWI524301:LWI524308 MGE524301:MGE524308 MQA524301:MQA524308 MZW524301:MZW524308 NJS524301:NJS524308 NTO524301:NTO524308 ODK524301:ODK524308 ONG524301:ONG524308 OXC524301:OXC524308 PGY524301:PGY524308 PQU524301:PQU524308 QAQ524301:QAQ524308 QKM524301:QKM524308 QUI524301:QUI524308 REE524301:REE524308 ROA524301:ROA524308 RXW524301:RXW524308 SHS524301:SHS524308 SRO524301:SRO524308 TBK524301:TBK524308 TLG524301:TLG524308 TVC524301:TVC524308 UEY524301:UEY524308 UOU524301:UOU524308 UYQ524301:UYQ524308 VIM524301:VIM524308 VSI524301:VSI524308 WCE524301:WCE524308 WMA524301:WMA524308 WVW524301:WVW524308 O589837:O589844 JK589837:JK589844 TG589837:TG589844 ADC589837:ADC589844 AMY589837:AMY589844 AWU589837:AWU589844 BGQ589837:BGQ589844 BQM589837:BQM589844 CAI589837:CAI589844 CKE589837:CKE589844 CUA589837:CUA589844 DDW589837:DDW589844 DNS589837:DNS589844 DXO589837:DXO589844 EHK589837:EHK589844 ERG589837:ERG589844 FBC589837:FBC589844 FKY589837:FKY589844 FUU589837:FUU589844 GEQ589837:GEQ589844 GOM589837:GOM589844 GYI589837:GYI589844 HIE589837:HIE589844 HSA589837:HSA589844 IBW589837:IBW589844 ILS589837:ILS589844 IVO589837:IVO589844 JFK589837:JFK589844 JPG589837:JPG589844 JZC589837:JZC589844 KIY589837:KIY589844 KSU589837:KSU589844 LCQ589837:LCQ589844 LMM589837:LMM589844 LWI589837:LWI589844 MGE589837:MGE589844 MQA589837:MQA589844 MZW589837:MZW589844 NJS589837:NJS589844 NTO589837:NTO589844 ODK589837:ODK589844 ONG589837:ONG589844 OXC589837:OXC589844 PGY589837:PGY589844 PQU589837:PQU589844 QAQ589837:QAQ589844 QKM589837:QKM589844 QUI589837:QUI589844 REE589837:REE589844 ROA589837:ROA589844 RXW589837:RXW589844 SHS589837:SHS589844 SRO589837:SRO589844 TBK589837:TBK589844 TLG589837:TLG589844 TVC589837:TVC589844 UEY589837:UEY589844 UOU589837:UOU589844 UYQ589837:UYQ589844 VIM589837:VIM589844 VSI589837:VSI589844 WCE589837:WCE589844 WMA589837:WMA589844 WVW589837:WVW589844 O655373:O655380 JK655373:JK655380 TG655373:TG655380 ADC655373:ADC655380 AMY655373:AMY655380 AWU655373:AWU655380 BGQ655373:BGQ655380 BQM655373:BQM655380 CAI655373:CAI655380 CKE655373:CKE655380 CUA655373:CUA655380 DDW655373:DDW655380 DNS655373:DNS655380 DXO655373:DXO655380 EHK655373:EHK655380 ERG655373:ERG655380 FBC655373:FBC655380 FKY655373:FKY655380 FUU655373:FUU655380 GEQ655373:GEQ655380 GOM655373:GOM655380 GYI655373:GYI655380 HIE655373:HIE655380 HSA655373:HSA655380 IBW655373:IBW655380 ILS655373:ILS655380 IVO655373:IVO655380 JFK655373:JFK655380 JPG655373:JPG655380 JZC655373:JZC655380 KIY655373:KIY655380 KSU655373:KSU655380 LCQ655373:LCQ655380 LMM655373:LMM655380 LWI655373:LWI655380 MGE655373:MGE655380 MQA655373:MQA655380 MZW655373:MZW655380 NJS655373:NJS655380 NTO655373:NTO655380 ODK655373:ODK655380 ONG655373:ONG655380 OXC655373:OXC655380 PGY655373:PGY655380 PQU655373:PQU655380 QAQ655373:QAQ655380 QKM655373:QKM655380 QUI655373:QUI655380 REE655373:REE655380 ROA655373:ROA655380 RXW655373:RXW655380 SHS655373:SHS655380 SRO655373:SRO655380 TBK655373:TBK655380 TLG655373:TLG655380 TVC655373:TVC655380 UEY655373:UEY655380 UOU655373:UOU655380 UYQ655373:UYQ655380 VIM655373:VIM655380 VSI655373:VSI655380 WCE655373:WCE655380 WMA655373:WMA655380 WVW655373:WVW655380 O720909:O720916 JK720909:JK720916 TG720909:TG720916 ADC720909:ADC720916 AMY720909:AMY720916 AWU720909:AWU720916 BGQ720909:BGQ720916 BQM720909:BQM720916 CAI720909:CAI720916 CKE720909:CKE720916 CUA720909:CUA720916 DDW720909:DDW720916 DNS720909:DNS720916 DXO720909:DXO720916 EHK720909:EHK720916 ERG720909:ERG720916 FBC720909:FBC720916 FKY720909:FKY720916 FUU720909:FUU720916 GEQ720909:GEQ720916 GOM720909:GOM720916 GYI720909:GYI720916 HIE720909:HIE720916 HSA720909:HSA720916 IBW720909:IBW720916 ILS720909:ILS720916 IVO720909:IVO720916 JFK720909:JFK720916 JPG720909:JPG720916 JZC720909:JZC720916 KIY720909:KIY720916 KSU720909:KSU720916 LCQ720909:LCQ720916 LMM720909:LMM720916 LWI720909:LWI720916 MGE720909:MGE720916 MQA720909:MQA720916 MZW720909:MZW720916 NJS720909:NJS720916 NTO720909:NTO720916 ODK720909:ODK720916 ONG720909:ONG720916 OXC720909:OXC720916 PGY720909:PGY720916 PQU720909:PQU720916 QAQ720909:QAQ720916 QKM720909:QKM720916 QUI720909:QUI720916 REE720909:REE720916 ROA720909:ROA720916 RXW720909:RXW720916 SHS720909:SHS720916 SRO720909:SRO720916 TBK720909:TBK720916 TLG720909:TLG720916 TVC720909:TVC720916 UEY720909:UEY720916 UOU720909:UOU720916 UYQ720909:UYQ720916 VIM720909:VIM720916 VSI720909:VSI720916 WCE720909:WCE720916 WMA720909:WMA720916 WVW720909:WVW720916 O786445:O786452 JK786445:JK786452 TG786445:TG786452 ADC786445:ADC786452 AMY786445:AMY786452 AWU786445:AWU786452 BGQ786445:BGQ786452 BQM786445:BQM786452 CAI786445:CAI786452 CKE786445:CKE786452 CUA786445:CUA786452 DDW786445:DDW786452 DNS786445:DNS786452 DXO786445:DXO786452 EHK786445:EHK786452 ERG786445:ERG786452 FBC786445:FBC786452 FKY786445:FKY786452 FUU786445:FUU786452 GEQ786445:GEQ786452 GOM786445:GOM786452 GYI786445:GYI786452 HIE786445:HIE786452 HSA786445:HSA786452 IBW786445:IBW786452 ILS786445:ILS786452 IVO786445:IVO786452 JFK786445:JFK786452 JPG786445:JPG786452 JZC786445:JZC786452 KIY786445:KIY786452 KSU786445:KSU786452 LCQ786445:LCQ786452 LMM786445:LMM786452 LWI786445:LWI786452 MGE786445:MGE786452 MQA786445:MQA786452 MZW786445:MZW786452 NJS786445:NJS786452 NTO786445:NTO786452 ODK786445:ODK786452 ONG786445:ONG786452 OXC786445:OXC786452 PGY786445:PGY786452 PQU786445:PQU786452 QAQ786445:QAQ786452 QKM786445:QKM786452 QUI786445:QUI786452 REE786445:REE786452 ROA786445:ROA786452 RXW786445:RXW786452 SHS786445:SHS786452 SRO786445:SRO786452 TBK786445:TBK786452 TLG786445:TLG786452 TVC786445:TVC786452 UEY786445:UEY786452 UOU786445:UOU786452 UYQ786445:UYQ786452 VIM786445:VIM786452 VSI786445:VSI786452 WCE786445:WCE786452 WMA786445:WMA786452 WVW786445:WVW786452 O851981:O851988 JK851981:JK851988 TG851981:TG851988 ADC851981:ADC851988 AMY851981:AMY851988 AWU851981:AWU851988 BGQ851981:BGQ851988 BQM851981:BQM851988 CAI851981:CAI851988 CKE851981:CKE851988 CUA851981:CUA851988 DDW851981:DDW851988 DNS851981:DNS851988 DXO851981:DXO851988 EHK851981:EHK851988 ERG851981:ERG851988 FBC851981:FBC851988 FKY851981:FKY851988 FUU851981:FUU851988 GEQ851981:GEQ851988 GOM851981:GOM851988 GYI851981:GYI851988 HIE851981:HIE851988 HSA851981:HSA851988 IBW851981:IBW851988 ILS851981:ILS851988 IVO851981:IVO851988 JFK851981:JFK851988 JPG851981:JPG851988 JZC851981:JZC851988 KIY851981:KIY851988 KSU851981:KSU851988 LCQ851981:LCQ851988 LMM851981:LMM851988 LWI851981:LWI851988 MGE851981:MGE851988 MQA851981:MQA851988 MZW851981:MZW851988 NJS851981:NJS851988 NTO851981:NTO851988 ODK851981:ODK851988 ONG851981:ONG851988 OXC851981:OXC851988 PGY851981:PGY851988 PQU851981:PQU851988 QAQ851981:QAQ851988 QKM851981:QKM851988 QUI851981:QUI851988 REE851981:REE851988 ROA851981:ROA851988 RXW851981:RXW851988 SHS851981:SHS851988 SRO851981:SRO851988 TBK851981:TBK851988 TLG851981:TLG851988 TVC851981:TVC851988 UEY851981:UEY851988 UOU851981:UOU851988 UYQ851981:UYQ851988 VIM851981:VIM851988 VSI851981:VSI851988 WCE851981:WCE851988 WMA851981:WMA851988 WVW851981:WVW851988 O917517:O917524 JK917517:JK917524 TG917517:TG917524 ADC917517:ADC917524 AMY917517:AMY917524 AWU917517:AWU917524 BGQ917517:BGQ917524 BQM917517:BQM917524 CAI917517:CAI917524 CKE917517:CKE917524 CUA917517:CUA917524 DDW917517:DDW917524 DNS917517:DNS917524 DXO917517:DXO917524 EHK917517:EHK917524 ERG917517:ERG917524 FBC917517:FBC917524 FKY917517:FKY917524 FUU917517:FUU917524 GEQ917517:GEQ917524 GOM917517:GOM917524 GYI917517:GYI917524 HIE917517:HIE917524 HSA917517:HSA917524 IBW917517:IBW917524 ILS917517:ILS917524 IVO917517:IVO917524 JFK917517:JFK917524 JPG917517:JPG917524 JZC917517:JZC917524 KIY917517:KIY917524 KSU917517:KSU917524 LCQ917517:LCQ917524 LMM917517:LMM917524 LWI917517:LWI917524 MGE917517:MGE917524 MQA917517:MQA917524 MZW917517:MZW917524 NJS917517:NJS917524 NTO917517:NTO917524 ODK917517:ODK917524 ONG917517:ONG917524 OXC917517:OXC917524 PGY917517:PGY917524 PQU917517:PQU917524 QAQ917517:QAQ917524 QKM917517:QKM917524 QUI917517:QUI917524 REE917517:REE917524 ROA917517:ROA917524 RXW917517:RXW917524 SHS917517:SHS917524 SRO917517:SRO917524 TBK917517:TBK917524 TLG917517:TLG917524 TVC917517:TVC917524 UEY917517:UEY917524 UOU917517:UOU917524 UYQ917517:UYQ917524 VIM917517:VIM917524 VSI917517:VSI917524 WCE917517:WCE917524 WMA917517:WMA917524 WVW917517:WVW917524 O983053:O983060 JK983053:JK983060 TG983053:TG983060 ADC983053:ADC983060 AMY983053:AMY983060 AWU983053:AWU983060 BGQ983053:BGQ983060 BQM983053:BQM983060 CAI983053:CAI983060 CKE983053:CKE983060 CUA983053:CUA983060 DDW983053:DDW983060 DNS983053:DNS983060 DXO983053:DXO983060 EHK983053:EHK983060 ERG983053:ERG983060 FBC983053:FBC983060 FKY983053:FKY983060 FUU983053:FUU983060 GEQ983053:GEQ983060 GOM983053:GOM983060 GYI983053:GYI983060 HIE983053:HIE983060 HSA983053:HSA983060 IBW983053:IBW983060 ILS983053:ILS983060 IVO983053:IVO983060 JFK983053:JFK983060 JPG983053:JPG983060 JZC983053:JZC983060 KIY983053:KIY983060 KSU983053:KSU983060 LCQ983053:LCQ983060 LMM983053:LMM983060 LWI983053:LWI983060 MGE983053:MGE983060 MQA983053:MQA983060 MZW983053:MZW983060 NJS983053:NJS983060 NTO983053:NTO983060 ODK983053:ODK983060 ONG983053:ONG983060 OXC983053:OXC983060 PGY983053:PGY983060 PQU983053:PQU983060 QAQ983053:QAQ983060 QKM983053:QKM983060 QUI983053:QUI983060 REE983053:REE983060 ROA983053:ROA983060 RXW983053:RXW983060 SHS983053:SHS983060 SRO983053:SRO983060 TBK983053:TBK983060 TLG983053:TLG983060 TVC983053:TVC983060 UEY983053:UEY983060 UOU983053:UOU983060 UYQ983053:UYQ983060 VIM983053:VIM983060 VSI983053:VSI983060 WCE983053:WCE983060 WMA983053:WMA983060 WVW983053:WVW983060 O39 O12:O29 JK12:JK30 TG12:TG30 ADC12:ADC30 AMY12:AMY30 AWU12:AWU30 BGQ12:BGQ30 BQM12:BQM30 CAI12:CAI30 CKE12:CKE30 CUA12:CUA30 DDW12:DDW30 DNS12:DNS30 DXO12:DXO30 EHK12:EHK30 ERG12:ERG30 FBC12:FBC30 FKY12:FKY30 FUU12:FUU30 GEQ12:GEQ30 GOM12:GOM30 GYI12:GYI30 HIE12:HIE30 HSA12:HSA30 IBW12:IBW30 ILS12:ILS30 IVO12:IVO30 JFK12:JFK30 JPG12:JPG30 JZC12:JZC30 KIY12:KIY30 KSU12:KSU30 LCQ12:LCQ30 LMM12:LMM30 LWI12:LWI30 MGE12:MGE30 MQA12:MQA30 MZW12:MZW30 NJS12:NJS30 NTO12:NTO30 ODK12:ODK30 ONG12:ONG30 OXC12:OXC30 PGY12:PGY30 PQU12:PQU30 QAQ12:QAQ30 QKM12:QKM30 QUI12:QUI30 REE12:REE30 ROA12:ROA30 RXW12:RXW30 SHS12:SHS30 SRO12:SRO30 TBK12:TBK30 TLG12:TLG30 TVC12:TVC30 UEY12:UEY30 UOU12:UOU30 UYQ12:UYQ30 VIM12:VIM30 VSI12:VSI30 WCE12:WCE30 WMA12:WMA30 WVW12:WVW30 O41:O59 O69 O71:O89">
      <formula1>10000000</formula1>
    </dataValidation>
    <dataValidation operator="greaterThanOrEqual" allowBlank="1" showInputMessage="1" showErrorMessage="1" error="Please enter a number greater than zero."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02 IX65502 ST65502 ACP65502 AML65502 AWH65502 BGD65502 BPZ65502 BZV65502 CJR65502 CTN65502 DDJ65502 DNF65502 DXB65502 EGX65502 EQT65502 FAP65502 FKL65502 FUH65502 GED65502 GNZ65502 GXV65502 HHR65502 HRN65502 IBJ65502 ILF65502 IVB65502 JEX65502 JOT65502 JYP65502 KIL65502 KSH65502 LCD65502 LLZ65502 LVV65502 MFR65502 MPN65502 MZJ65502 NJF65502 NTB65502 OCX65502 OMT65502 OWP65502 PGL65502 PQH65502 QAD65502 QJZ65502 QTV65502 RDR65502 RNN65502 RXJ65502 SHF65502 SRB65502 TAX65502 TKT65502 TUP65502 UEL65502 UOH65502 UYD65502 VHZ65502 VRV65502 WBR65502 WLN65502 WVJ65502 B131038 IX131038 ST131038 ACP131038 AML131038 AWH131038 BGD131038 BPZ131038 BZV131038 CJR131038 CTN131038 DDJ131038 DNF131038 DXB131038 EGX131038 EQT131038 FAP131038 FKL131038 FUH131038 GED131038 GNZ131038 GXV131038 HHR131038 HRN131038 IBJ131038 ILF131038 IVB131038 JEX131038 JOT131038 JYP131038 KIL131038 KSH131038 LCD131038 LLZ131038 LVV131038 MFR131038 MPN131038 MZJ131038 NJF131038 NTB131038 OCX131038 OMT131038 OWP131038 PGL131038 PQH131038 QAD131038 QJZ131038 QTV131038 RDR131038 RNN131038 RXJ131038 SHF131038 SRB131038 TAX131038 TKT131038 TUP131038 UEL131038 UOH131038 UYD131038 VHZ131038 VRV131038 WBR131038 WLN131038 WVJ131038 B196574 IX196574 ST196574 ACP196574 AML196574 AWH196574 BGD196574 BPZ196574 BZV196574 CJR196574 CTN196574 DDJ196574 DNF196574 DXB196574 EGX196574 EQT196574 FAP196574 FKL196574 FUH196574 GED196574 GNZ196574 GXV196574 HHR196574 HRN196574 IBJ196574 ILF196574 IVB196574 JEX196574 JOT196574 JYP196574 KIL196574 KSH196574 LCD196574 LLZ196574 LVV196574 MFR196574 MPN196574 MZJ196574 NJF196574 NTB196574 OCX196574 OMT196574 OWP196574 PGL196574 PQH196574 QAD196574 QJZ196574 QTV196574 RDR196574 RNN196574 RXJ196574 SHF196574 SRB196574 TAX196574 TKT196574 TUP196574 UEL196574 UOH196574 UYD196574 VHZ196574 VRV196574 WBR196574 WLN196574 WVJ196574 B262110 IX262110 ST262110 ACP262110 AML262110 AWH262110 BGD262110 BPZ262110 BZV262110 CJR262110 CTN262110 DDJ262110 DNF262110 DXB262110 EGX262110 EQT262110 FAP262110 FKL262110 FUH262110 GED262110 GNZ262110 GXV262110 HHR262110 HRN262110 IBJ262110 ILF262110 IVB262110 JEX262110 JOT262110 JYP262110 KIL262110 KSH262110 LCD262110 LLZ262110 LVV262110 MFR262110 MPN262110 MZJ262110 NJF262110 NTB262110 OCX262110 OMT262110 OWP262110 PGL262110 PQH262110 QAD262110 QJZ262110 QTV262110 RDR262110 RNN262110 RXJ262110 SHF262110 SRB262110 TAX262110 TKT262110 TUP262110 UEL262110 UOH262110 UYD262110 VHZ262110 VRV262110 WBR262110 WLN262110 WVJ262110 B327646 IX327646 ST327646 ACP327646 AML327646 AWH327646 BGD327646 BPZ327646 BZV327646 CJR327646 CTN327646 DDJ327646 DNF327646 DXB327646 EGX327646 EQT327646 FAP327646 FKL327646 FUH327646 GED327646 GNZ327646 GXV327646 HHR327646 HRN327646 IBJ327646 ILF327646 IVB327646 JEX327646 JOT327646 JYP327646 KIL327646 KSH327646 LCD327646 LLZ327646 LVV327646 MFR327646 MPN327646 MZJ327646 NJF327646 NTB327646 OCX327646 OMT327646 OWP327646 PGL327646 PQH327646 QAD327646 QJZ327646 QTV327646 RDR327646 RNN327646 RXJ327646 SHF327646 SRB327646 TAX327646 TKT327646 TUP327646 UEL327646 UOH327646 UYD327646 VHZ327646 VRV327646 WBR327646 WLN327646 WVJ327646 B393182 IX393182 ST393182 ACP393182 AML393182 AWH393182 BGD393182 BPZ393182 BZV393182 CJR393182 CTN393182 DDJ393182 DNF393182 DXB393182 EGX393182 EQT393182 FAP393182 FKL393182 FUH393182 GED393182 GNZ393182 GXV393182 HHR393182 HRN393182 IBJ393182 ILF393182 IVB393182 JEX393182 JOT393182 JYP393182 KIL393182 KSH393182 LCD393182 LLZ393182 LVV393182 MFR393182 MPN393182 MZJ393182 NJF393182 NTB393182 OCX393182 OMT393182 OWP393182 PGL393182 PQH393182 QAD393182 QJZ393182 QTV393182 RDR393182 RNN393182 RXJ393182 SHF393182 SRB393182 TAX393182 TKT393182 TUP393182 UEL393182 UOH393182 UYD393182 VHZ393182 VRV393182 WBR393182 WLN393182 WVJ393182 B458718 IX458718 ST458718 ACP458718 AML458718 AWH458718 BGD458718 BPZ458718 BZV458718 CJR458718 CTN458718 DDJ458718 DNF458718 DXB458718 EGX458718 EQT458718 FAP458718 FKL458718 FUH458718 GED458718 GNZ458718 GXV458718 HHR458718 HRN458718 IBJ458718 ILF458718 IVB458718 JEX458718 JOT458718 JYP458718 KIL458718 KSH458718 LCD458718 LLZ458718 LVV458718 MFR458718 MPN458718 MZJ458718 NJF458718 NTB458718 OCX458718 OMT458718 OWP458718 PGL458718 PQH458718 QAD458718 QJZ458718 QTV458718 RDR458718 RNN458718 RXJ458718 SHF458718 SRB458718 TAX458718 TKT458718 TUP458718 UEL458718 UOH458718 UYD458718 VHZ458718 VRV458718 WBR458718 WLN458718 WVJ458718 B524254 IX524254 ST524254 ACP524254 AML524254 AWH524254 BGD524254 BPZ524254 BZV524254 CJR524254 CTN524254 DDJ524254 DNF524254 DXB524254 EGX524254 EQT524254 FAP524254 FKL524254 FUH524254 GED524254 GNZ524254 GXV524254 HHR524254 HRN524254 IBJ524254 ILF524254 IVB524254 JEX524254 JOT524254 JYP524254 KIL524254 KSH524254 LCD524254 LLZ524254 LVV524254 MFR524254 MPN524254 MZJ524254 NJF524254 NTB524254 OCX524254 OMT524254 OWP524254 PGL524254 PQH524254 QAD524254 QJZ524254 QTV524254 RDR524254 RNN524254 RXJ524254 SHF524254 SRB524254 TAX524254 TKT524254 TUP524254 UEL524254 UOH524254 UYD524254 VHZ524254 VRV524254 WBR524254 WLN524254 WVJ524254 B589790 IX589790 ST589790 ACP589790 AML589790 AWH589790 BGD589790 BPZ589790 BZV589790 CJR589790 CTN589790 DDJ589790 DNF589790 DXB589790 EGX589790 EQT589790 FAP589790 FKL589790 FUH589790 GED589790 GNZ589790 GXV589790 HHR589790 HRN589790 IBJ589790 ILF589790 IVB589790 JEX589790 JOT589790 JYP589790 KIL589790 KSH589790 LCD589790 LLZ589790 LVV589790 MFR589790 MPN589790 MZJ589790 NJF589790 NTB589790 OCX589790 OMT589790 OWP589790 PGL589790 PQH589790 QAD589790 QJZ589790 QTV589790 RDR589790 RNN589790 RXJ589790 SHF589790 SRB589790 TAX589790 TKT589790 TUP589790 UEL589790 UOH589790 UYD589790 VHZ589790 VRV589790 WBR589790 WLN589790 WVJ589790 B655326 IX655326 ST655326 ACP655326 AML655326 AWH655326 BGD655326 BPZ655326 BZV655326 CJR655326 CTN655326 DDJ655326 DNF655326 DXB655326 EGX655326 EQT655326 FAP655326 FKL655326 FUH655326 GED655326 GNZ655326 GXV655326 HHR655326 HRN655326 IBJ655326 ILF655326 IVB655326 JEX655326 JOT655326 JYP655326 KIL655326 KSH655326 LCD655326 LLZ655326 LVV655326 MFR655326 MPN655326 MZJ655326 NJF655326 NTB655326 OCX655326 OMT655326 OWP655326 PGL655326 PQH655326 QAD655326 QJZ655326 QTV655326 RDR655326 RNN655326 RXJ655326 SHF655326 SRB655326 TAX655326 TKT655326 TUP655326 UEL655326 UOH655326 UYD655326 VHZ655326 VRV655326 WBR655326 WLN655326 WVJ655326 B720862 IX720862 ST720862 ACP720862 AML720862 AWH720862 BGD720862 BPZ720862 BZV720862 CJR720862 CTN720862 DDJ720862 DNF720862 DXB720862 EGX720862 EQT720862 FAP720862 FKL720862 FUH720862 GED720862 GNZ720862 GXV720862 HHR720862 HRN720862 IBJ720862 ILF720862 IVB720862 JEX720862 JOT720862 JYP720862 KIL720862 KSH720862 LCD720862 LLZ720862 LVV720862 MFR720862 MPN720862 MZJ720862 NJF720862 NTB720862 OCX720862 OMT720862 OWP720862 PGL720862 PQH720862 QAD720862 QJZ720862 QTV720862 RDR720862 RNN720862 RXJ720862 SHF720862 SRB720862 TAX720862 TKT720862 TUP720862 UEL720862 UOH720862 UYD720862 VHZ720862 VRV720862 WBR720862 WLN720862 WVJ720862 B786398 IX786398 ST786398 ACP786398 AML786398 AWH786398 BGD786398 BPZ786398 BZV786398 CJR786398 CTN786398 DDJ786398 DNF786398 DXB786398 EGX786398 EQT786398 FAP786398 FKL786398 FUH786398 GED786398 GNZ786398 GXV786398 HHR786398 HRN786398 IBJ786398 ILF786398 IVB786398 JEX786398 JOT786398 JYP786398 KIL786398 KSH786398 LCD786398 LLZ786398 LVV786398 MFR786398 MPN786398 MZJ786398 NJF786398 NTB786398 OCX786398 OMT786398 OWP786398 PGL786398 PQH786398 QAD786398 QJZ786398 QTV786398 RDR786398 RNN786398 RXJ786398 SHF786398 SRB786398 TAX786398 TKT786398 TUP786398 UEL786398 UOH786398 UYD786398 VHZ786398 VRV786398 WBR786398 WLN786398 WVJ786398 B851934 IX851934 ST851934 ACP851934 AML851934 AWH851934 BGD851934 BPZ851934 BZV851934 CJR851934 CTN851934 DDJ851934 DNF851934 DXB851934 EGX851934 EQT851934 FAP851934 FKL851934 FUH851934 GED851934 GNZ851934 GXV851934 HHR851934 HRN851934 IBJ851934 ILF851934 IVB851934 JEX851934 JOT851934 JYP851934 KIL851934 KSH851934 LCD851934 LLZ851934 LVV851934 MFR851934 MPN851934 MZJ851934 NJF851934 NTB851934 OCX851934 OMT851934 OWP851934 PGL851934 PQH851934 QAD851934 QJZ851934 QTV851934 RDR851934 RNN851934 RXJ851934 SHF851934 SRB851934 TAX851934 TKT851934 TUP851934 UEL851934 UOH851934 UYD851934 VHZ851934 VRV851934 WBR851934 WLN851934 WVJ851934 B917470 IX917470 ST917470 ACP917470 AML917470 AWH917470 BGD917470 BPZ917470 BZV917470 CJR917470 CTN917470 DDJ917470 DNF917470 DXB917470 EGX917470 EQT917470 FAP917470 FKL917470 FUH917470 GED917470 GNZ917470 GXV917470 HHR917470 HRN917470 IBJ917470 ILF917470 IVB917470 JEX917470 JOT917470 JYP917470 KIL917470 KSH917470 LCD917470 LLZ917470 LVV917470 MFR917470 MPN917470 MZJ917470 NJF917470 NTB917470 OCX917470 OMT917470 OWP917470 PGL917470 PQH917470 QAD917470 QJZ917470 QTV917470 RDR917470 RNN917470 RXJ917470 SHF917470 SRB917470 TAX917470 TKT917470 TUP917470 UEL917470 UOH917470 UYD917470 VHZ917470 VRV917470 WBR917470 WLN917470 WVJ917470 B983006 IX983006 ST983006 ACP983006 AML983006 AWH983006 BGD983006 BPZ983006 BZV983006 CJR983006 CTN983006 DDJ983006 DNF983006 DXB983006 EGX983006 EQT983006 FAP983006 FKL983006 FUH983006 GED983006 GNZ983006 GXV983006 HHR983006 HRN983006 IBJ983006 ILF983006 IVB983006 JEX983006 JOT983006 JYP983006 KIL983006 KSH983006 LCD983006 LLZ983006 LVV983006 MFR983006 MPN983006 MZJ983006 NJF983006 NTB983006 OCX983006 OMT983006 OWP983006 PGL983006 PQH983006 QAD983006 QJZ983006 QTV983006 RDR983006 RNN983006 RXJ983006 SHF983006 SRB983006 TAX983006 TKT983006 TUP983006 UEL983006 UOH983006 UYD983006 VHZ983006 VRV983006 WBR983006 WLN983006 WVJ983006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02 JK65502 TG65502 ADC65502 AMY65502 AWU65502 BGQ65502 BQM65502 CAI65502 CKE65502 CUA65502 DDW65502 DNS65502 DXO65502 EHK65502 ERG65502 FBC65502 FKY65502 FUU65502 GEQ65502 GOM65502 GYI65502 HIE65502 HSA65502 IBW65502 ILS65502 IVO65502 JFK65502 JPG65502 JZC65502 KIY65502 KSU65502 LCQ65502 LMM65502 LWI65502 MGE65502 MQA65502 MZW65502 NJS65502 NTO65502 ODK65502 ONG65502 OXC65502 PGY65502 PQU65502 QAQ65502 QKM65502 QUI65502 REE65502 ROA65502 RXW65502 SHS65502 SRO65502 TBK65502 TLG65502 TVC65502 UEY65502 UOU65502 UYQ65502 VIM65502 VSI65502 WCE65502 WMA65502 WVW65502 O131038 JK131038 TG131038 ADC131038 AMY131038 AWU131038 BGQ131038 BQM131038 CAI131038 CKE131038 CUA131038 DDW131038 DNS131038 DXO131038 EHK131038 ERG131038 FBC131038 FKY131038 FUU131038 GEQ131038 GOM131038 GYI131038 HIE131038 HSA131038 IBW131038 ILS131038 IVO131038 JFK131038 JPG131038 JZC131038 KIY131038 KSU131038 LCQ131038 LMM131038 LWI131038 MGE131038 MQA131038 MZW131038 NJS131038 NTO131038 ODK131038 ONG131038 OXC131038 PGY131038 PQU131038 QAQ131038 QKM131038 QUI131038 REE131038 ROA131038 RXW131038 SHS131038 SRO131038 TBK131038 TLG131038 TVC131038 UEY131038 UOU131038 UYQ131038 VIM131038 VSI131038 WCE131038 WMA131038 WVW131038 O196574 JK196574 TG196574 ADC196574 AMY196574 AWU196574 BGQ196574 BQM196574 CAI196574 CKE196574 CUA196574 DDW196574 DNS196574 DXO196574 EHK196574 ERG196574 FBC196574 FKY196574 FUU196574 GEQ196574 GOM196574 GYI196574 HIE196574 HSA196574 IBW196574 ILS196574 IVO196574 JFK196574 JPG196574 JZC196574 KIY196574 KSU196574 LCQ196574 LMM196574 LWI196574 MGE196574 MQA196574 MZW196574 NJS196574 NTO196574 ODK196574 ONG196574 OXC196574 PGY196574 PQU196574 QAQ196574 QKM196574 QUI196574 REE196574 ROA196574 RXW196574 SHS196574 SRO196574 TBK196574 TLG196574 TVC196574 UEY196574 UOU196574 UYQ196574 VIM196574 VSI196574 WCE196574 WMA196574 WVW196574 O262110 JK262110 TG262110 ADC262110 AMY262110 AWU262110 BGQ262110 BQM262110 CAI262110 CKE262110 CUA262110 DDW262110 DNS262110 DXO262110 EHK262110 ERG262110 FBC262110 FKY262110 FUU262110 GEQ262110 GOM262110 GYI262110 HIE262110 HSA262110 IBW262110 ILS262110 IVO262110 JFK262110 JPG262110 JZC262110 KIY262110 KSU262110 LCQ262110 LMM262110 LWI262110 MGE262110 MQA262110 MZW262110 NJS262110 NTO262110 ODK262110 ONG262110 OXC262110 PGY262110 PQU262110 QAQ262110 QKM262110 QUI262110 REE262110 ROA262110 RXW262110 SHS262110 SRO262110 TBK262110 TLG262110 TVC262110 UEY262110 UOU262110 UYQ262110 VIM262110 VSI262110 WCE262110 WMA262110 WVW262110 O327646 JK327646 TG327646 ADC327646 AMY327646 AWU327646 BGQ327646 BQM327646 CAI327646 CKE327646 CUA327646 DDW327646 DNS327646 DXO327646 EHK327646 ERG327646 FBC327646 FKY327646 FUU327646 GEQ327646 GOM327646 GYI327646 HIE327646 HSA327646 IBW327646 ILS327646 IVO327646 JFK327646 JPG327646 JZC327646 KIY327646 KSU327646 LCQ327646 LMM327646 LWI327646 MGE327646 MQA327646 MZW327646 NJS327646 NTO327646 ODK327646 ONG327646 OXC327646 PGY327646 PQU327646 QAQ327646 QKM327646 QUI327646 REE327646 ROA327646 RXW327646 SHS327646 SRO327646 TBK327646 TLG327646 TVC327646 UEY327646 UOU327646 UYQ327646 VIM327646 VSI327646 WCE327646 WMA327646 WVW327646 O393182 JK393182 TG393182 ADC393182 AMY393182 AWU393182 BGQ393182 BQM393182 CAI393182 CKE393182 CUA393182 DDW393182 DNS393182 DXO393182 EHK393182 ERG393182 FBC393182 FKY393182 FUU393182 GEQ393182 GOM393182 GYI393182 HIE393182 HSA393182 IBW393182 ILS393182 IVO393182 JFK393182 JPG393182 JZC393182 KIY393182 KSU393182 LCQ393182 LMM393182 LWI393182 MGE393182 MQA393182 MZW393182 NJS393182 NTO393182 ODK393182 ONG393182 OXC393182 PGY393182 PQU393182 QAQ393182 QKM393182 QUI393182 REE393182 ROA393182 RXW393182 SHS393182 SRO393182 TBK393182 TLG393182 TVC393182 UEY393182 UOU393182 UYQ393182 VIM393182 VSI393182 WCE393182 WMA393182 WVW393182 O458718 JK458718 TG458718 ADC458718 AMY458718 AWU458718 BGQ458718 BQM458718 CAI458718 CKE458718 CUA458718 DDW458718 DNS458718 DXO458718 EHK458718 ERG458718 FBC458718 FKY458718 FUU458718 GEQ458718 GOM458718 GYI458718 HIE458718 HSA458718 IBW458718 ILS458718 IVO458718 JFK458718 JPG458718 JZC458718 KIY458718 KSU458718 LCQ458718 LMM458718 LWI458718 MGE458718 MQA458718 MZW458718 NJS458718 NTO458718 ODK458718 ONG458718 OXC458718 PGY458718 PQU458718 QAQ458718 QKM458718 QUI458718 REE458718 ROA458718 RXW458718 SHS458718 SRO458718 TBK458718 TLG458718 TVC458718 UEY458718 UOU458718 UYQ458718 VIM458718 VSI458718 WCE458718 WMA458718 WVW458718 O524254 JK524254 TG524254 ADC524254 AMY524254 AWU524254 BGQ524254 BQM524254 CAI524254 CKE524254 CUA524254 DDW524254 DNS524254 DXO524254 EHK524254 ERG524254 FBC524254 FKY524254 FUU524254 GEQ524254 GOM524254 GYI524254 HIE524254 HSA524254 IBW524254 ILS524254 IVO524254 JFK524254 JPG524254 JZC524254 KIY524254 KSU524254 LCQ524254 LMM524254 LWI524254 MGE524254 MQA524254 MZW524254 NJS524254 NTO524254 ODK524254 ONG524254 OXC524254 PGY524254 PQU524254 QAQ524254 QKM524254 QUI524254 REE524254 ROA524254 RXW524254 SHS524254 SRO524254 TBK524254 TLG524254 TVC524254 UEY524254 UOU524254 UYQ524254 VIM524254 VSI524254 WCE524254 WMA524254 WVW524254 O589790 JK589790 TG589790 ADC589790 AMY589790 AWU589790 BGQ589790 BQM589790 CAI589790 CKE589790 CUA589790 DDW589790 DNS589790 DXO589790 EHK589790 ERG589790 FBC589790 FKY589790 FUU589790 GEQ589790 GOM589790 GYI589790 HIE589790 HSA589790 IBW589790 ILS589790 IVO589790 JFK589790 JPG589790 JZC589790 KIY589790 KSU589790 LCQ589790 LMM589790 LWI589790 MGE589790 MQA589790 MZW589790 NJS589790 NTO589790 ODK589790 ONG589790 OXC589790 PGY589790 PQU589790 QAQ589790 QKM589790 QUI589790 REE589790 ROA589790 RXW589790 SHS589790 SRO589790 TBK589790 TLG589790 TVC589790 UEY589790 UOU589790 UYQ589790 VIM589790 VSI589790 WCE589790 WMA589790 WVW589790 O655326 JK655326 TG655326 ADC655326 AMY655326 AWU655326 BGQ655326 BQM655326 CAI655326 CKE655326 CUA655326 DDW655326 DNS655326 DXO655326 EHK655326 ERG655326 FBC655326 FKY655326 FUU655326 GEQ655326 GOM655326 GYI655326 HIE655326 HSA655326 IBW655326 ILS655326 IVO655326 JFK655326 JPG655326 JZC655326 KIY655326 KSU655326 LCQ655326 LMM655326 LWI655326 MGE655326 MQA655326 MZW655326 NJS655326 NTO655326 ODK655326 ONG655326 OXC655326 PGY655326 PQU655326 QAQ655326 QKM655326 QUI655326 REE655326 ROA655326 RXW655326 SHS655326 SRO655326 TBK655326 TLG655326 TVC655326 UEY655326 UOU655326 UYQ655326 VIM655326 VSI655326 WCE655326 WMA655326 WVW655326 O720862 JK720862 TG720862 ADC720862 AMY720862 AWU720862 BGQ720862 BQM720862 CAI720862 CKE720862 CUA720862 DDW720862 DNS720862 DXO720862 EHK720862 ERG720862 FBC720862 FKY720862 FUU720862 GEQ720862 GOM720862 GYI720862 HIE720862 HSA720862 IBW720862 ILS720862 IVO720862 JFK720862 JPG720862 JZC720862 KIY720862 KSU720862 LCQ720862 LMM720862 LWI720862 MGE720862 MQA720862 MZW720862 NJS720862 NTO720862 ODK720862 ONG720862 OXC720862 PGY720862 PQU720862 QAQ720862 QKM720862 QUI720862 REE720862 ROA720862 RXW720862 SHS720862 SRO720862 TBK720862 TLG720862 TVC720862 UEY720862 UOU720862 UYQ720862 VIM720862 VSI720862 WCE720862 WMA720862 WVW720862 O786398 JK786398 TG786398 ADC786398 AMY786398 AWU786398 BGQ786398 BQM786398 CAI786398 CKE786398 CUA786398 DDW786398 DNS786398 DXO786398 EHK786398 ERG786398 FBC786398 FKY786398 FUU786398 GEQ786398 GOM786398 GYI786398 HIE786398 HSA786398 IBW786398 ILS786398 IVO786398 JFK786398 JPG786398 JZC786398 KIY786398 KSU786398 LCQ786398 LMM786398 LWI786398 MGE786398 MQA786398 MZW786398 NJS786398 NTO786398 ODK786398 ONG786398 OXC786398 PGY786398 PQU786398 QAQ786398 QKM786398 QUI786398 REE786398 ROA786398 RXW786398 SHS786398 SRO786398 TBK786398 TLG786398 TVC786398 UEY786398 UOU786398 UYQ786398 VIM786398 VSI786398 WCE786398 WMA786398 WVW786398 O851934 JK851934 TG851934 ADC851934 AMY851934 AWU851934 BGQ851934 BQM851934 CAI851934 CKE851934 CUA851934 DDW851934 DNS851934 DXO851934 EHK851934 ERG851934 FBC851934 FKY851934 FUU851934 GEQ851934 GOM851934 GYI851934 HIE851934 HSA851934 IBW851934 ILS851934 IVO851934 JFK851934 JPG851934 JZC851934 KIY851934 KSU851934 LCQ851934 LMM851934 LWI851934 MGE851934 MQA851934 MZW851934 NJS851934 NTO851934 ODK851934 ONG851934 OXC851934 PGY851934 PQU851934 QAQ851934 QKM851934 QUI851934 REE851934 ROA851934 RXW851934 SHS851934 SRO851934 TBK851934 TLG851934 TVC851934 UEY851934 UOU851934 UYQ851934 VIM851934 VSI851934 WCE851934 WMA851934 WVW851934 O917470 JK917470 TG917470 ADC917470 AMY917470 AWU917470 BGQ917470 BQM917470 CAI917470 CKE917470 CUA917470 DDW917470 DNS917470 DXO917470 EHK917470 ERG917470 FBC917470 FKY917470 FUU917470 GEQ917470 GOM917470 GYI917470 HIE917470 HSA917470 IBW917470 ILS917470 IVO917470 JFK917470 JPG917470 JZC917470 KIY917470 KSU917470 LCQ917470 LMM917470 LWI917470 MGE917470 MQA917470 MZW917470 NJS917470 NTO917470 ODK917470 ONG917470 OXC917470 PGY917470 PQU917470 QAQ917470 QKM917470 QUI917470 REE917470 ROA917470 RXW917470 SHS917470 SRO917470 TBK917470 TLG917470 TVC917470 UEY917470 UOU917470 UYQ917470 VIM917470 VSI917470 WCE917470 WMA917470 WVW917470 O983006 JK983006 TG983006 ADC983006 AMY983006 AWU983006 BGQ983006 BQM983006 CAI983006 CKE983006 CUA983006 DDW983006 DNS983006 DXO983006 EHK983006 ERG983006 FBC983006 FKY983006 FUU983006 GEQ983006 GOM983006 GYI983006 HIE983006 HSA983006 IBW983006 ILS983006 IVO983006 JFK983006 JPG983006 JZC983006 KIY983006 KSU983006 LCQ983006 LMM983006 LWI983006 MGE983006 MQA983006 MZW983006 NJS983006 NTO983006 ODK983006 ONG983006 OXC983006 PGY983006 PQU983006 QAQ983006 QKM983006 QUI983006 REE983006 ROA983006 RXW983006 SHS983006 SRO983006 TBK983006 TLG983006 TVC983006 UEY983006 UOU983006 UYQ983006 VIM983006 VSI983006 WCE983006 WMA983006 WVW983006 B35 O35 B65 O65"/>
    <dataValidation type="decimal" operator="lessThanOrEqual" allowBlank="1" showInputMessage="1" showErrorMessage="1" sqref="B33 B65512:O65513 IX65512:JK65513 ST65512:TG65513 ACP65512:ADC65513 AML65512:AMY65513 AWH65512:AWU65513 BGD65512:BGQ65513 BPZ65512:BQM65513 BZV65512:CAI65513 CJR65512:CKE65513 CTN65512:CUA65513 DDJ65512:DDW65513 DNF65512:DNS65513 DXB65512:DXO65513 EGX65512:EHK65513 EQT65512:ERG65513 FAP65512:FBC65513 FKL65512:FKY65513 FUH65512:FUU65513 GED65512:GEQ65513 GNZ65512:GOM65513 GXV65512:GYI65513 HHR65512:HIE65513 HRN65512:HSA65513 IBJ65512:IBW65513 ILF65512:ILS65513 IVB65512:IVO65513 JEX65512:JFK65513 JOT65512:JPG65513 JYP65512:JZC65513 KIL65512:KIY65513 KSH65512:KSU65513 LCD65512:LCQ65513 LLZ65512:LMM65513 LVV65512:LWI65513 MFR65512:MGE65513 MPN65512:MQA65513 MZJ65512:MZW65513 NJF65512:NJS65513 NTB65512:NTO65513 OCX65512:ODK65513 OMT65512:ONG65513 OWP65512:OXC65513 PGL65512:PGY65513 PQH65512:PQU65513 QAD65512:QAQ65513 QJZ65512:QKM65513 QTV65512:QUI65513 RDR65512:REE65513 RNN65512:ROA65513 RXJ65512:RXW65513 SHF65512:SHS65513 SRB65512:SRO65513 TAX65512:TBK65513 TKT65512:TLG65513 TUP65512:TVC65513 UEL65512:UEY65513 UOH65512:UOU65513 UYD65512:UYQ65513 VHZ65512:VIM65513 VRV65512:VSI65513 WBR65512:WCE65513 WLN65512:WMA65513 WVJ65512:WVW65513 B131048:O131049 IX131048:JK131049 ST131048:TG131049 ACP131048:ADC131049 AML131048:AMY131049 AWH131048:AWU131049 BGD131048:BGQ131049 BPZ131048:BQM131049 BZV131048:CAI131049 CJR131048:CKE131049 CTN131048:CUA131049 DDJ131048:DDW131049 DNF131048:DNS131049 DXB131048:DXO131049 EGX131048:EHK131049 EQT131048:ERG131049 FAP131048:FBC131049 FKL131048:FKY131049 FUH131048:FUU131049 GED131048:GEQ131049 GNZ131048:GOM131049 GXV131048:GYI131049 HHR131048:HIE131049 HRN131048:HSA131049 IBJ131048:IBW131049 ILF131048:ILS131049 IVB131048:IVO131049 JEX131048:JFK131049 JOT131048:JPG131049 JYP131048:JZC131049 KIL131048:KIY131049 KSH131048:KSU131049 LCD131048:LCQ131049 LLZ131048:LMM131049 LVV131048:LWI131049 MFR131048:MGE131049 MPN131048:MQA131049 MZJ131048:MZW131049 NJF131048:NJS131049 NTB131048:NTO131049 OCX131048:ODK131049 OMT131048:ONG131049 OWP131048:OXC131049 PGL131048:PGY131049 PQH131048:PQU131049 QAD131048:QAQ131049 QJZ131048:QKM131049 QTV131048:QUI131049 RDR131048:REE131049 RNN131048:ROA131049 RXJ131048:RXW131049 SHF131048:SHS131049 SRB131048:SRO131049 TAX131048:TBK131049 TKT131048:TLG131049 TUP131048:TVC131049 UEL131048:UEY131049 UOH131048:UOU131049 UYD131048:UYQ131049 VHZ131048:VIM131049 VRV131048:VSI131049 WBR131048:WCE131049 WLN131048:WMA131049 WVJ131048:WVW131049 B196584:O196585 IX196584:JK196585 ST196584:TG196585 ACP196584:ADC196585 AML196584:AMY196585 AWH196584:AWU196585 BGD196584:BGQ196585 BPZ196584:BQM196585 BZV196584:CAI196585 CJR196584:CKE196585 CTN196584:CUA196585 DDJ196584:DDW196585 DNF196584:DNS196585 DXB196584:DXO196585 EGX196584:EHK196585 EQT196584:ERG196585 FAP196584:FBC196585 FKL196584:FKY196585 FUH196584:FUU196585 GED196584:GEQ196585 GNZ196584:GOM196585 GXV196584:GYI196585 HHR196584:HIE196585 HRN196584:HSA196585 IBJ196584:IBW196585 ILF196584:ILS196585 IVB196584:IVO196585 JEX196584:JFK196585 JOT196584:JPG196585 JYP196584:JZC196585 KIL196584:KIY196585 KSH196584:KSU196585 LCD196584:LCQ196585 LLZ196584:LMM196585 LVV196584:LWI196585 MFR196584:MGE196585 MPN196584:MQA196585 MZJ196584:MZW196585 NJF196584:NJS196585 NTB196584:NTO196585 OCX196584:ODK196585 OMT196584:ONG196585 OWP196584:OXC196585 PGL196584:PGY196585 PQH196584:PQU196585 QAD196584:QAQ196585 QJZ196584:QKM196585 QTV196584:QUI196585 RDR196584:REE196585 RNN196584:ROA196585 RXJ196584:RXW196585 SHF196584:SHS196585 SRB196584:SRO196585 TAX196584:TBK196585 TKT196584:TLG196585 TUP196584:TVC196585 UEL196584:UEY196585 UOH196584:UOU196585 UYD196584:UYQ196585 VHZ196584:VIM196585 VRV196584:VSI196585 WBR196584:WCE196585 WLN196584:WMA196585 WVJ196584:WVW196585 B262120:O262121 IX262120:JK262121 ST262120:TG262121 ACP262120:ADC262121 AML262120:AMY262121 AWH262120:AWU262121 BGD262120:BGQ262121 BPZ262120:BQM262121 BZV262120:CAI262121 CJR262120:CKE262121 CTN262120:CUA262121 DDJ262120:DDW262121 DNF262120:DNS262121 DXB262120:DXO262121 EGX262120:EHK262121 EQT262120:ERG262121 FAP262120:FBC262121 FKL262120:FKY262121 FUH262120:FUU262121 GED262120:GEQ262121 GNZ262120:GOM262121 GXV262120:GYI262121 HHR262120:HIE262121 HRN262120:HSA262121 IBJ262120:IBW262121 ILF262120:ILS262121 IVB262120:IVO262121 JEX262120:JFK262121 JOT262120:JPG262121 JYP262120:JZC262121 KIL262120:KIY262121 KSH262120:KSU262121 LCD262120:LCQ262121 LLZ262120:LMM262121 LVV262120:LWI262121 MFR262120:MGE262121 MPN262120:MQA262121 MZJ262120:MZW262121 NJF262120:NJS262121 NTB262120:NTO262121 OCX262120:ODK262121 OMT262120:ONG262121 OWP262120:OXC262121 PGL262120:PGY262121 PQH262120:PQU262121 QAD262120:QAQ262121 QJZ262120:QKM262121 QTV262120:QUI262121 RDR262120:REE262121 RNN262120:ROA262121 RXJ262120:RXW262121 SHF262120:SHS262121 SRB262120:SRO262121 TAX262120:TBK262121 TKT262120:TLG262121 TUP262120:TVC262121 UEL262120:UEY262121 UOH262120:UOU262121 UYD262120:UYQ262121 VHZ262120:VIM262121 VRV262120:VSI262121 WBR262120:WCE262121 WLN262120:WMA262121 WVJ262120:WVW262121 B327656:O327657 IX327656:JK327657 ST327656:TG327657 ACP327656:ADC327657 AML327656:AMY327657 AWH327656:AWU327657 BGD327656:BGQ327657 BPZ327656:BQM327657 BZV327656:CAI327657 CJR327656:CKE327657 CTN327656:CUA327657 DDJ327656:DDW327657 DNF327656:DNS327657 DXB327656:DXO327657 EGX327656:EHK327657 EQT327656:ERG327657 FAP327656:FBC327657 FKL327656:FKY327657 FUH327656:FUU327657 GED327656:GEQ327657 GNZ327656:GOM327657 GXV327656:GYI327657 HHR327656:HIE327657 HRN327656:HSA327657 IBJ327656:IBW327657 ILF327656:ILS327657 IVB327656:IVO327657 JEX327656:JFK327657 JOT327656:JPG327657 JYP327656:JZC327657 KIL327656:KIY327657 KSH327656:KSU327657 LCD327656:LCQ327657 LLZ327656:LMM327657 LVV327656:LWI327657 MFR327656:MGE327657 MPN327656:MQA327657 MZJ327656:MZW327657 NJF327656:NJS327657 NTB327656:NTO327657 OCX327656:ODK327657 OMT327656:ONG327657 OWP327656:OXC327657 PGL327656:PGY327657 PQH327656:PQU327657 QAD327656:QAQ327657 QJZ327656:QKM327657 QTV327656:QUI327657 RDR327656:REE327657 RNN327656:ROA327657 RXJ327656:RXW327657 SHF327656:SHS327657 SRB327656:SRO327657 TAX327656:TBK327657 TKT327656:TLG327657 TUP327656:TVC327657 UEL327656:UEY327657 UOH327656:UOU327657 UYD327656:UYQ327657 VHZ327656:VIM327657 VRV327656:VSI327657 WBR327656:WCE327657 WLN327656:WMA327657 WVJ327656:WVW327657 B393192:O393193 IX393192:JK393193 ST393192:TG393193 ACP393192:ADC393193 AML393192:AMY393193 AWH393192:AWU393193 BGD393192:BGQ393193 BPZ393192:BQM393193 BZV393192:CAI393193 CJR393192:CKE393193 CTN393192:CUA393193 DDJ393192:DDW393193 DNF393192:DNS393193 DXB393192:DXO393193 EGX393192:EHK393193 EQT393192:ERG393193 FAP393192:FBC393193 FKL393192:FKY393193 FUH393192:FUU393193 GED393192:GEQ393193 GNZ393192:GOM393193 GXV393192:GYI393193 HHR393192:HIE393193 HRN393192:HSA393193 IBJ393192:IBW393193 ILF393192:ILS393193 IVB393192:IVO393193 JEX393192:JFK393193 JOT393192:JPG393193 JYP393192:JZC393193 KIL393192:KIY393193 KSH393192:KSU393193 LCD393192:LCQ393193 LLZ393192:LMM393193 LVV393192:LWI393193 MFR393192:MGE393193 MPN393192:MQA393193 MZJ393192:MZW393193 NJF393192:NJS393193 NTB393192:NTO393193 OCX393192:ODK393193 OMT393192:ONG393193 OWP393192:OXC393193 PGL393192:PGY393193 PQH393192:PQU393193 QAD393192:QAQ393193 QJZ393192:QKM393193 QTV393192:QUI393193 RDR393192:REE393193 RNN393192:ROA393193 RXJ393192:RXW393193 SHF393192:SHS393193 SRB393192:SRO393193 TAX393192:TBK393193 TKT393192:TLG393193 TUP393192:TVC393193 UEL393192:UEY393193 UOH393192:UOU393193 UYD393192:UYQ393193 VHZ393192:VIM393193 VRV393192:VSI393193 WBR393192:WCE393193 WLN393192:WMA393193 WVJ393192:WVW393193 B458728:O458729 IX458728:JK458729 ST458728:TG458729 ACP458728:ADC458729 AML458728:AMY458729 AWH458728:AWU458729 BGD458728:BGQ458729 BPZ458728:BQM458729 BZV458728:CAI458729 CJR458728:CKE458729 CTN458728:CUA458729 DDJ458728:DDW458729 DNF458728:DNS458729 DXB458728:DXO458729 EGX458728:EHK458729 EQT458728:ERG458729 FAP458728:FBC458729 FKL458728:FKY458729 FUH458728:FUU458729 GED458728:GEQ458729 GNZ458728:GOM458729 GXV458728:GYI458729 HHR458728:HIE458729 HRN458728:HSA458729 IBJ458728:IBW458729 ILF458728:ILS458729 IVB458728:IVO458729 JEX458728:JFK458729 JOT458728:JPG458729 JYP458728:JZC458729 KIL458728:KIY458729 KSH458728:KSU458729 LCD458728:LCQ458729 LLZ458728:LMM458729 LVV458728:LWI458729 MFR458728:MGE458729 MPN458728:MQA458729 MZJ458728:MZW458729 NJF458728:NJS458729 NTB458728:NTO458729 OCX458728:ODK458729 OMT458728:ONG458729 OWP458728:OXC458729 PGL458728:PGY458729 PQH458728:PQU458729 QAD458728:QAQ458729 QJZ458728:QKM458729 QTV458728:QUI458729 RDR458728:REE458729 RNN458728:ROA458729 RXJ458728:RXW458729 SHF458728:SHS458729 SRB458728:SRO458729 TAX458728:TBK458729 TKT458728:TLG458729 TUP458728:TVC458729 UEL458728:UEY458729 UOH458728:UOU458729 UYD458728:UYQ458729 VHZ458728:VIM458729 VRV458728:VSI458729 WBR458728:WCE458729 WLN458728:WMA458729 WVJ458728:WVW458729 B524264:O524265 IX524264:JK524265 ST524264:TG524265 ACP524264:ADC524265 AML524264:AMY524265 AWH524264:AWU524265 BGD524264:BGQ524265 BPZ524264:BQM524265 BZV524264:CAI524265 CJR524264:CKE524265 CTN524264:CUA524265 DDJ524264:DDW524265 DNF524264:DNS524265 DXB524264:DXO524265 EGX524264:EHK524265 EQT524264:ERG524265 FAP524264:FBC524265 FKL524264:FKY524265 FUH524264:FUU524265 GED524264:GEQ524265 GNZ524264:GOM524265 GXV524264:GYI524265 HHR524264:HIE524265 HRN524264:HSA524265 IBJ524264:IBW524265 ILF524264:ILS524265 IVB524264:IVO524265 JEX524264:JFK524265 JOT524264:JPG524265 JYP524264:JZC524265 KIL524264:KIY524265 KSH524264:KSU524265 LCD524264:LCQ524265 LLZ524264:LMM524265 LVV524264:LWI524265 MFR524264:MGE524265 MPN524264:MQA524265 MZJ524264:MZW524265 NJF524264:NJS524265 NTB524264:NTO524265 OCX524264:ODK524265 OMT524264:ONG524265 OWP524264:OXC524265 PGL524264:PGY524265 PQH524264:PQU524265 QAD524264:QAQ524265 QJZ524264:QKM524265 QTV524264:QUI524265 RDR524264:REE524265 RNN524264:ROA524265 RXJ524264:RXW524265 SHF524264:SHS524265 SRB524264:SRO524265 TAX524264:TBK524265 TKT524264:TLG524265 TUP524264:TVC524265 UEL524264:UEY524265 UOH524264:UOU524265 UYD524264:UYQ524265 VHZ524264:VIM524265 VRV524264:VSI524265 WBR524264:WCE524265 WLN524264:WMA524265 WVJ524264:WVW524265 B589800:O589801 IX589800:JK589801 ST589800:TG589801 ACP589800:ADC589801 AML589800:AMY589801 AWH589800:AWU589801 BGD589800:BGQ589801 BPZ589800:BQM589801 BZV589800:CAI589801 CJR589800:CKE589801 CTN589800:CUA589801 DDJ589800:DDW589801 DNF589800:DNS589801 DXB589800:DXO589801 EGX589800:EHK589801 EQT589800:ERG589801 FAP589800:FBC589801 FKL589800:FKY589801 FUH589800:FUU589801 GED589800:GEQ589801 GNZ589800:GOM589801 GXV589800:GYI589801 HHR589800:HIE589801 HRN589800:HSA589801 IBJ589800:IBW589801 ILF589800:ILS589801 IVB589800:IVO589801 JEX589800:JFK589801 JOT589800:JPG589801 JYP589800:JZC589801 KIL589800:KIY589801 KSH589800:KSU589801 LCD589800:LCQ589801 LLZ589800:LMM589801 LVV589800:LWI589801 MFR589800:MGE589801 MPN589800:MQA589801 MZJ589800:MZW589801 NJF589800:NJS589801 NTB589800:NTO589801 OCX589800:ODK589801 OMT589800:ONG589801 OWP589800:OXC589801 PGL589800:PGY589801 PQH589800:PQU589801 QAD589800:QAQ589801 QJZ589800:QKM589801 QTV589800:QUI589801 RDR589800:REE589801 RNN589800:ROA589801 RXJ589800:RXW589801 SHF589800:SHS589801 SRB589800:SRO589801 TAX589800:TBK589801 TKT589800:TLG589801 TUP589800:TVC589801 UEL589800:UEY589801 UOH589800:UOU589801 UYD589800:UYQ589801 VHZ589800:VIM589801 VRV589800:VSI589801 WBR589800:WCE589801 WLN589800:WMA589801 WVJ589800:WVW589801 B655336:O655337 IX655336:JK655337 ST655336:TG655337 ACP655336:ADC655337 AML655336:AMY655337 AWH655336:AWU655337 BGD655336:BGQ655337 BPZ655336:BQM655337 BZV655336:CAI655337 CJR655336:CKE655337 CTN655336:CUA655337 DDJ655336:DDW655337 DNF655336:DNS655337 DXB655336:DXO655337 EGX655336:EHK655337 EQT655336:ERG655337 FAP655336:FBC655337 FKL655336:FKY655337 FUH655336:FUU655337 GED655336:GEQ655337 GNZ655336:GOM655337 GXV655336:GYI655337 HHR655336:HIE655337 HRN655336:HSA655337 IBJ655336:IBW655337 ILF655336:ILS655337 IVB655336:IVO655337 JEX655336:JFK655337 JOT655336:JPG655337 JYP655336:JZC655337 KIL655336:KIY655337 KSH655336:KSU655337 LCD655336:LCQ655337 LLZ655336:LMM655337 LVV655336:LWI655337 MFR655336:MGE655337 MPN655336:MQA655337 MZJ655336:MZW655337 NJF655336:NJS655337 NTB655336:NTO655337 OCX655336:ODK655337 OMT655336:ONG655337 OWP655336:OXC655337 PGL655336:PGY655337 PQH655336:PQU655337 QAD655336:QAQ655337 QJZ655336:QKM655337 QTV655336:QUI655337 RDR655336:REE655337 RNN655336:ROA655337 RXJ655336:RXW655337 SHF655336:SHS655337 SRB655336:SRO655337 TAX655336:TBK655337 TKT655336:TLG655337 TUP655336:TVC655337 UEL655336:UEY655337 UOH655336:UOU655337 UYD655336:UYQ655337 VHZ655336:VIM655337 VRV655336:VSI655337 WBR655336:WCE655337 WLN655336:WMA655337 WVJ655336:WVW655337 B720872:O720873 IX720872:JK720873 ST720872:TG720873 ACP720872:ADC720873 AML720872:AMY720873 AWH720872:AWU720873 BGD720872:BGQ720873 BPZ720872:BQM720873 BZV720872:CAI720873 CJR720872:CKE720873 CTN720872:CUA720873 DDJ720872:DDW720873 DNF720872:DNS720873 DXB720872:DXO720873 EGX720872:EHK720873 EQT720872:ERG720873 FAP720872:FBC720873 FKL720872:FKY720873 FUH720872:FUU720873 GED720872:GEQ720873 GNZ720872:GOM720873 GXV720872:GYI720873 HHR720872:HIE720873 HRN720872:HSA720873 IBJ720872:IBW720873 ILF720872:ILS720873 IVB720872:IVO720873 JEX720872:JFK720873 JOT720872:JPG720873 JYP720872:JZC720873 KIL720872:KIY720873 KSH720872:KSU720873 LCD720872:LCQ720873 LLZ720872:LMM720873 LVV720872:LWI720873 MFR720872:MGE720873 MPN720872:MQA720873 MZJ720872:MZW720873 NJF720872:NJS720873 NTB720872:NTO720873 OCX720872:ODK720873 OMT720872:ONG720873 OWP720872:OXC720873 PGL720872:PGY720873 PQH720872:PQU720873 QAD720872:QAQ720873 QJZ720872:QKM720873 QTV720872:QUI720873 RDR720872:REE720873 RNN720872:ROA720873 RXJ720872:RXW720873 SHF720872:SHS720873 SRB720872:SRO720873 TAX720872:TBK720873 TKT720872:TLG720873 TUP720872:TVC720873 UEL720872:UEY720873 UOH720872:UOU720873 UYD720872:UYQ720873 VHZ720872:VIM720873 VRV720872:VSI720873 WBR720872:WCE720873 WLN720872:WMA720873 WVJ720872:WVW720873 B786408:O786409 IX786408:JK786409 ST786408:TG786409 ACP786408:ADC786409 AML786408:AMY786409 AWH786408:AWU786409 BGD786408:BGQ786409 BPZ786408:BQM786409 BZV786408:CAI786409 CJR786408:CKE786409 CTN786408:CUA786409 DDJ786408:DDW786409 DNF786408:DNS786409 DXB786408:DXO786409 EGX786408:EHK786409 EQT786408:ERG786409 FAP786408:FBC786409 FKL786408:FKY786409 FUH786408:FUU786409 GED786408:GEQ786409 GNZ786408:GOM786409 GXV786408:GYI786409 HHR786408:HIE786409 HRN786408:HSA786409 IBJ786408:IBW786409 ILF786408:ILS786409 IVB786408:IVO786409 JEX786408:JFK786409 JOT786408:JPG786409 JYP786408:JZC786409 KIL786408:KIY786409 KSH786408:KSU786409 LCD786408:LCQ786409 LLZ786408:LMM786409 LVV786408:LWI786409 MFR786408:MGE786409 MPN786408:MQA786409 MZJ786408:MZW786409 NJF786408:NJS786409 NTB786408:NTO786409 OCX786408:ODK786409 OMT786408:ONG786409 OWP786408:OXC786409 PGL786408:PGY786409 PQH786408:PQU786409 QAD786408:QAQ786409 QJZ786408:QKM786409 QTV786408:QUI786409 RDR786408:REE786409 RNN786408:ROA786409 RXJ786408:RXW786409 SHF786408:SHS786409 SRB786408:SRO786409 TAX786408:TBK786409 TKT786408:TLG786409 TUP786408:TVC786409 UEL786408:UEY786409 UOH786408:UOU786409 UYD786408:UYQ786409 VHZ786408:VIM786409 VRV786408:VSI786409 WBR786408:WCE786409 WLN786408:WMA786409 WVJ786408:WVW786409 B851944:O851945 IX851944:JK851945 ST851944:TG851945 ACP851944:ADC851945 AML851944:AMY851945 AWH851944:AWU851945 BGD851944:BGQ851945 BPZ851944:BQM851945 BZV851944:CAI851945 CJR851944:CKE851945 CTN851944:CUA851945 DDJ851944:DDW851945 DNF851944:DNS851945 DXB851944:DXO851945 EGX851944:EHK851945 EQT851944:ERG851945 FAP851944:FBC851945 FKL851944:FKY851945 FUH851944:FUU851945 GED851944:GEQ851945 GNZ851944:GOM851945 GXV851944:GYI851945 HHR851944:HIE851945 HRN851944:HSA851945 IBJ851944:IBW851945 ILF851944:ILS851945 IVB851944:IVO851945 JEX851944:JFK851945 JOT851944:JPG851945 JYP851944:JZC851945 KIL851944:KIY851945 KSH851944:KSU851945 LCD851944:LCQ851945 LLZ851944:LMM851945 LVV851944:LWI851945 MFR851944:MGE851945 MPN851944:MQA851945 MZJ851944:MZW851945 NJF851944:NJS851945 NTB851944:NTO851945 OCX851944:ODK851945 OMT851944:ONG851945 OWP851944:OXC851945 PGL851944:PGY851945 PQH851944:PQU851945 QAD851944:QAQ851945 QJZ851944:QKM851945 QTV851944:QUI851945 RDR851944:REE851945 RNN851944:ROA851945 RXJ851944:RXW851945 SHF851944:SHS851945 SRB851944:SRO851945 TAX851944:TBK851945 TKT851944:TLG851945 TUP851944:TVC851945 UEL851944:UEY851945 UOH851944:UOU851945 UYD851944:UYQ851945 VHZ851944:VIM851945 VRV851944:VSI851945 WBR851944:WCE851945 WLN851944:WMA851945 WVJ851944:WVW851945 B917480:O917481 IX917480:JK917481 ST917480:TG917481 ACP917480:ADC917481 AML917480:AMY917481 AWH917480:AWU917481 BGD917480:BGQ917481 BPZ917480:BQM917481 BZV917480:CAI917481 CJR917480:CKE917481 CTN917480:CUA917481 DDJ917480:DDW917481 DNF917480:DNS917481 DXB917480:DXO917481 EGX917480:EHK917481 EQT917480:ERG917481 FAP917480:FBC917481 FKL917480:FKY917481 FUH917480:FUU917481 GED917480:GEQ917481 GNZ917480:GOM917481 GXV917480:GYI917481 HHR917480:HIE917481 HRN917480:HSA917481 IBJ917480:IBW917481 ILF917480:ILS917481 IVB917480:IVO917481 JEX917480:JFK917481 JOT917480:JPG917481 JYP917480:JZC917481 KIL917480:KIY917481 KSH917480:KSU917481 LCD917480:LCQ917481 LLZ917480:LMM917481 LVV917480:LWI917481 MFR917480:MGE917481 MPN917480:MQA917481 MZJ917480:MZW917481 NJF917480:NJS917481 NTB917480:NTO917481 OCX917480:ODK917481 OMT917480:ONG917481 OWP917480:OXC917481 PGL917480:PGY917481 PQH917480:PQU917481 QAD917480:QAQ917481 QJZ917480:QKM917481 QTV917480:QUI917481 RDR917480:REE917481 RNN917480:ROA917481 RXJ917480:RXW917481 SHF917480:SHS917481 SRB917480:SRO917481 TAX917480:TBK917481 TKT917480:TLG917481 TUP917480:TVC917481 UEL917480:UEY917481 UOH917480:UOU917481 UYD917480:UYQ917481 VHZ917480:VIM917481 VRV917480:VSI917481 WBR917480:WCE917481 WLN917480:WMA917481 WVJ917480:WVW917481 B983016:O983017 IX983016:JK983017 ST983016:TG983017 ACP983016:ADC983017 AML983016:AMY983017 AWH983016:AWU983017 BGD983016:BGQ983017 BPZ983016:BQM983017 BZV983016:CAI983017 CJR983016:CKE983017 CTN983016:CUA983017 DDJ983016:DDW983017 DNF983016:DNS983017 DXB983016:DXO983017 EGX983016:EHK983017 EQT983016:ERG983017 FAP983016:FBC983017 FKL983016:FKY983017 FUH983016:FUU983017 GED983016:GEQ983017 GNZ983016:GOM983017 GXV983016:GYI983017 HHR983016:HIE983017 HRN983016:HSA983017 IBJ983016:IBW983017 ILF983016:ILS983017 IVB983016:IVO983017 JEX983016:JFK983017 JOT983016:JPG983017 JYP983016:JZC983017 KIL983016:KIY983017 KSH983016:KSU983017 LCD983016:LCQ983017 LLZ983016:LMM983017 LVV983016:LWI983017 MFR983016:MGE983017 MPN983016:MQA983017 MZJ983016:MZW983017 NJF983016:NJS983017 NTB983016:NTO983017 OCX983016:ODK983017 OMT983016:ONG983017 OWP983016:OXC983017 PGL983016:PGY983017 PQH983016:PQU983017 QAD983016:QAQ983017 QJZ983016:QKM983017 QTV983016:QUI983017 RDR983016:REE983017 RNN983016:ROA983017 RXJ983016:RXW983017 SHF983016:SHS983017 SRB983016:SRO983017 TAX983016:TBK983017 TKT983016:TLG983017 TUP983016:TVC983017 UEL983016:UEY983017 UOH983016:UOU983017 UYD983016:UYQ983017 VHZ983016:VIM983017 VRV983016:VSI983017 WBR983016:WCE983017 WLN983016:WMA983017 WVJ983016:WVW983017 WVJ983051:WVW983052 IX31:JK32 ST31:TG32 ACP31:ADC32 AML31:AMY32 AWH31:AWU32 BGD31:BGQ32 BPZ31:BQM32 BZV31:CAI32 CJR31:CKE32 CTN31:CUA32 DDJ31:DDW32 DNF31:DNS32 DXB31:DXO32 EGX31:EHK32 EQT31:ERG32 FAP31:FBC32 FKL31:FKY32 FUH31:FUU32 GED31:GEQ32 GNZ31:GOM32 GXV31:GYI32 HHR31:HIE32 HRN31:HSA32 IBJ31:IBW32 ILF31:ILS32 IVB31:IVO32 JEX31:JFK32 JOT31:JPG32 JYP31:JZC32 KIL31:KIY32 KSH31:KSU32 LCD31:LCQ32 LLZ31:LMM32 LVV31:LWI32 MFR31:MGE32 MPN31:MQA32 MZJ31:MZW32 NJF31:NJS32 NTB31:NTO32 OCX31:ODK32 OMT31:ONG32 OWP31:OXC32 PGL31:PGY32 PQH31:PQU32 QAD31:QAQ32 QJZ31:QKM32 QTV31:QUI32 RDR31:REE32 RNN31:ROA32 RXJ31:RXW32 SHF31:SHS32 SRB31:SRO32 TAX31:TBK32 TKT31:TLG32 TUP31:TVC32 UEL31:UEY32 UOH31:UOU32 UYD31:UYQ32 VHZ31:VIM32 VRV31:VSI32 WBR31:WCE32 WLN31:WMA32 WVJ31:WVW32 B65547:O65548 IX65547:JK65548 ST65547:TG65548 ACP65547:ADC65548 AML65547:AMY65548 AWH65547:AWU65548 BGD65547:BGQ65548 BPZ65547:BQM65548 BZV65547:CAI65548 CJR65547:CKE65548 CTN65547:CUA65548 DDJ65547:DDW65548 DNF65547:DNS65548 DXB65547:DXO65548 EGX65547:EHK65548 EQT65547:ERG65548 FAP65547:FBC65548 FKL65547:FKY65548 FUH65547:FUU65548 GED65547:GEQ65548 GNZ65547:GOM65548 GXV65547:GYI65548 HHR65547:HIE65548 HRN65547:HSA65548 IBJ65547:IBW65548 ILF65547:ILS65548 IVB65547:IVO65548 JEX65547:JFK65548 JOT65547:JPG65548 JYP65547:JZC65548 KIL65547:KIY65548 KSH65547:KSU65548 LCD65547:LCQ65548 LLZ65547:LMM65548 LVV65547:LWI65548 MFR65547:MGE65548 MPN65547:MQA65548 MZJ65547:MZW65548 NJF65547:NJS65548 NTB65547:NTO65548 OCX65547:ODK65548 OMT65547:ONG65548 OWP65547:OXC65548 PGL65547:PGY65548 PQH65547:PQU65548 QAD65547:QAQ65548 QJZ65547:QKM65548 QTV65547:QUI65548 RDR65547:REE65548 RNN65547:ROA65548 RXJ65547:RXW65548 SHF65547:SHS65548 SRB65547:SRO65548 TAX65547:TBK65548 TKT65547:TLG65548 TUP65547:TVC65548 UEL65547:UEY65548 UOH65547:UOU65548 UYD65547:UYQ65548 VHZ65547:VIM65548 VRV65547:VSI65548 WBR65547:WCE65548 WLN65547:WMA65548 WVJ65547:WVW65548 B131083:O131084 IX131083:JK131084 ST131083:TG131084 ACP131083:ADC131084 AML131083:AMY131084 AWH131083:AWU131084 BGD131083:BGQ131084 BPZ131083:BQM131084 BZV131083:CAI131084 CJR131083:CKE131084 CTN131083:CUA131084 DDJ131083:DDW131084 DNF131083:DNS131084 DXB131083:DXO131084 EGX131083:EHK131084 EQT131083:ERG131084 FAP131083:FBC131084 FKL131083:FKY131084 FUH131083:FUU131084 GED131083:GEQ131084 GNZ131083:GOM131084 GXV131083:GYI131084 HHR131083:HIE131084 HRN131083:HSA131084 IBJ131083:IBW131084 ILF131083:ILS131084 IVB131083:IVO131084 JEX131083:JFK131084 JOT131083:JPG131084 JYP131083:JZC131084 KIL131083:KIY131084 KSH131083:KSU131084 LCD131083:LCQ131084 LLZ131083:LMM131084 LVV131083:LWI131084 MFR131083:MGE131084 MPN131083:MQA131084 MZJ131083:MZW131084 NJF131083:NJS131084 NTB131083:NTO131084 OCX131083:ODK131084 OMT131083:ONG131084 OWP131083:OXC131084 PGL131083:PGY131084 PQH131083:PQU131084 QAD131083:QAQ131084 QJZ131083:QKM131084 QTV131083:QUI131084 RDR131083:REE131084 RNN131083:ROA131084 RXJ131083:RXW131084 SHF131083:SHS131084 SRB131083:SRO131084 TAX131083:TBK131084 TKT131083:TLG131084 TUP131083:TVC131084 UEL131083:UEY131084 UOH131083:UOU131084 UYD131083:UYQ131084 VHZ131083:VIM131084 VRV131083:VSI131084 WBR131083:WCE131084 WLN131083:WMA131084 WVJ131083:WVW131084 B196619:O196620 IX196619:JK196620 ST196619:TG196620 ACP196619:ADC196620 AML196619:AMY196620 AWH196619:AWU196620 BGD196619:BGQ196620 BPZ196619:BQM196620 BZV196619:CAI196620 CJR196619:CKE196620 CTN196619:CUA196620 DDJ196619:DDW196620 DNF196619:DNS196620 DXB196619:DXO196620 EGX196619:EHK196620 EQT196619:ERG196620 FAP196619:FBC196620 FKL196619:FKY196620 FUH196619:FUU196620 GED196619:GEQ196620 GNZ196619:GOM196620 GXV196619:GYI196620 HHR196619:HIE196620 HRN196619:HSA196620 IBJ196619:IBW196620 ILF196619:ILS196620 IVB196619:IVO196620 JEX196619:JFK196620 JOT196619:JPG196620 JYP196619:JZC196620 KIL196619:KIY196620 KSH196619:KSU196620 LCD196619:LCQ196620 LLZ196619:LMM196620 LVV196619:LWI196620 MFR196619:MGE196620 MPN196619:MQA196620 MZJ196619:MZW196620 NJF196619:NJS196620 NTB196619:NTO196620 OCX196619:ODK196620 OMT196619:ONG196620 OWP196619:OXC196620 PGL196619:PGY196620 PQH196619:PQU196620 QAD196619:QAQ196620 QJZ196619:QKM196620 QTV196619:QUI196620 RDR196619:REE196620 RNN196619:ROA196620 RXJ196619:RXW196620 SHF196619:SHS196620 SRB196619:SRO196620 TAX196619:TBK196620 TKT196619:TLG196620 TUP196619:TVC196620 UEL196619:UEY196620 UOH196619:UOU196620 UYD196619:UYQ196620 VHZ196619:VIM196620 VRV196619:VSI196620 WBR196619:WCE196620 WLN196619:WMA196620 WVJ196619:WVW196620 B262155:O262156 IX262155:JK262156 ST262155:TG262156 ACP262155:ADC262156 AML262155:AMY262156 AWH262155:AWU262156 BGD262155:BGQ262156 BPZ262155:BQM262156 BZV262155:CAI262156 CJR262155:CKE262156 CTN262155:CUA262156 DDJ262155:DDW262156 DNF262155:DNS262156 DXB262155:DXO262156 EGX262155:EHK262156 EQT262155:ERG262156 FAP262155:FBC262156 FKL262155:FKY262156 FUH262155:FUU262156 GED262155:GEQ262156 GNZ262155:GOM262156 GXV262155:GYI262156 HHR262155:HIE262156 HRN262155:HSA262156 IBJ262155:IBW262156 ILF262155:ILS262156 IVB262155:IVO262156 JEX262155:JFK262156 JOT262155:JPG262156 JYP262155:JZC262156 KIL262155:KIY262156 KSH262155:KSU262156 LCD262155:LCQ262156 LLZ262155:LMM262156 LVV262155:LWI262156 MFR262155:MGE262156 MPN262155:MQA262156 MZJ262155:MZW262156 NJF262155:NJS262156 NTB262155:NTO262156 OCX262155:ODK262156 OMT262155:ONG262156 OWP262155:OXC262156 PGL262155:PGY262156 PQH262155:PQU262156 QAD262155:QAQ262156 QJZ262155:QKM262156 QTV262155:QUI262156 RDR262155:REE262156 RNN262155:ROA262156 RXJ262155:RXW262156 SHF262155:SHS262156 SRB262155:SRO262156 TAX262155:TBK262156 TKT262155:TLG262156 TUP262155:TVC262156 UEL262155:UEY262156 UOH262155:UOU262156 UYD262155:UYQ262156 VHZ262155:VIM262156 VRV262155:VSI262156 WBR262155:WCE262156 WLN262155:WMA262156 WVJ262155:WVW262156 B327691:O327692 IX327691:JK327692 ST327691:TG327692 ACP327691:ADC327692 AML327691:AMY327692 AWH327691:AWU327692 BGD327691:BGQ327692 BPZ327691:BQM327692 BZV327691:CAI327692 CJR327691:CKE327692 CTN327691:CUA327692 DDJ327691:DDW327692 DNF327691:DNS327692 DXB327691:DXO327692 EGX327691:EHK327692 EQT327691:ERG327692 FAP327691:FBC327692 FKL327691:FKY327692 FUH327691:FUU327692 GED327691:GEQ327692 GNZ327691:GOM327692 GXV327691:GYI327692 HHR327691:HIE327692 HRN327691:HSA327692 IBJ327691:IBW327692 ILF327691:ILS327692 IVB327691:IVO327692 JEX327691:JFK327692 JOT327691:JPG327692 JYP327691:JZC327692 KIL327691:KIY327692 KSH327691:KSU327692 LCD327691:LCQ327692 LLZ327691:LMM327692 LVV327691:LWI327692 MFR327691:MGE327692 MPN327691:MQA327692 MZJ327691:MZW327692 NJF327691:NJS327692 NTB327691:NTO327692 OCX327691:ODK327692 OMT327691:ONG327692 OWP327691:OXC327692 PGL327691:PGY327692 PQH327691:PQU327692 QAD327691:QAQ327692 QJZ327691:QKM327692 QTV327691:QUI327692 RDR327691:REE327692 RNN327691:ROA327692 RXJ327691:RXW327692 SHF327691:SHS327692 SRB327691:SRO327692 TAX327691:TBK327692 TKT327691:TLG327692 TUP327691:TVC327692 UEL327691:UEY327692 UOH327691:UOU327692 UYD327691:UYQ327692 VHZ327691:VIM327692 VRV327691:VSI327692 WBR327691:WCE327692 WLN327691:WMA327692 WVJ327691:WVW327692 B393227:O393228 IX393227:JK393228 ST393227:TG393228 ACP393227:ADC393228 AML393227:AMY393228 AWH393227:AWU393228 BGD393227:BGQ393228 BPZ393227:BQM393228 BZV393227:CAI393228 CJR393227:CKE393228 CTN393227:CUA393228 DDJ393227:DDW393228 DNF393227:DNS393228 DXB393227:DXO393228 EGX393227:EHK393228 EQT393227:ERG393228 FAP393227:FBC393228 FKL393227:FKY393228 FUH393227:FUU393228 GED393227:GEQ393228 GNZ393227:GOM393228 GXV393227:GYI393228 HHR393227:HIE393228 HRN393227:HSA393228 IBJ393227:IBW393228 ILF393227:ILS393228 IVB393227:IVO393228 JEX393227:JFK393228 JOT393227:JPG393228 JYP393227:JZC393228 KIL393227:KIY393228 KSH393227:KSU393228 LCD393227:LCQ393228 LLZ393227:LMM393228 LVV393227:LWI393228 MFR393227:MGE393228 MPN393227:MQA393228 MZJ393227:MZW393228 NJF393227:NJS393228 NTB393227:NTO393228 OCX393227:ODK393228 OMT393227:ONG393228 OWP393227:OXC393228 PGL393227:PGY393228 PQH393227:PQU393228 QAD393227:QAQ393228 QJZ393227:QKM393228 QTV393227:QUI393228 RDR393227:REE393228 RNN393227:ROA393228 RXJ393227:RXW393228 SHF393227:SHS393228 SRB393227:SRO393228 TAX393227:TBK393228 TKT393227:TLG393228 TUP393227:TVC393228 UEL393227:UEY393228 UOH393227:UOU393228 UYD393227:UYQ393228 VHZ393227:VIM393228 VRV393227:VSI393228 WBR393227:WCE393228 WLN393227:WMA393228 WVJ393227:WVW393228 B458763:O458764 IX458763:JK458764 ST458763:TG458764 ACP458763:ADC458764 AML458763:AMY458764 AWH458763:AWU458764 BGD458763:BGQ458764 BPZ458763:BQM458764 BZV458763:CAI458764 CJR458763:CKE458764 CTN458763:CUA458764 DDJ458763:DDW458764 DNF458763:DNS458764 DXB458763:DXO458764 EGX458763:EHK458764 EQT458763:ERG458764 FAP458763:FBC458764 FKL458763:FKY458764 FUH458763:FUU458764 GED458763:GEQ458764 GNZ458763:GOM458764 GXV458763:GYI458764 HHR458763:HIE458764 HRN458763:HSA458764 IBJ458763:IBW458764 ILF458763:ILS458764 IVB458763:IVO458764 JEX458763:JFK458764 JOT458763:JPG458764 JYP458763:JZC458764 KIL458763:KIY458764 KSH458763:KSU458764 LCD458763:LCQ458764 LLZ458763:LMM458764 LVV458763:LWI458764 MFR458763:MGE458764 MPN458763:MQA458764 MZJ458763:MZW458764 NJF458763:NJS458764 NTB458763:NTO458764 OCX458763:ODK458764 OMT458763:ONG458764 OWP458763:OXC458764 PGL458763:PGY458764 PQH458763:PQU458764 QAD458763:QAQ458764 QJZ458763:QKM458764 QTV458763:QUI458764 RDR458763:REE458764 RNN458763:ROA458764 RXJ458763:RXW458764 SHF458763:SHS458764 SRB458763:SRO458764 TAX458763:TBK458764 TKT458763:TLG458764 TUP458763:TVC458764 UEL458763:UEY458764 UOH458763:UOU458764 UYD458763:UYQ458764 VHZ458763:VIM458764 VRV458763:VSI458764 WBR458763:WCE458764 WLN458763:WMA458764 WVJ458763:WVW458764 B524299:O524300 IX524299:JK524300 ST524299:TG524300 ACP524299:ADC524300 AML524299:AMY524300 AWH524299:AWU524300 BGD524299:BGQ524300 BPZ524299:BQM524300 BZV524299:CAI524300 CJR524299:CKE524300 CTN524299:CUA524300 DDJ524299:DDW524300 DNF524299:DNS524300 DXB524299:DXO524300 EGX524299:EHK524300 EQT524299:ERG524300 FAP524299:FBC524300 FKL524299:FKY524300 FUH524299:FUU524300 GED524299:GEQ524300 GNZ524299:GOM524300 GXV524299:GYI524300 HHR524299:HIE524300 HRN524299:HSA524300 IBJ524299:IBW524300 ILF524299:ILS524300 IVB524299:IVO524300 JEX524299:JFK524300 JOT524299:JPG524300 JYP524299:JZC524300 KIL524299:KIY524300 KSH524299:KSU524300 LCD524299:LCQ524300 LLZ524299:LMM524300 LVV524299:LWI524300 MFR524299:MGE524300 MPN524299:MQA524300 MZJ524299:MZW524300 NJF524299:NJS524300 NTB524299:NTO524300 OCX524299:ODK524300 OMT524299:ONG524300 OWP524299:OXC524300 PGL524299:PGY524300 PQH524299:PQU524300 QAD524299:QAQ524300 QJZ524299:QKM524300 QTV524299:QUI524300 RDR524299:REE524300 RNN524299:ROA524300 RXJ524299:RXW524300 SHF524299:SHS524300 SRB524299:SRO524300 TAX524299:TBK524300 TKT524299:TLG524300 TUP524299:TVC524300 UEL524299:UEY524300 UOH524299:UOU524300 UYD524299:UYQ524300 VHZ524299:VIM524300 VRV524299:VSI524300 WBR524299:WCE524300 WLN524299:WMA524300 WVJ524299:WVW524300 B589835:O589836 IX589835:JK589836 ST589835:TG589836 ACP589835:ADC589836 AML589835:AMY589836 AWH589835:AWU589836 BGD589835:BGQ589836 BPZ589835:BQM589836 BZV589835:CAI589836 CJR589835:CKE589836 CTN589835:CUA589836 DDJ589835:DDW589836 DNF589835:DNS589836 DXB589835:DXO589836 EGX589835:EHK589836 EQT589835:ERG589836 FAP589835:FBC589836 FKL589835:FKY589836 FUH589835:FUU589836 GED589835:GEQ589836 GNZ589835:GOM589836 GXV589835:GYI589836 HHR589835:HIE589836 HRN589835:HSA589836 IBJ589835:IBW589836 ILF589835:ILS589836 IVB589835:IVO589836 JEX589835:JFK589836 JOT589835:JPG589836 JYP589835:JZC589836 KIL589835:KIY589836 KSH589835:KSU589836 LCD589835:LCQ589836 LLZ589835:LMM589836 LVV589835:LWI589836 MFR589835:MGE589836 MPN589835:MQA589836 MZJ589835:MZW589836 NJF589835:NJS589836 NTB589835:NTO589836 OCX589835:ODK589836 OMT589835:ONG589836 OWP589835:OXC589836 PGL589835:PGY589836 PQH589835:PQU589836 QAD589835:QAQ589836 QJZ589835:QKM589836 QTV589835:QUI589836 RDR589835:REE589836 RNN589835:ROA589836 RXJ589835:RXW589836 SHF589835:SHS589836 SRB589835:SRO589836 TAX589835:TBK589836 TKT589835:TLG589836 TUP589835:TVC589836 UEL589835:UEY589836 UOH589835:UOU589836 UYD589835:UYQ589836 VHZ589835:VIM589836 VRV589835:VSI589836 WBR589835:WCE589836 WLN589835:WMA589836 WVJ589835:WVW589836 B655371:O655372 IX655371:JK655372 ST655371:TG655372 ACP655371:ADC655372 AML655371:AMY655372 AWH655371:AWU655372 BGD655371:BGQ655372 BPZ655371:BQM655372 BZV655371:CAI655372 CJR655371:CKE655372 CTN655371:CUA655372 DDJ655371:DDW655372 DNF655371:DNS655372 DXB655371:DXO655372 EGX655371:EHK655372 EQT655371:ERG655372 FAP655371:FBC655372 FKL655371:FKY655372 FUH655371:FUU655372 GED655371:GEQ655372 GNZ655371:GOM655372 GXV655371:GYI655372 HHR655371:HIE655372 HRN655371:HSA655372 IBJ655371:IBW655372 ILF655371:ILS655372 IVB655371:IVO655372 JEX655371:JFK655372 JOT655371:JPG655372 JYP655371:JZC655372 KIL655371:KIY655372 KSH655371:KSU655372 LCD655371:LCQ655372 LLZ655371:LMM655372 LVV655371:LWI655372 MFR655371:MGE655372 MPN655371:MQA655372 MZJ655371:MZW655372 NJF655371:NJS655372 NTB655371:NTO655372 OCX655371:ODK655372 OMT655371:ONG655372 OWP655371:OXC655372 PGL655371:PGY655372 PQH655371:PQU655372 QAD655371:QAQ655372 QJZ655371:QKM655372 QTV655371:QUI655372 RDR655371:REE655372 RNN655371:ROA655372 RXJ655371:RXW655372 SHF655371:SHS655372 SRB655371:SRO655372 TAX655371:TBK655372 TKT655371:TLG655372 TUP655371:TVC655372 UEL655371:UEY655372 UOH655371:UOU655372 UYD655371:UYQ655372 VHZ655371:VIM655372 VRV655371:VSI655372 WBR655371:WCE655372 WLN655371:WMA655372 WVJ655371:WVW655372 B720907:O720908 IX720907:JK720908 ST720907:TG720908 ACP720907:ADC720908 AML720907:AMY720908 AWH720907:AWU720908 BGD720907:BGQ720908 BPZ720907:BQM720908 BZV720907:CAI720908 CJR720907:CKE720908 CTN720907:CUA720908 DDJ720907:DDW720908 DNF720907:DNS720908 DXB720907:DXO720908 EGX720907:EHK720908 EQT720907:ERG720908 FAP720907:FBC720908 FKL720907:FKY720908 FUH720907:FUU720908 GED720907:GEQ720908 GNZ720907:GOM720908 GXV720907:GYI720908 HHR720907:HIE720908 HRN720907:HSA720908 IBJ720907:IBW720908 ILF720907:ILS720908 IVB720907:IVO720908 JEX720907:JFK720908 JOT720907:JPG720908 JYP720907:JZC720908 KIL720907:KIY720908 KSH720907:KSU720908 LCD720907:LCQ720908 LLZ720907:LMM720908 LVV720907:LWI720908 MFR720907:MGE720908 MPN720907:MQA720908 MZJ720907:MZW720908 NJF720907:NJS720908 NTB720907:NTO720908 OCX720907:ODK720908 OMT720907:ONG720908 OWP720907:OXC720908 PGL720907:PGY720908 PQH720907:PQU720908 QAD720907:QAQ720908 QJZ720907:QKM720908 QTV720907:QUI720908 RDR720907:REE720908 RNN720907:ROA720908 RXJ720907:RXW720908 SHF720907:SHS720908 SRB720907:SRO720908 TAX720907:TBK720908 TKT720907:TLG720908 TUP720907:TVC720908 UEL720907:UEY720908 UOH720907:UOU720908 UYD720907:UYQ720908 VHZ720907:VIM720908 VRV720907:VSI720908 WBR720907:WCE720908 WLN720907:WMA720908 WVJ720907:WVW720908 B786443:O786444 IX786443:JK786444 ST786443:TG786444 ACP786443:ADC786444 AML786443:AMY786444 AWH786443:AWU786444 BGD786443:BGQ786444 BPZ786443:BQM786444 BZV786443:CAI786444 CJR786443:CKE786444 CTN786443:CUA786444 DDJ786443:DDW786444 DNF786443:DNS786444 DXB786443:DXO786444 EGX786443:EHK786444 EQT786443:ERG786444 FAP786443:FBC786444 FKL786443:FKY786444 FUH786443:FUU786444 GED786443:GEQ786444 GNZ786443:GOM786444 GXV786443:GYI786444 HHR786443:HIE786444 HRN786443:HSA786444 IBJ786443:IBW786444 ILF786443:ILS786444 IVB786443:IVO786444 JEX786443:JFK786444 JOT786443:JPG786444 JYP786443:JZC786444 KIL786443:KIY786444 KSH786443:KSU786444 LCD786443:LCQ786444 LLZ786443:LMM786444 LVV786443:LWI786444 MFR786443:MGE786444 MPN786443:MQA786444 MZJ786443:MZW786444 NJF786443:NJS786444 NTB786443:NTO786444 OCX786443:ODK786444 OMT786443:ONG786444 OWP786443:OXC786444 PGL786443:PGY786444 PQH786443:PQU786444 QAD786443:QAQ786444 QJZ786443:QKM786444 QTV786443:QUI786444 RDR786443:REE786444 RNN786443:ROA786444 RXJ786443:RXW786444 SHF786443:SHS786444 SRB786443:SRO786444 TAX786443:TBK786444 TKT786443:TLG786444 TUP786443:TVC786444 UEL786443:UEY786444 UOH786443:UOU786444 UYD786443:UYQ786444 VHZ786443:VIM786444 VRV786443:VSI786444 WBR786443:WCE786444 WLN786443:WMA786444 WVJ786443:WVW786444 B851979:O851980 IX851979:JK851980 ST851979:TG851980 ACP851979:ADC851980 AML851979:AMY851980 AWH851979:AWU851980 BGD851979:BGQ851980 BPZ851979:BQM851980 BZV851979:CAI851980 CJR851979:CKE851980 CTN851979:CUA851980 DDJ851979:DDW851980 DNF851979:DNS851980 DXB851979:DXO851980 EGX851979:EHK851980 EQT851979:ERG851980 FAP851979:FBC851980 FKL851979:FKY851980 FUH851979:FUU851980 GED851979:GEQ851980 GNZ851979:GOM851980 GXV851979:GYI851980 HHR851979:HIE851980 HRN851979:HSA851980 IBJ851979:IBW851980 ILF851979:ILS851980 IVB851979:IVO851980 JEX851979:JFK851980 JOT851979:JPG851980 JYP851979:JZC851980 KIL851979:KIY851980 KSH851979:KSU851980 LCD851979:LCQ851980 LLZ851979:LMM851980 LVV851979:LWI851980 MFR851979:MGE851980 MPN851979:MQA851980 MZJ851979:MZW851980 NJF851979:NJS851980 NTB851979:NTO851980 OCX851979:ODK851980 OMT851979:ONG851980 OWP851979:OXC851980 PGL851979:PGY851980 PQH851979:PQU851980 QAD851979:QAQ851980 QJZ851979:QKM851980 QTV851979:QUI851980 RDR851979:REE851980 RNN851979:ROA851980 RXJ851979:RXW851980 SHF851979:SHS851980 SRB851979:SRO851980 TAX851979:TBK851980 TKT851979:TLG851980 TUP851979:TVC851980 UEL851979:UEY851980 UOH851979:UOU851980 UYD851979:UYQ851980 VHZ851979:VIM851980 VRV851979:VSI851980 WBR851979:WCE851980 WLN851979:WMA851980 WVJ851979:WVW851980 B917515:O917516 IX917515:JK917516 ST917515:TG917516 ACP917515:ADC917516 AML917515:AMY917516 AWH917515:AWU917516 BGD917515:BGQ917516 BPZ917515:BQM917516 BZV917515:CAI917516 CJR917515:CKE917516 CTN917515:CUA917516 DDJ917515:DDW917516 DNF917515:DNS917516 DXB917515:DXO917516 EGX917515:EHK917516 EQT917515:ERG917516 FAP917515:FBC917516 FKL917515:FKY917516 FUH917515:FUU917516 GED917515:GEQ917516 GNZ917515:GOM917516 GXV917515:GYI917516 HHR917515:HIE917516 HRN917515:HSA917516 IBJ917515:IBW917516 ILF917515:ILS917516 IVB917515:IVO917516 JEX917515:JFK917516 JOT917515:JPG917516 JYP917515:JZC917516 KIL917515:KIY917516 KSH917515:KSU917516 LCD917515:LCQ917516 LLZ917515:LMM917516 LVV917515:LWI917516 MFR917515:MGE917516 MPN917515:MQA917516 MZJ917515:MZW917516 NJF917515:NJS917516 NTB917515:NTO917516 OCX917515:ODK917516 OMT917515:ONG917516 OWP917515:OXC917516 PGL917515:PGY917516 PQH917515:PQU917516 QAD917515:QAQ917516 QJZ917515:QKM917516 QTV917515:QUI917516 RDR917515:REE917516 RNN917515:ROA917516 RXJ917515:RXW917516 SHF917515:SHS917516 SRB917515:SRO917516 TAX917515:TBK917516 TKT917515:TLG917516 TUP917515:TVC917516 UEL917515:UEY917516 UOH917515:UOU917516 UYD917515:UYQ917516 VHZ917515:VIM917516 VRV917515:VSI917516 WBR917515:WCE917516 WLN917515:WMA917516 WVJ917515:WVW917516 B983051:O983052 IX983051:JK983052 ST983051:TG983052 ACP983051:ADC983052 AML983051:AMY983052 AWH983051:AWU983052 BGD983051:BGQ983052 BPZ983051:BQM983052 BZV983051:CAI983052 CJR983051:CKE983052 CTN983051:CUA983052 DDJ983051:DDW983052 DNF983051:DNS983052 DXB983051:DXO983052 EGX983051:EHK983052 EQT983051:ERG983052 FAP983051:FBC983052 FKL983051:FKY983052 FUH983051:FUU983052 GED983051:GEQ983052 GNZ983051:GOM983052 GXV983051:GYI983052 HHR983051:HIE983052 HRN983051:HSA983052 IBJ983051:IBW983052 ILF983051:ILS983052 IVB983051:IVO983052 JEX983051:JFK983052 JOT983051:JPG983052 JYP983051:JZC983052 KIL983051:KIY983052 KSH983051:KSU983052 LCD983051:LCQ983052 LLZ983051:LMM983052 LVV983051:LWI983052 MFR983051:MGE983052 MPN983051:MQA983052 MZJ983051:MZW983052 NJF983051:NJS983052 NTB983051:NTO983052 OCX983051:ODK983052 OMT983051:ONG983052 OWP983051:OXC983052 PGL983051:PGY983052 PQH983051:PQU983052 QAD983051:QAQ983052 QJZ983051:QKM983052 QTV983051:QUI983052 RDR983051:REE983052 RNN983051:ROA983052 RXJ983051:RXW983052 SHF983051:SHS983052 SRB983051:SRO983052 TAX983051:TBK983052 TKT983051:TLG983052 TUP983051:TVC983052 UEL983051:UEY983052 UOH983051:UOU983052 UYD983051:UYQ983052 VHZ983051:VIM983052 VRV983051:VSI983052 WBR983051:WCE983052 WLN983051:WMA983052 O31 O61 B61:N62 B31:N32 IX11:JK11 WVJ11:WVW11 WLN11:WMA11 WBR11:WCE11 VRV11:VSI11 VHZ11:VIM11 UYD11:UYQ11 UOH11:UOU11 UEL11:UEY11 TUP11:TVC11 TKT11:TLG11 TAX11:TBK11 SRB11:SRO11 SHF11:SHS11 RXJ11:RXW11 RNN11:ROA11 RDR11:REE11 QTV11:QUI11 QJZ11:QKM11 QAD11:QAQ11 PQH11:PQU11 PGL11:PGY11 OWP11:OXC11 OMT11:ONG11 OCX11:ODK11 NTB11:NTO11 NJF11:NJS11 MZJ11:MZW11 MPN11:MQA11 MFR11:MGE11 LVV11:LWI11 LLZ11:LMM11 LCD11:LCQ11 KSH11:KSU11 KIL11:KIY11 JYP11:JZC11 JOT11:JPG11 JEX11:JFK11 IVB11:IVO11 ILF11:ILS11 IBJ11:IBW11 HRN11:HSA11 HHR11:HIE11 GXV11:GYI11 GNZ11:GOM11 GED11:GEQ11 FUH11:FUU11 FKL11:FKY11 FAP11:FBC11 EQT11:ERG11 EGX11:EHK11 DXB11:DXO11 DNF11:DNS11 DDJ11:DDW11 CTN11:CUA11 CJR11:CKE11 BZV11:CAI11 BPZ11:BQM11 BGD11:BGQ11 AWH11:AWU11 AML11:AMY11 ACP11:ADC11 ST11:TG11 B11:O11 B40:O40 O91 B91:N92 B70:O70">
      <formula1>10000000</formula1>
    </dataValidation>
    <dataValidation type="date" allowBlank="1" showInputMessage="1" showErrorMessage="1" error="Please enter a valid date."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499 IX65499 ST65499 ACP65499 AML65499 AWH65499 BGD65499 BPZ65499 BZV65499 CJR65499 CTN65499 DDJ65499 DNF65499 DXB65499 EGX65499 EQT65499 FAP65499 FKL65499 FUH65499 GED65499 GNZ65499 GXV65499 HHR65499 HRN65499 IBJ65499 ILF65499 IVB65499 JEX65499 JOT65499 JYP65499 KIL65499 KSH65499 LCD65499 LLZ65499 LVV65499 MFR65499 MPN65499 MZJ65499 NJF65499 NTB65499 OCX65499 OMT65499 OWP65499 PGL65499 PQH65499 QAD65499 QJZ65499 QTV65499 RDR65499 RNN65499 RXJ65499 SHF65499 SRB65499 TAX65499 TKT65499 TUP65499 UEL65499 UOH65499 UYD65499 VHZ65499 VRV65499 WBR65499 WLN65499 WVJ65499 B131035 IX131035 ST131035 ACP131035 AML131035 AWH131035 BGD131035 BPZ131035 BZV131035 CJR131035 CTN131035 DDJ131035 DNF131035 DXB131035 EGX131035 EQT131035 FAP131035 FKL131035 FUH131035 GED131035 GNZ131035 GXV131035 HHR131035 HRN131035 IBJ131035 ILF131035 IVB131035 JEX131035 JOT131035 JYP131035 KIL131035 KSH131035 LCD131035 LLZ131035 LVV131035 MFR131035 MPN131035 MZJ131035 NJF131035 NTB131035 OCX131035 OMT131035 OWP131035 PGL131035 PQH131035 QAD131035 QJZ131035 QTV131035 RDR131035 RNN131035 RXJ131035 SHF131035 SRB131035 TAX131035 TKT131035 TUP131035 UEL131035 UOH131035 UYD131035 VHZ131035 VRV131035 WBR131035 WLN131035 WVJ131035 B196571 IX196571 ST196571 ACP196571 AML196571 AWH196571 BGD196571 BPZ196571 BZV196571 CJR196571 CTN196571 DDJ196571 DNF196571 DXB196571 EGX196571 EQT196571 FAP196571 FKL196571 FUH196571 GED196571 GNZ196571 GXV196571 HHR196571 HRN196571 IBJ196571 ILF196571 IVB196571 JEX196571 JOT196571 JYP196571 KIL196571 KSH196571 LCD196571 LLZ196571 LVV196571 MFR196571 MPN196571 MZJ196571 NJF196571 NTB196571 OCX196571 OMT196571 OWP196571 PGL196571 PQH196571 QAD196571 QJZ196571 QTV196571 RDR196571 RNN196571 RXJ196571 SHF196571 SRB196571 TAX196571 TKT196571 TUP196571 UEL196571 UOH196571 UYD196571 VHZ196571 VRV196571 WBR196571 WLN196571 WVJ196571 B262107 IX262107 ST262107 ACP262107 AML262107 AWH262107 BGD262107 BPZ262107 BZV262107 CJR262107 CTN262107 DDJ262107 DNF262107 DXB262107 EGX262107 EQT262107 FAP262107 FKL262107 FUH262107 GED262107 GNZ262107 GXV262107 HHR262107 HRN262107 IBJ262107 ILF262107 IVB262107 JEX262107 JOT262107 JYP262107 KIL262107 KSH262107 LCD262107 LLZ262107 LVV262107 MFR262107 MPN262107 MZJ262107 NJF262107 NTB262107 OCX262107 OMT262107 OWP262107 PGL262107 PQH262107 QAD262107 QJZ262107 QTV262107 RDR262107 RNN262107 RXJ262107 SHF262107 SRB262107 TAX262107 TKT262107 TUP262107 UEL262107 UOH262107 UYD262107 VHZ262107 VRV262107 WBR262107 WLN262107 WVJ262107 B327643 IX327643 ST327643 ACP327643 AML327643 AWH327643 BGD327643 BPZ327643 BZV327643 CJR327643 CTN327643 DDJ327643 DNF327643 DXB327643 EGX327643 EQT327643 FAP327643 FKL327643 FUH327643 GED327643 GNZ327643 GXV327643 HHR327643 HRN327643 IBJ327643 ILF327643 IVB327643 JEX327643 JOT327643 JYP327643 KIL327643 KSH327643 LCD327643 LLZ327643 LVV327643 MFR327643 MPN327643 MZJ327643 NJF327643 NTB327643 OCX327643 OMT327643 OWP327643 PGL327643 PQH327643 QAD327643 QJZ327643 QTV327643 RDR327643 RNN327643 RXJ327643 SHF327643 SRB327643 TAX327643 TKT327643 TUP327643 UEL327643 UOH327643 UYD327643 VHZ327643 VRV327643 WBR327643 WLN327643 WVJ327643 B393179 IX393179 ST393179 ACP393179 AML393179 AWH393179 BGD393179 BPZ393179 BZV393179 CJR393179 CTN393179 DDJ393179 DNF393179 DXB393179 EGX393179 EQT393179 FAP393179 FKL393179 FUH393179 GED393179 GNZ393179 GXV393179 HHR393179 HRN393179 IBJ393179 ILF393179 IVB393179 JEX393179 JOT393179 JYP393179 KIL393179 KSH393179 LCD393179 LLZ393179 LVV393179 MFR393179 MPN393179 MZJ393179 NJF393179 NTB393179 OCX393179 OMT393179 OWP393179 PGL393179 PQH393179 QAD393179 QJZ393179 QTV393179 RDR393179 RNN393179 RXJ393179 SHF393179 SRB393179 TAX393179 TKT393179 TUP393179 UEL393179 UOH393179 UYD393179 VHZ393179 VRV393179 WBR393179 WLN393179 WVJ393179 B458715 IX458715 ST458715 ACP458715 AML458715 AWH458715 BGD458715 BPZ458715 BZV458715 CJR458715 CTN458715 DDJ458715 DNF458715 DXB458715 EGX458715 EQT458715 FAP458715 FKL458715 FUH458715 GED458715 GNZ458715 GXV458715 HHR458715 HRN458715 IBJ458715 ILF458715 IVB458715 JEX458715 JOT458715 JYP458715 KIL458715 KSH458715 LCD458715 LLZ458715 LVV458715 MFR458715 MPN458715 MZJ458715 NJF458715 NTB458715 OCX458715 OMT458715 OWP458715 PGL458715 PQH458715 QAD458715 QJZ458715 QTV458715 RDR458715 RNN458715 RXJ458715 SHF458715 SRB458715 TAX458715 TKT458715 TUP458715 UEL458715 UOH458715 UYD458715 VHZ458715 VRV458715 WBR458715 WLN458715 WVJ458715 B524251 IX524251 ST524251 ACP524251 AML524251 AWH524251 BGD524251 BPZ524251 BZV524251 CJR524251 CTN524251 DDJ524251 DNF524251 DXB524251 EGX524251 EQT524251 FAP524251 FKL524251 FUH524251 GED524251 GNZ524251 GXV524251 HHR524251 HRN524251 IBJ524251 ILF524251 IVB524251 JEX524251 JOT524251 JYP524251 KIL524251 KSH524251 LCD524251 LLZ524251 LVV524251 MFR524251 MPN524251 MZJ524251 NJF524251 NTB524251 OCX524251 OMT524251 OWP524251 PGL524251 PQH524251 QAD524251 QJZ524251 QTV524251 RDR524251 RNN524251 RXJ524251 SHF524251 SRB524251 TAX524251 TKT524251 TUP524251 UEL524251 UOH524251 UYD524251 VHZ524251 VRV524251 WBR524251 WLN524251 WVJ524251 B589787 IX589787 ST589787 ACP589787 AML589787 AWH589787 BGD589787 BPZ589787 BZV589787 CJR589787 CTN589787 DDJ589787 DNF589787 DXB589787 EGX589787 EQT589787 FAP589787 FKL589787 FUH589787 GED589787 GNZ589787 GXV589787 HHR589787 HRN589787 IBJ589787 ILF589787 IVB589787 JEX589787 JOT589787 JYP589787 KIL589787 KSH589787 LCD589787 LLZ589787 LVV589787 MFR589787 MPN589787 MZJ589787 NJF589787 NTB589787 OCX589787 OMT589787 OWP589787 PGL589787 PQH589787 QAD589787 QJZ589787 QTV589787 RDR589787 RNN589787 RXJ589787 SHF589787 SRB589787 TAX589787 TKT589787 TUP589787 UEL589787 UOH589787 UYD589787 VHZ589787 VRV589787 WBR589787 WLN589787 WVJ589787 B655323 IX655323 ST655323 ACP655323 AML655323 AWH655323 BGD655323 BPZ655323 BZV655323 CJR655323 CTN655323 DDJ655323 DNF655323 DXB655323 EGX655323 EQT655323 FAP655323 FKL655323 FUH655323 GED655323 GNZ655323 GXV655323 HHR655323 HRN655323 IBJ655323 ILF655323 IVB655323 JEX655323 JOT655323 JYP655323 KIL655323 KSH655323 LCD655323 LLZ655323 LVV655323 MFR655323 MPN655323 MZJ655323 NJF655323 NTB655323 OCX655323 OMT655323 OWP655323 PGL655323 PQH655323 QAD655323 QJZ655323 QTV655323 RDR655323 RNN655323 RXJ655323 SHF655323 SRB655323 TAX655323 TKT655323 TUP655323 UEL655323 UOH655323 UYD655323 VHZ655323 VRV655323 WBR655323 WLN655323 WVJ655323 B720859 IX720859 ST720859 ACP720859 AML720859 AWH720859 BGD720859 BPZ720859 BZV720859 CJR720859 CTN720859 DDJ720859 DNF720859 DXB720859 EGX720859 EQT720859 FAP720859 FKL720859 FUH720859 GED720859 GNZ720859 GXV720859 HHR720859 HRN720859 IBJ720859 ILF720859 IVB720859 JEX720859 JOT720859 JYP720859 KIL720859 KSH720859 LCD720859 LLZ720859 LVV720859 MFR720859 MPN720859 MZJ720859 NJF720859 NTB720859 OCX720859 OMT720859 OWP720859 PGL720859 PQH720859 QAD720859 QJZ720859 QTV720859 RDR720859 RNN720859 RXJ720859 SHF720859 SRB720859 TAX720859 TKT720859 TUP720859 UEL720859 UOH720859 UYD720859 VHZ720859 VRV720859 WBR720859 WLN720859 WVJ720859 B786395 IX786395 ST786395 ACP786395 AML786395 AWH786395 BGD786395 BPZ786395 BZV786395 CJR786395 CTN786395 DDJ786395 DNF786395 DXB786395 EGX786395 EQT786395 FAP786395 FKL786395 FUH786395 GED786395 GNZ786395 GXV786395 HHR786395 HRN786395 IBJ786395 ILF786395 IVB786395 JEX786395 JOT786395 JYP786395 KIL786395 KSH786395 LCD786395 LLZ786395 LVV786395 MFR786395 MPN786395 MZJ786395 NJF786395 NTB786395 OCX786395 OMT786395 OWP786395 PGL786395 PQH786395 QAD786395 QJZ786395 QTV786395 RDR786395 RNN786395 RXJ786395 SHF786395 SRB786395 TAX786395 TKT786395 TUP786395 UEL786395 UOH786395 UYD786395 VHZ786395 VRV786395 WBR786395 WLN786395 WVJ786395 B851931 IX851931 ST851931 ACP851931 AML851931 AWH851931 BGD851931 BPZ851931 BZV851931 CJR851931 CTN851931 DDJ851931 DNF851931 DXB851931 EGX851931 EQT851931 FAP851931 FKL851931 FUH851931 GED851931 GNZ851931 GXV851931 HHR851931 HRN851931 IBJ851931 ILF851931 IVB851931 JEX851931 JOT851931 JYP851931 KIL851931 KSH851931 LCD851931 LLZ851931 LVV851931 MFR851931 MPN851931 MZJ851931 NJF851931 NTB851931 OCX851931 OMT851931 OWP851931 PGL851931 PQH851931 QAD851931 QJZ851931 QTV851931 RDR851931 RNN851931 RXJ851931 SHF851931 SRB851931 TAX851931 TKT851931 TUP851931 UEL851931 UOH851931 UYD851931 VHZ851931 VRV851931 WBR851931 WLN851931 WVJ851931 B917467 IX917467 ST917467 ACP917467 AML917467 AWH917467 BGD917467 BPZ917467 BZV917467 CJR917467 CTN917467 DDJ917467 DNF917467 DXB917467 EGX917467 EQT917467 FAP917467 FKL917467 FUH917467 GED917467 GNZ917467 GXV917467 HHR917467 HRN917467 IBJ917467 ILF917467 IVB917467 JEX917467 JOT917467 JYP917467 KIL917467 KSH917467 LCD917467 LLZ917467 LVV917467 MFR917467 MPN917467 MZJ917467 NJF917467 NTB917467 OCX917467 OMT917467 OWP917467 PGL917467 PQH917467 QAD917467 QJZ917467 QTV917467 RDR917467 RNN917467 RXJ917467 SHF917467 SRB917467 TAX917467 TKT917467 TUP917467 UEL917467 UOH917467 UYD917467 VHZ917467 VRV917467 WBR917467 WLN917467 WVJ917467 B983003 IX983003 ST983003 ACP983003 AML983003 AWH983003 BGD983003 BPZ983003 BZV983003 CJR983003 CTN983003 DDJ983003 DNF983003 DXB983003 EGX983003 EQT983003 FAP983003 FKL983003 FUH983003 GED983003 GNZ983003 GXV983003 HHR983003 HRN983003 IBJ983003 ILF983003 IVB983003 JEX983003 JOT983003 JYP983003 KIL983003 KSH983003 LCD983003 LLZ983003 LVV983003 MFR983003 MPN983003 MZJ983003 NJF983003 NTB983003 OCX983003 OMT983003 OWP983003 PGL983003 PQH983003 QAD983003 QJZ983003 QTV983003 RDR983003 RNN983003 RXJ983003 SHF983003 SRB983003 TAX983003 TKT983003 TUP983003 UEL983003 UOH983003 UYD983003 VHZ983003 VRV983003 WBR983003 WLN983003 WVJ983003">
      <formula1>1</formula1>
      <formula2>73415</formula2>
    </dataValidation>
    <dataValidation type="decimal" operator="lessThanOrEqual" allowBlank="1" showInputMessage="1" sqref="WVK983007:WVV983007 IY7:JJ7 SU7:TF7 ACQ7:ADB7 AMM7:AMX7 AWI7:AWT7 BGE7:BGP7 BQA7:BQL7 BZW7:CAH7 CJS7:CKD7 CTO7:CTZ7 DDK7:DDV7 DNG7:DNR7 DXC7:DXN7 EGY7:EHJ7 EQU7:ERF7 FAQ7:FBB7 FKM7:FKX7 FUI7:FUT7 GEE7:GEP7 GOA7:GOL7 GXW7:GYH7 HHS7:HID7 HRO7:HRZ7 IBK7:IBV7 ILG7:ILR7 IVC7:IVN7 JEY7:JFJ7 JOU7:JPF7 JYQ7:JZB7 KIM7:KIX7 KSI7:KST7 LCE7:LCP7 LMA7:LML7 LVW7:LWH7 MFS7:MGD7 MPO7:MPZ7 MZK7:MZV7 NJG7:NJR7 NTC7:NTN7 OCY7:ODJ7 OMU7:ONF7 OWQ7:OXB7 PGM7:PGX7 PQI7:PQT7 QAE7:QAP7 QKA7:QKL7 QTW7:QUH7 RDS7:RED7 RNO7:RNZ7 RXK7:RXV7 SHG7:SHR7 SRC7:SRN7 TAY7:TBJ7 TKU7:TLF7 TUQ7:TVB7 UEM7:UEX7 UOI7:UOT7 UYE7:UYP7 VIA7:VIL7 VRW7:VSH7 WBS7:WCD7 WLO7:WLZ7 WVK7:WVV7 C65503:N65503 IY65503:JJ65503 SU65503:TF65503 ACQ65503:ADB65503 AMM65503:AMX65503 AWI65503:AWT65503 BGE65503:BGP65503 BQA65503:BQL65503 BZW65503:CAH65503 CJS65503:CKD65503 CTO65503:CTZ65503 DDK65503:DDV65503 DNG65503:DNR65503 DXC65503:DXN65503 EGY65503:EHJ65503 EQU65503:ERF65503 FAQ65503:FBB65503 FKM65503:FKX65503 FUI65503:FUT65503 GEE65503:GEP65503 GOA65503:GOL65503 GXW65503:GYH65503 HHS65503:HID65503 HRO65503:HRZ65503 IBK65503:IBV65503 ILG65503:ILR65503 IVC65503:IVN65503 JEY65503:JFJ65503 JOU65503:JPF65503 JYQ65503:JZB65503 KIM65503:KIX65503 KSI65503:KST65503 LCE65503:LCP65503 LMA65503:LML65503 LVW65503:LWH65503 MFS65503:MGD65503 MPO65503:MPZ65503 MZK65503:MZV65503 NJG65503:NJR65503 NTC65503:NTN65503 OCY65503:ODJ65503 OMU65503:ONF65503 OWQ65503:OXB65503 PGM65503:PGX65503 PQI65503:PQT65503 QAE65503:QAP65503 QKA65503:QKL65503 QTW65503:QUH65503 RDS65503:RED65503 RNO65503:RNZ65503 RXK65503:RXV65503 SHG65503:SHR65503 SRC65503:SRN65503 TAY65503:TBJ65503 TKU65503:TLF65503 TUQ65503:TVB65503 UEM65503:UEX65503 UOI65503:UOT65503 UYE65503:UYP65503 VIA65503:VIL65503 VRW65503:VSH65503 WBS65503:WCD65503 WLO65503:WLZ65503 WVK65503:WVV65503 C131039:N131039 IY131039:JJ131039 SU131039:TF131039 ACQ131039:ADB131039 AMM131039:AMX131039 AWI131039:AWT131039 BGE131039:BGP131039 BQA131039:BQL131039 BZW131039:CAH131039 CJS131039:CKD131039 CTO131039:CTZ131039 DDK131039:DDV131039 DNG131039:DNR131039 DXC131039:DXN131039 EGY131039:EHJ131039 EQU131039:ERF131039 FAQ131039:FBB131039 FKM131039:FKX131039 FUI131039:FUT131039 GEE131039:GEP131039 GOA131039:GOL131039 GXW131039:GYH131039 HHS131039:HID131039 HRO131039:HRZ131039 IBK131039:IBV131039 ILG131039:ILR131039 IVC131039:IVN131039 JEY131039:JFJ131039 JOU131039:JPF131039 JYQ131039:JZB131039 KIM131039:KIX131039 KSI131039:KST131039 LCE131039:LCP131039 LMA131039:LML131039 LVW131039:LWH131039 MFS131039:MGD131039 MPO131039:MPZ131039 MZK131039:MZV131039 NJG131039:NJR131039 NTC131039:NTN131039 OCY131039:ODJ131039 OMU131039:ONF131039 OWQ131039:OXB131039 PGM131039:PGX131039 PQI131039:PQT131039 QAE131039:QAP131039 QKA131039:QKL131039 QTW131039:QUH131039 RDS131039:RED131039 RNO131039:RNZ131039 RXK131039:RXV131039 SHG131039:SHR131039 SRC131039:SRN131039 TAY131039:TBJ131039 TKU131039:TLF131039 TUQ131039:TVB131039 UEM131039:UEX131039 UOI131039:UOT131039 UYE131039:UYP131039 VIA131039:VIL131039 VRW131039:VSH131039 WBS131039:WCD131039 WLO131039:WLZ131039 WVK131039:WVV131039 C196575:N196575 IY196575:JJ196575 SU196575:TF196575 ACQ196575:ADB196575 AMM196575:AMX196575 AWI196575:AWT196575 BGE196575:BGP196575 BQA196575:BQL196575 BZW196575:CAH196575 CJS196575:CKD196575 CTO196575:CTZ196575 DDK196575:DDV196575 DNG196575:DNR196575 DXC196575:DXN196575 EGY196575:EHJ196575 EQU196575:ERF196575 FAQ196575:FBB196575 FKM196575:FKX196575 FUI196575:FUT196575 GEE196575:GEP196575 GOA196575:GOL196575 GXW196575:GYH196575 HHS196575:HID196575 HRO196575:HRZ196575 IBK196575:IBV196575 ILG196575:ILR196575 IVC196575:IVN196575 JEY196575:JFJ196575 JOU196575:JPF196575 JYQ196575:JZB196575 KIM196575:KIX196575 KSI196575:KST196575 LCE196575:LCP196575 LMA196575:LML196575 LVW196575:LWH196575 MFS196575:MGD196575 MPO196575:MPZ196575 MZK196575:MZV196575 NJG196575:NJR196575 NTC196575:NTN196575 OCY196575:ODJ196575 OMU196575:ONF196575 OWQ196575:OXB196575 PGM196575:PGX196575 PQI196575:PQT196575 QAE196575:QAP196575 QKA196575:QKL196575 QTW196575:QUH196575 RDS196575:RED196575 RNO196575:RNZ196575 RXK196575:RXV196575 SHG196575:SHR196575 SRC196575:SRN196575 TAY196575:TBJ196575 TKU196575:TLF196575 TUQ196575:TVB196575 UEM196575:UEX196575 UOI196575:UOT196575 UYE196575:UYP196575 VIA196575:VIL196575 VRW196575:VSH196575 WBS196575:WCD196575 WLO196575:WLZ196575 WVK196575:WVV196575 C262111:N262111 IY262111:JJ262111 SU262111:TF262111 ACQ262111:ADB262111 AMM262111:AMX262111 AWI262111:AWT262111 BGE262111:BGP262111 BQA262111:BQL262111 BZW262111:CAH262111 CJS262111:CKD262111 CTO262111:CTZ262111 DDK262111:DDV262111 DNG262111:DNR262111 DXC262111:DXN262111 EGY262111:EHJ262111 EQU262111:ERF262111 FAQ262111:FBB262111 FKM262111:FKX262111 FUI262111:FUT262111 GEE262111:GEP262111 GOA262111:GOL262111 GXW262111:GYH262111 HHS262111:HID262111 HRO262111:HRZ262111 IBK262111:IBV262111 ILG262111:ILR262111 IVC262111:IVN262111 JEY262111:JFJ262111 JOU262111:JPF262111 JYQ262111:JZB262111 KIM262111:KIX262111 KSI262111:KST262111 LCE262111:LCP262111 LMA262111:LML262111 LVW262111:LWH262111 MFS262111:MGD262111 MPO262111:MPZ262111 MZK262111:MZV262111 NJG262111:NJR262111 NTC262111:NTN262111 OCY262111:ODJ262111 OMU262111:ONF262111 OWQ262111:OXB262111 PGM262111:PGX262111 PQI262111:PQT262111 QAE262111:QAP262111 QKA262111:QKL262111 QTW262111:QUH262111 RDS262111:RED262111 RNO262111:RNZ262111 RXK262111:RXV262111 SHG262111:SHR262111 SRC262111:SRN262111 TAY262111:TBJ262111 TKU262111:TLF262111 TUQ262111:TVB262111 UEM262111:UEX262111 UOI262111:UOT262111 UYE262111:UYP262111 VIA262111:VIL262111 VRW262111:VSH262111 WBS262111:WCD262111 WLO262111:WLZ262111 WVK262111:WVV262111 C327647:N327647 IY327647:JJ327647 SU327647:TF327647 ACQ327647:ADB327647 AMM327647:AMX327647 AWI327647:AWT327647 BGE327647:BGP327647 BQA327647:BQL327647 BZW327647:CAH327647 CJS327647:CKD327647 CTO327647:CTZ327647 DDK327647:DDV327647 DNG327647:DNR327647 DXC327647:DXN327647 EGY327647:EHJ327647 EQU327647:ERF327647 FAQ327647:FBB327647 FKM327647:FKX327647 FUI327647:FUT327647 GEE327647:GEP327647 GOA327647:GOL327647 GXW327647:GYH327647 HHS327647:HID327647 HRO327647:HRZ327647 IBK327647:IBV327647 ILG327647:ILR327647 IVC327647:IVN327647 JEY327647:JFJ327647 JOU327647:JPF327647 JYQ327647:JZB327647 KIM327647:KIX327647 KSI327647:KST327647 LCE327647:LCP327647 LMA327647:LML327647 LVW327647:LWH327647 MFS327647:MGD327647 MPO327647:MPZ327647 MZK327647:MZV327647 NJG327647:NJR327647 NTC327647:NTN327647 OCY327647:ODJ327647 OMU327647:ONF327647 OWQ327647:OXB327647 PGM327647:PGX327647 PQI327647:PQT327647 QAE327647:QAP327647 QKA327647:QKL327647 QTW327647:QUH327647 RDS327647:RED327647 RNO327647:RNZ327647 RXK327647:RXV327647 SHG327647:SHR327647 SRC327647:SRN327647 TAY327647:TBJ327647 TKU327647:TLF327647 TUQ327647:TVB327647 UEM327647:UEX327647 UOI327647:UOT327647 UYE327647:UYP327647 VIA327647:VIL327647 VRW327647:VSH327647 WBS327647:WCD327647 WLO327647:WLZ327647 WVK327647:WVV327647 C393183:N393183 IY393183:JJ393183 SU393183:TF393183 ACQ393183:ADB393183 AMM393183:AMX393183 AWI393183:AWT393183 BGE393183:BGP393183 BQA393183:BQL393183 BZW393183:CAH393183 CJS393183:CKD393183 CTO393183:CTZ393183 DDK393183:DDV393183 DNG393183:DNR393183 DXC393183:DXN393183 EGY393183:EHJ393183 EQU393183:ERF393183 FAQ393183:FBB393183 FKM393183:FKX393183 FUI393183:FUT393183 GEE393183:GEP393183 GOA393183:GOL393183 GXW393183:GYH393183 HHS393183:HID393183 HRO393183:HRZ393183 IBK393183:IBV393183 ILG393183:ILR393183 IVC393183:IVN393183 JEY393183:JFJ393183 JOU393183:JPF393183 JYQ393183:JZB393183 KIM393183:KIX393183 KSI393183:KST393183 LCE393183:LCP393183 LMA393183:LML393183 LVW393183:LWH393183 MFS393183:MGD393183 MPO393183:MPZ393183 MZK393183:MZV393183 NJG393183:NJR393183 NTC393183:NTN393183 OCY393183:ODJ393183 OMU393183:ONF393183 OWQ393183:OXB393183 PGM393183:PGX393183 PQI393183:PQT393183 QAE393183:QAP393183 QKA393183:QKL393183 QTW393183:QUH393183 RDS393183:RED393183 RNO393183:RNZ393183 RXK393183:RXV393183 SHG393183:SHR393183 SRC393183:SRN393183 TAY393183:TBJ393183 TKU393183:TLF393183 TUQ393183:TVB393183 UEM393183:UEX393183 UOI393183:UOT393183 UYE393183:UYP393183 VIA393183:VIL393183 VRW393183:VSH393183 WBS393183:WCD393183 WLO393183:WLZ393183 WVK393183:WVV393183 C458719:N458719 IY458719:JJ458719 SU458719:TF458719 ACQ458719:ADB458719 AMM458719:AMX458719 AWI458719:AWT458719 BGE458719:BGP458719 BQA458719:BQL458719 BZW458719:CAH458719 CJS458719:CKD458719 CTO458719:CTZ458719 DDK458719:DDV458719 DNG458719:DNR458719 DXC458719:DXN458719 EGY458719:EHJ458719 EQU458719:ERF458719 FAQ458719:FBB458719 FKM458719:FKX458719 FUI458719:FUT458719 GEE458719:GEP458719 GOA458719:GOL458719 GXW458719:GYH458719 HHS458719:HID458719 HRO458719:HRZ458719 IBK458719:IBV458719 ILG458719:ILR458719 IVC458719:IVN458719 JEY458719:JFJ458719 JOU458719:JPF458719 JYQ458719:JZB458719 KIM458719:KIX458719 KSI458719:KST458719 LCE458719:LCP458719 LMA458719:LML458719 LVW458719:LWH458719 MFS458719:MGD458719 MPO458719:MPZ458719 MZK458719:MZV458719 NJG458719:NJR458719 NTC458719:NTN458719 OCY458719:ODJ458719 OMU458719:ONF458719 OWQ458719:OXB458719 PGM458719:PGX458719 PQI458719:PQT458719 QAE458719:QAP458719 QKA458719:QKL458719 QTW458719:QUH458719 RDS458719:RED458719 RNO458719:RNZ458719 RXK458719:RXV458719 SHG458719:SHR458719 SRC458719:SRN458719 TAY458719:TBJ458719 TKU458719:TLF458719 TUQ458719:TVB458719 UEM458719:UEX458719 UOI458719:UOT458719 UYE458719:UYP458719 VIA458719:VIL458719 VRW458719:VSH458719 WBS458719:WCD458719 WLO458719:WLZ458719 WVK458719:WVV458719 C524255:N524255 IY524255:JJ524255 SU524255:TF524255 ACQ524255:ADB524255 AMM524255:AMX524255 AWI524255:AWT524255 BGE524255:BGP524255 BQA524255:BQL524255 BZW524255:CAH524255 CJS524255:CKD524255 CTO524255:CTZ524255 DDK524255:DDV524255 DNG524255:DNR524255 DXC524255:DXN524255 EGY524255:EHJ524255 EQU524255:ERF524255 FAQ524255:FBB524255 FKM524255:FKX524255 FUI524255:FUT524255 GEE524255:GEP524255 GOA524255:GOL524255 GXW524255:GYH524255 HHS524255:HID524255 HRO524255:HRZ524255 IBK524255:IBV524255 ILG524255:ILR524255 IVC524255:IVN524255 JEY524255:JFJ524255 JOU524255:JPF524255 JYQ524255:JZB524255 KIM524255:KIX524255 KSI524255:KST524255 LCE524255:LCP524255 LMA524255:LML524255 LVW524255:LWH524255 MFS524255:MGD524255 MPO524255:MPZ524255 MZK524255:MZV524255 NJG524255:NJR524255 NTC524255:NTN524255 OCY524255:ODJ524255 OMU524255:ONF524255 OWQ524255:OXB524255 PGM524255:PGX524255 PQI524255:PQT524255 QAE524255:QAP524255 QKA524255:QKL524255 QTW524255:QUH524255 RDS524255:RED524255 RNO524255:RNZ524255 RXK524255:RXV524255 SHG524255:SHR524255 SRC524255:SRN524255 TAY524255:TBJ524255 TKU524255:TLF524255 TUQ524255:TVB524255 UEM524255:UEX524255 UOI524255:UOT524255 UYE524255:UYP524255 VIA524255:VIL524255 VRW524255:VSH524255 WBS524255:WCD524255 WLO524255:WLZ524255 WVK524255:WVV524255 C589791:N589791 IY589791:JJ589791 SU589791:TF589791 ACQ589791:ADB589791 AMM589791:AMX589791 AWI589791:AWT589791 BGE589791:BGP589791 BQA589791:BQL589791 BZW589791:CAH589791 CJS589791:CKD589791 CTO589791:CTZ589791 DDK589791:DDV589791 DNG589791:DNR589791 DXC589791:DXN589791 EGY589791:EHJ589791 EQU589791:ERF589791 FAQ589791:FBB589791 FKM589791:FKX589791 FUI589791:FUT589791 GEE589791:GEP589791 GOA589791:GOL589791 GXW589791:GYH589791 HHS589791:HID589791 HRO589791:HRZ589791 IBK589791:IBV589791 ILG589791:ILR589791 IVC589791:IVN589791 JEY589791:JFJ589791 JOU589791:JPF589791 JYQ589791:JZB589791 KIM589791:KIX589791 KSI589791:KST589791 LCE589791:LCP589791 LMA589791:LML589791 LVW589791:LWH589791 MFS589791:MGD589791 MPO589791:MPZ589791 MZK589791:MZV589791 NJG589791:NJR589791 NTC589791:NTN589791 OCY589791:ODJ589791 OMU589791:ONF589791 OWQ589791:OXB589791 PGM589791:PGX589791 PQI589791:PQT589791 QAE589791:QAP589791 QKA589791:QKL589791 QTW589791:QUH589791 RDS589791:RED589791 RNO589791:RNZ589791 RXK589791:RXV589791 SHG589791:SHR589791 SRC589791:SRN589791 TAY589791:TBJ589791 TKU589791:TLF589791 TUQ589791:TVB589791 UEM589791:UEX589791 UOI589791:UOT589791 UYE589791:UYP589791 VIA589791:VIL589791 VRW589791:VSH589791 WBS589791:WCD589791 WLO589791:WLZ589791 WVK589791:WVV589791 C655327:N655327 IY655327:JJ655327 SU655327:TF655327 ACQ655327:ADB655327 AMM655327:AMX655327 AWI655327:AWT655327 BGE655327:BGP655327 BQA655327:BQL655327 BZW655327:CAH655327 CJS655327:CKD655327 CTO655327:CTZ655327 DDK655327:DDV655327 DNG655327:DNR655327 DXC655327:DXN655327 EGY655327:EHJ655327 EQU655327:ERF655327 FAQ655327:FBB655327 FKM655327:FKX655327 FUI655327:FUT655327 GEE655327:GEP655327 GOA655327:GOL655327 GXW655327:GYH655327 HHS655327:HID655327 HRO655327:HRZ655327 IBK655327:IBV655327 ILG655327:ILR655327 IVC655327:IVN655327 JEY655327:JFJ655327 JOU655327:JPF655327 JYQ655327:JZB655327 KIM655327:KIX655327 KSI655327:KST655327 LCE655327:LCP655327 LMA655327:LML655327 LVW655327:LWH655327 MFS655327:MGD655327 MPO655327:MPZ655327 MZK655327:MZV655327 NJG655327:NJR655327 NTC655327:NTN655327 OCY655327:ODJ655327 OMU655327:ONF655327 OWQ655327:OXB655327 PGM655327:PGX655327 PQI655327:PQT655327 QAE655327:QAP655327 QKA655327:QKL655327 QTW655327:QUH655327 RDS655327:RED655327 RNO655327:RNZ655327 RXK655327:RXV655327 SHG655327:SHR655327 SRC655327:SRN655327 TAY655327:TBJ655327 TKU655327:TLF655327 TUQ655327:TVB655327 UEM655327:UEX655327 UOI655327:UOT655327 UYE655327:UYP655327 VIA655327:VIL655327 VRW655327:VSH655327 WBS655327:WCD655327 WLO655327:WLZ655327 WVK655327:WVV655327 C720863:N720863 IY720863:JJ720863 SU720863:TF720863 ACQ720863:ADB720863 AMM720863:AMX720863 AWI720863:AWT720863 BGE720863:BGP720863 BQA720863:BQL720863 BZW720863:CAH720863 CJS720863:CKD720863 CTO720863:CTZ720863 DDK720863:DDV720863 DNG720863:DNR720863 DXC720863:DXN720863 EGY720863:EHJ720863 EQU720863:ERF720863 FAQ720863:FBB720863 FKM720863:FKX720863 FUI720863:FUT720863 GEE720863:GEP720863 GOA720863:GOL720863 GXW720863:GYH720863 HHS720863:HID720863 HRO720863:HRZ720863 IBK720863:IBV720863 ILG720863:ILR720863 IVC720863:IVN720863 JEY720863:JFJ720863 JOU720863:JPF720863 JYQ720863:JZB720863 KIM720863:KIX720863 KSI720863:KST720863 LCE720863:LCP720863 LMA720863:LML720863 LVW720863:LWH720863 MFS720863:MGD720863 MPO720863:MPZ720863 MZK720863:MZV720863 NJG720863:NJR720863 NTC720863:NTN720863 OCY720863:ODJ720863 OMU720863:ONF720863 OWQ720863:OXB720863 PGM720863:PGX720863 PQI720863:PQT720863 QAE720863:QAP720863 QKA720863:QKL720863 QTW720863:QUH720863 RDS720863:RED720863 RNO720863:RNZ720863 RXK720863:RXV720863 SHG720863:SHR720863 SRC720863:SRN720863 TAY720863:TBJ720863 TKU720863:TLF720863 TUQ720863:TVB720863 UEM720863:UEX720863 UOI720863:UOT720863 UYE720863:UYP720863 VIA720863:VIL720863 VRW720863:VSH720863 WBS720863:WCD720863 WLO720863:WLZ720863 WVK720863:WVV720863 C786399:N786399 IY786399:JJ786399 SU786399:TF786399 ACQ786399:ADB786399 AMM786399:AMX786399 AWI786399:AWT786399 BGE786399:BGP786399 BQA786399:BQL786399 BZW786399:CAH786399 CJS786399:CKD786399 CTO786399:CTZ786399 DDK786399:DDV786399 DNG786399:DNR786399 DXC786399:DXN786399 EGY786399:EHJ786399 EQU786399:ERF786399 FAQ786399:FBB786399 FKM786399:FKX786399 FUI786399:FUT786399 GEE786399:GEP786399 GOA786399:GOL786399 GXW786399:GYH786399 HHS786399:HID786399 HRO786399:HRZ786399 IBK786399:IBV786399 ILG786399:ILR786399 IVC786399:IVN786399 JEY786399:JFJ786399 JOU786399:JPF786399 JYQ786399:JZB786399 KIM786399:KIX786399 KSI786399:KST786399 LCE786399:LCP786399 LMA786399:LML786399 LVW786399:LWH786399 MFS786399:MGD786399 MPO786399:MPZ786399 MZK786399:MZV786399 NJG786399:NJR786399 NTC786399:NTN786399 OCY786399:ODJ786399 OMU786399:ONF786399 OWQ786399:OXB786399 PGM786399:PGX786399 PQI786399:PQT786399 QAE786399:QAP786399 QKA786399:QKL786399 QTW786399:QUH786399 RDS786399:RED786399 RNO786399:RNZ786399 RXK786399:RXV786399 SHG786399:SHR786399 SRC786399:SRN786399 TAY786399:TBJ786399 TKU786399:TLF786399 TUQ786399:TVB786399 UEM786399:UEX786399 UOI786399:UOT786399 UYE786399:UYP786399 VIA786399:VIL786399 VRW786399:VSH786399 WBS786399:WCD786399 WLO786399:WLZ786399 WVK786399:WVV786399 C851935:N851935 IY851935:JJ851935 SU851935:TF851935 ACQ851935:ADB851935 AMM851935:AMX851935 AWI851935:AWT851935 BGE851935:BGP851935 BQA851935:BQL851935 BZW851935:CAH851935 CJS851935:CKD851935 CTO851935:CTZ851935 DDK851935:DDV851935 DNG851935:DNR851935 DXC851935:DXN851935 EGY851935:EHJ851935 EQU851935:ERF851935 FAQ851935:FBB851935 FKM851935:FKX851935 FUI851935:FUT851935 GEE851935:GEP851935 GOA851935:GOL851935 GXW851935:GYH851935 HHS851935:HID851935 HRO851935:HRZ851935 IBK851935:IBV851935 ILG851935:ILR851935 IVC851935:IVN851935 JEY851935:JFJ851935 JOU851935:JPF851935 JYQ851935:JZB851935 KIM851935:KIX851935 KSI851935:KST851935 LCE851935:LCP851935 LMA851935:LML851935 LVW851935:LWH851935 MFS851935:MGD851935 MPO851935:MPZ851935 MZK851935:MZV851935 NJG851935:NJR851935 NTC851935:NTN851935 OCY851935:ODJ851935 OMU851935:ONF851935 OWQ851935:OXB851935 PGM851935:PGX851935 PQI851935:PQT851935 QAE851935:QAP851935 QKA851935:QKL851935 QTW851935:QUH851935 RDS851935:RED851935 RNO851935:RNZ851935 RXK851935:RXV851935 SHG851935:SHR851935 SRC851935:SRN851935 TAY851935:TBJ851935 TKU851935:TLF851935 TUQ851935:TVB851935 UEM851935:UEX851935 UOI851935:UOT851935 UYE851935:UYP851935 VIA851935:VIL851935 VRW851935:VSH851935 WBS851935:WCD851935 WLO851935:WLZ851935 WVK851935:WVV851935 C917471:N917471 IY917471:JJ917471 SU917471:TF917471 ACQ917471:ADB917471 AMM917471:AMX917471 AWI917471:AWT917471 BGE917471:BGP917471 BQA917471:BQL917471 BZW917471:CAH917471 CJS917471:CKD917471 CTO917471:CTZ917471 DDK917471:DDV917471 DNG917471:DNR917471 DXC917471:DXN917471 EGY917471:EHJ917471 EQU917471:ERF917471 FAQ917471:FBB917471 FKM917471:FKX917471 FUI917471:FUT917471 GEE917471:GEP917471 GOA917471:GOL917471 GXW917471:GYH917471 HHS917471:HID917471 HRO917471:HRZ917471 IBK917471:IBV917471 ILG917471:ILR917471 IVC917471:IVN917471 JEY917471:JFJ917471 JOU917471:JPF917471 JYQ917471:JZB917471 KIM917471:KIX917471 KSI917471:KST917471 LCE917471:LCP917471 LMA917471:LML917471 LVW917471:LWH917471 MFS917471:MGD917471 MPO917471:MPZ917471 MZK917471:MZV917471 NJG917471:NJR917471 NTC917471:NTN917471 OCY917471:ODJ917471 OMU917471:ONF917471 OWQ917471:OXB917471 PGM917471:PGX917471 PQI917471:PQT917471 QAE917471:QAP917471 QKA917471:QKL917471 QTW917471:QUH917471 RDS917471:RED917471 RNO917471:RNZ917471 RXK917471:RXV917471 SHG917471:SHR917471 SRC917471:SRN917471 TAY917471:TBJ917471 TKU917471:TLF917471 TUQ917471:TVB917471 UEM917471:UEX917471 UOI917471:UOT917471 UYE917471:UYP917471 VIA917471:VIL917471 VRW917471:VSH917471 WBS917471:WCD917471 WLO917471:WLZ917471 WVK917471:WVV917471 C983007:N983007 IY983007:JJ983007 SU983007:TF983007 ACQ983007:ADB983007 AMM983007:AMX983007 AWI983007:AWT983007 BGE983007:BGP983007 BQA983007:BQL983007 BZW983007:CAH983007 CJS983007:CKD983007 CTO983007:CTZ983007 DDK983007:DDV983007 DNG983007:DNR983007 DXC983007:DXN983007 EGY983007:EHJ983007 EQU983007:ERF983007 FAQ983007:FBB983007 FKM983007:FKX983007 FUI983007:FUT983007 GEE983007:GEP983007 GOA983007:GOL983007 GXW983007:GYH983007 HHS983007:HID983007 HRO983007:HRZ983007 IBK983007:IBV983007 ILG983007:ILR983007 IVC983007:IVN983007 JEY983007:JFJ983007 JOU983007:JPF983007 JYQ983007:JZB983007 KIM983007:KIX983007 KSI983007:KST983007 LCE983007:LCP983007 LMA983007:LML983007 LVW983007:LWH983007 MFS983007:MGD983007 MPO983007:MPZ983007 MZK983007:MZV983007 NJG983007:NJR983007 NTC983007:NTN983007 OCY983007:ODJ983007 OMU983007:ONF983007 OWQ983007:OXB983007 PGM983007:PGX983007 PQI983007:PQT983007 QAE983007:QAP983007 QKA983007:QKL983007 QTW983007:QUH983007 RDS983007:RED983007 RNO983007:RNZ983007 RXK983007:RXV983007 SHG983007:SHR983007 SRC983007:SRN983007 TAY983007:TBJ983007 TKU983007:TLF983007 TUQ983007:TVB983007 UEM983007:UEX983007 UOI983007:UOT983007 UYE983007:UYP983007 VIA983007:VIL983007 VRW983007:VSH983007 WBS983007:WCD983007 WLO983007:WLZ983007 C7:N7 C36:N36 C66:N66">
      <formula1>10000000</formula1>
    </dataValidation>
    <dataValidation type="decimal" allowBlank="1" showInputMessage="1" prompt="Enter returns and allowances as a positive number." sqref="C65507:N65507 IY65507:JJ65507 SU65507:TF65507 ACQ65507:ADB65507 AMM65507:AMX65507 AWI65507:AWT65507 BGE65507:BGP65507 BQA65507:BQL65507 BZW65507:CAH65507 CJS65507:CKD65507 CTO65507:CTZ65507 DDK65507:DDV65507 DNG65507:DNR65507 DXC65507:DXN65507 EGY65507:EHJ65507 EQU65507:ERF65507 FAQ65507:FBB65507 FKM65507:FKX65507 FUI65507:FUT65507 GEE65507:GEP65507 GOA65507:GOL65507 GXW65507:GYH65507 HHS65507:HID65507 HRO65507:HRZ65507 IBK65507:IBV65507 ILG65507:ILR65507 IVC65507:IVN65507 JEY65507:JFJ65507 JOU65507:JPF65507 JYQ65507:JZB65507 KIM65507:KIX65507 KSI65507:KST65507 LCE65507:LCP65507 LMA65507:LML65507 LVW65507:LWH65507 MFS65507:MGD65507 MPO65507:MPZ65507 MZK65507:MZV65507 NJG65507:NJR65507 NTC65507:NTN65507 OCY65507:ODJ65507 OMU65507:ONF65507 OWQ65507:OXB65507 PGM65507:PGX65507 PQI65507:PQT65507 QAE65507:QAP65507 QKA65507:QKL65507 QTW65507:QUH65507 RDS65507:RED65507 RNO65507:RNZ65507 RXK65507:RXV65507 SHG65507:SHR65507 SRC65507:SRN65507 TAY65507:TBJ65507 TKU65507:TLF65507 TUQ65507:TVB65507 UEM65507:UEX65507 UOI65507:UOT65507 UYE65507:UYP65507 VIA65507:VIL65507 VRW65507:VSH65507 WBS65507:WCD65507 WLO65507:WLZ65507 WVK65507:WVV65507 C131043:N131043 IY131043:JJ131043 SU131043:TF131043 ACQ131043:ADB131043 AMM131043:AMX131043 AWI131043:AWT131043 BGE131043:BGP131043 BQA131043:BQL131043 BZW131043:CAH131043 CJS131043:CKD131043 CTO131043:CTZ131043 DDK131043:DDV131043 DNG131043:DNR131043 DXC131043:DXN131043 EGY131043:EHJ131043 EQU131043:ERF131043 FAQ131043:FBB131043 FKM131043:FKX131043 FUI131043:FUT131043 GEE131043:GEP131043 GOA131043:GOL131043 GXW131043:GYH131043 HHS131043:HID131043 HRO131043:HRZ131043 IBK131043:IBV131043 ILG131043:ILR131043 IVC131043:IVN131043 JEY131043:JFJ131043 JOU131043:JPF131043 JYQ131043:JZB131043 KIM131043:KIX131043 KSI131043:KST131043 LCE131043:LCP131043 LMA131043:LML131043 LVW131043:LWH131043 MFS131043:MGD131043 MPO131043:MPZ131043 MZK131043:MZV131043 NJG131043:NJR131043 NTC131043:NTN131043 OCY131043:ODJ131043 OMU131043:ONF131043 OWQ131043:OXB131043 PGM131043:PGX131043 PQI131043:PQT131043 QAE131043:QAP131043 QKA131043:QKL131043 QTW131043:QUH131043 RDS131043:RED131043 RNO131043:RNZ131043 RXK131043:RXV131043 SHG131043:SHR131043 SRC131043:SRN131043 TAY131043:TBJ131043 TKU131043:TLF131043 TUQ131043:TVB131043 UEM131043:UEX131043 UOI131043:UOT131043 UYE131043:UYP131043 VIA131043:VIL131043 VRW131043:VSH131043 WBS131043:WCD131043 WLO131043:WLZ131043 WVK131043:WVV131043 C196579:N196579 IY196579:JJ196579 SU196579:TF196579 ACQ196579:ADB196579 AMM196579:AMX196579 AWI196579:AWT196579 BGE196579:BGP196579 BQA196579:BQL196579 BZW196579:CAH196579 CJS196579:CKD196579 CTO196579:CTZ196579 DDK196579:DDV196579 DNG196579:DNR196579 DXC196579:DXN196579 EGY196579:EHJ196579 EQU196579:ERF196579 FAQ196579:FBB196579 FKM196579:FKX196579 FUI196579:FUT196579 GEE196579:GEP196579 GOA196579:GOL196579 GXW196579:GYH196579 HHS196579:HID196579 HRO196579:HRZ196579 IBK196579:IBV196579 ILG196579:ILR196579 IVC196579:IVN196579 JEY196579:JFJ196579 JOU196579:JPF196579 JYQ196579:JZB196579 KIM196579:KIX196579 KSI196579:KST196579 LCE196579:LCP196579 LMA196579:LML196579 LVW196579:LWH196579 MFS196579:MGD196579 MPO196579:MPZ196579 MZK196579:MZV196579 NJG196579:NJR196579 NTC196579:NTN196579 OCY196579:ODJ196579 OMU196579:ONF196579 OWQ196579:OXB196579 PGM196579:PGX196579 PQI196579:PQT196579 QAE196579:QAP196579 QKA196579:QKL196579 QTW196579:QUH196579 RDS196579:RED196579 RNO196579:RNZ196579 RXK196579:RXV196579 SHG196579:SHR196579 SRC196579:SRN196579 TAY196579:TBJ196579 TKU196579:TLF196579 TUQ196579:TVB196579 UEM196579:UEX196579 UOI196579:UOT196579 UYE196579:UYP196579 VIA196579:VIL196579 VRW196579:VSH196579 WBS196579:WCD196579 WLO196579:WLZ196579 WVK196579:WVV196579 C262115:N262115 IY262115:JJ262115 SU262115:TF262115 ACQ262115:ADB262115 AMM262115:AMX262115 AWI262115:AWT262115 BGE262115:BGP262115 BQA262115:BQL262115 BZW262115:CAH262115 CJS262115:CKD262115 CTO262115:CTZ262115 DDK262115:DDV262115 DNG262115:DNR262115 DXC262115:DXN262115 EGY262115:EHJ262115 EQU262115:ERF262115 FAQ262115:FBB262115 FKM262115:FKX262115 FUI262115:FUT262115 GEE262115:GEP262115 GOA262115:GOL262115 GXW262115:GYH262115 HHS262115:HID262115 HRO262115:HRZ262115 IBK262115:IBV262115 ILG262115:ILR262115 IVC262115:IVN262115 JEY262115:JFJ262115 JOU262115:JPF262115 JYQ262115:JZB262115 KIM262115:KIX262115 KSI262115:KST262115 LCE262115:LCP262115 LMA262115:LML262115 LVW262115:LWH262115 MFS262115:MGD262115 MPO262115:MPZ262115 MZK262115:MZV262115 NJG262115:NJR262115 NTC262115:NTN262115 OCY262115:ODJ262115 OMU262115:ONF262115 OWQ262115:OXB262115 PGM262115:PGX262115 PQI262115:PQT262115 QAE262115:QAP262115 QKA262115:QKL262115 QTW262115:QUH262115 RDS262115:RED262115 RNO262115:RNZ262115 RXK262115:RXV262115 SHG262115:SHR262115 SRC262115:SRN262115 TAY262115:TBJ262115 TKU262115:TLF262115 TUQ262115:TVB262115 UEM262115:UEX262115 UOI262115:UOT262115 UYE262115:UYP262115 VIA262115:VIL262115 VRW262115:VSH262115 WBS262115:WCD262115 WLO262115:WLZ262115 WVK262115:WVV262115 C327651:N327651 IY327651:JJ327651 SU327651:TF327651 ACQ327651:ADB327651 AMM327651:AMX327651 AWI327651:AWT327651 BGE327651:BGP327651 BQA327651:BQL327651 BZW327651:CAH327651 CJS327651:CKD327651 CTO327651:CTZ327651 DDK327651:DDV327651 DNG327651:DNR327651 DXC327651:DXN327651 EGY327651:EHJ327651 EQU327651:ERF327651 FAQ327651:FBB327651 FKM327651:FKX327651 FUI327651:FUT327651 GEE327651:GEP327651 GOA327651:GOL327651 GXW327651:GYH327651 HHS327651:HID327651 HRO327651:HRZ327651 IBK327651:IBV327651 ILG327651:ILR327651 IVC327651:IVN327651 JEY327651:JFJ327651 JOU327651:JPF327651 JYQ327651:JZB327651 KIM327651:KIX327651 KSI327651:KST327651 LCE327651:LCP327651 LMA327651:LML327651 LVW327651:LWH327651 MFS327651:MGD327651 MPO327651:MPZ327651 MZK327651:MZV327651 NJG327651:NJR327651 NTC327651:NTN327651 OCY327651:ODJ327651 OMU327651:ONF327651 OWQ327651:OXB327651 PGM327651:PGX327651 PQI327651:PQT327651 QAE327651:QAP327651 QKA327651:QKL327651 QTW327651:QUH327651 RDS327651:RED327651 RNO327651:RNZ327651 RXK327651:RXV327651 SHG327651:SHR327651 SRC327651:SRN327651 TAY327651:TBJ327651 TKU327651:TLF327651 TUQ327651:TVB327651 UEM327651:UEX327651 UOI327651:UOT327651 UYE327651:UYP327651 VIA327651:VIL327651 VRW327651:VSH327651 WBS327651:WCD327651 WLO327651:WLZ327651 WVK327651:WVV327651 C393187:N393187 IY393187:JJ393187 SU393187:TF393187 ACQ393187:ADB393187 AMM393187:AMX393187 AWI393187:AWT393187 BGE393187:BGP393187 BQA393187:BQL393187 BZW393187:CAH393187 CJS393187:CKD393187 CTO393187:CTZ393187 DDK393187:DDV393187 DNG393187:DNR393187 DXC393187:DXN393187 EGY393187:EHJ393187 EQU393187:ERF393187 FAQ393187:FBB393187 FKM393187:FKX393187 FUI393187:FUT393187 GEE393187:GEP393187 GOA393187:GOL393187 GXW393187:GYH393187 HHS393187:HID393187 HRO393187:HRZ393187 IBK393187:IBV393187 ILG393187:ILR393187 IVC393187:IVN393187 JEY393187:JFJ393187 JOU393187:JPF393187 JYQ393187:JZB393187 KIM393187:KIX393187 KSI393187:KST393187 LCE393187:LCP393187 LMA393187:LML393187 LVW393187:LWH393187 MFS393187:MGD393187 MPO393187:MPZ393187 MZK393187:MZV393187 NJG393187:NJR393187 NTC393187:NTN393187 OCY393187:ODJ393187 OMU393187:ONF393187 OWQ393187:OXB393187 PGM393187:PGX393187 PQI393187:PQT393187 QAE393187:QAP393187 QKA393187:QKL393187 QTW393187:QUH393187 RDS393187:RED393187 RNO393187:RNZ393187 RXK393187:RXV393187 SHG393187:SHR393187 SRC393187:SRN393187 TAY393187:TBJ393187 TKU393187:TLF393187 TUQ393187:TVB393187 UEM393187:UEX393187 UOI393187:UOT393187 UYE393187:UYP393187 VIA393187:VIL393187 VRW393187:VSH393187 WBS393187:WCD393187 WLO393187:WLZ393187 WVK393187:WVV393187 C458723:N458723 IY458723:JJ458723 SU458723:TF458723 ACQ458723:ADB458723 AMM458723:AMX458723 AWI458723:AWT458723 BGE458723:BGP458723 BQA458723:BQL458723 BZW458723:CAH458723 CJS458723:CKD458723 CTO458723:CTZ458723 DDK458723:DDV458723 DNG458723:DNR458723 DXC458723:DXN458723 EGY458723:EHJ458723 EQU458723:ERF458723 FAQ458723:FBB458723 FKM458723:FKX458723 FUI458723:FUT458723 GEE458723:GEP458723 GOA458723:GOL458723 GXW458723:GYH458723 HHS458723:HID458723 HRO458723:HRZ458723 IBK458723:IBV458723 ILG458723:ILR458723 IVC458723:IVN458723 JEY458723:JFJ458723 JOU458723:JPF458723 JYQ458723:JZB458723 KIM458723:KIX458723 KSI458723:KST458723 LCE458723:LCP458723 LMA458723:LML458723 LVW458723:LWH458723 MFS458723:MGD458723 MPO458723:MPZ458723 MZK458723:MZV458723 NJG458723:NJR458723 NTC458723:NTN458723 OCY458723:ODJ458723 OMU458723:ONF458723 OWQ458723:OXB458723 PGM458723:PGX458723 PQI458723:PQT458723 QAE458723:QAP458723 QKA458723:QKL458723 QTW458723:QUH458723 RDS458723:RED458723 RNO458723:RNZ458723 RXK458723:RXV458723 SHG458723:SHR458723 SRC458723:SRN458723 TAY458723:TBJ458723 TKU458723:TLF458723 TUQ458723:TVB458723 UEM458723:UEX458723 UOI458723:UOT458723 UYE458723:UYP458723 VIA458723:VIL458723 VRW458723:VSH458723 WBS458723:WCD458723 WLO458723:WLZ458723 WVK458723:WVV458723 C524259:N524259 IY524259:JJ524259 SU524259:TF524259 ACQ524259:ADB524259 AMM524259:AMX524259 AWI524259:AWT524259 BGE524259:BGP524259 BQA524259:BQL524259 BZW524259:CAH524259 CJS524259:CKD524259 CTO524259:CTZ524259 DDK524259:DDV524259 DNG524259:DNR524259 DXC524259:DXN524259 EGY524259:EHJ524259 EQU524259:ERF524259 FAQ524259:FBB524259 FKM524259:FKX524259 FUI524259:FUT524259 GEE524259:GEP524259 GOA524259:GOL524259 GXW524259:GYH524259 HHS524259:HID524259 HRO524259:HRZ524259 IBK524259:IBV524259 ILG524259:ILR524259 IVC524259:IVN524259 JEY524259:JFJ524259 JOU524259:JPF524259 JYQ524259:JZB524259 KIM524259:KIX524259 KSI524259:KST524259 LCE524259:LCP524259 LMA524259:LML524259 LVW524259:LWH524259 MFS524259:MGD524259 MPO524259:MPZ524259 MZK524259:MZV524259 NJG524259:NJR524259 NTC524259:NTN524259 OCY524259:ODJ524259 OMU524259:ONF524259 OWQ524259:OXB524259 PGM524259:PGX524259 PQI524259:PQT524259 QAE524259:QAP524259 QKA524259:QKL524259 QTW524259:QUH524259 RDS524259:RED524259 RNO524259:RNZ524259 RXK524259:RXV524259 SHG524259:SHR524259 SRC524259:SRN524259 TAY524259:TBJ524259 TKU524259:TLF524259 TUQ524259:TVB524259 UEM524259:UEX524259 UOI524259:UOT524259 UYE524259:UYP524259 VIA524259:VIL524259 VRW524259:VSH524259 WBS524259:WCD524259 WLO524259:WLZ524259 WVK524259:WVV524259 C589795:N589795 IY589795:JJ589795 SU589795:TF589795 ACQ589795:ADB589795 AMM589795:AMX589795 AWI589795:AWT589795 BGE589795:BGP589795 BQA589795:BQL589795 BZW589795:CAH589795 CJS589795:CKD589795 CTO589795:CTZ589795 DDK589795:DDV589795 DNG589795:DNR589795 DXC589795:DXN589795 EGY589795:EHJ589795 EQU589795:ERF589795 FAQ589795:FBB589795 FKM589795:FKX589795 FUI589795:FUT589795 GEE589795:GEP589795 GOA589795:GOL589795 GXW589795:GYH589795 HHS589795:HID589795 HRO589795:HRZ589795 IBK589795:IBV589795 ILG589795:ILR589795 IVC589795:IVN589795 JEY589795:JFJ589795 JOU589795:JPF589795 JYQ589795:JZB589795 KIM589795:KIX589795 KSI589795:KST589795 LCE589795:LCP589795 LMA589795:LML589795 LVW589795:LWH589795 MFS589795:MGD589795 MPO589795:MPZ589795 MZK589795:MZV589795 NJG589795:NJR589795 NTC589795:NTN589795 OCY589795:ODJ589795 OMU589795:ONF589795 OWQ589795:OXB589795 PGM589795:PGX589795 PQI589795:PQT589795 QAE589795:QAP589795 QKA589795:QKL589795 QTW589795:QUH589795 RDS589795:RED589795 RNO589795:RNZ589795 RXK589795:RXV589795 SHG589795:SHR589795 SRC589795:SRN589795 TAY589795:TBJ589795 TKU589795:TLF589795 TUQ589795:TVB589795 UEM589795:UEX589795 UOI589795:UOT589795 UYE589795:UYP589795 VIA589795:VIL589795 VRW589795:VSH589795 WBS589795:WCD589795 WLO589795:WLZ589795 WVK589795:WVV589795 C655331:N655331 IY655331:JJ655331 SU655331:TF655331 ACQ655331:ADB655331 AMM655331:AMX655331 AWI655331:AWT655331 BGE655331:BGP655331 BQA655331:BQL655331 BZW655331:CAH655331 CJS655331:CKD655331 CTO655331:CTZ655331 DDK655331:DDV655331 DNG655331:DNR655331 DXC655331:DXN655331 EGY655331:EHJ655331 EQU655331:ERF655331 FAQ655331:FBB655331 FKM655331:FKX655331 FUI655331:FUT655331 GEE655331:GEP655331 GOA655331:GOL655331 GXW655331:GYH655331 HHS655331:HID655331 HRO655331:HRZ655331 IBK655331:IBV655331 ILG655331:ILR655331 IVC655331:IVN655331 JEY655331:JFJ655331 JOU655331:JPF655331 JYQ655331:JZB655331 KIM655331:KIX655331 KSI655331:KST655331 LCE655331:LCP655331 LMA655331:LML655331 LVW655331:LWH655331 MFS655331:MGD655331 MPO655331:MPZ655331 MZK655331:MZV655331 NJG655331:NJR655331 NTC655331:NTN655331 OCY655331:ODJ655331 OMU655331:ONF655331 OWQ655331:OXB655331 PGM655331:PGX655331 PQI655331:PQT655331 QAE655331:QAP655331 QKA655331:QKL655331 QTW655331:QUH655331 RDS655331:RED655331 RNO655331:RNZ655331 RXK655331:RXV655331 SHG655331:SHR655331 SRC655331:SRN655331 TAY655331:TBJ655331 TKU655331:TLF655331 TUQ655331:TVB655331 UEM655331:UEX655331 UOI655331:UOT655331 UYE655331:UYP655331 VIA655331:VIL655331 VRW655331:VSH655331 WBS655331:WCD655331 WLO655331:WLZ655331 WVK655331:WVV655331 C720867:N720867 IY720867:JJ720867 SU720867:TF720867 ACQ720867:ADB720867 AMM720867:AMX720867 AWI720867:AWT720867 BGE720867:BGP720867 BQA720867:BQL720867 BZW720867:CAH720867 CJS720867:CKD720867 CTO720867:CTZ720867 DDK720867:DDV720867 DNG720867:DNR720867 DXC720867:DXN720867 EGY720867:EHJ720867 EQU720867:ERF720867 FAQ720867:FBB720867 FKM720867:FKX720867 FUI720867:FUT720867 GEE720867:GEP720867 GOA720867:GOL720867 GXW720867:GYH720867 HHS720867:HID720867 HRO720867:HRZ720867 IBK720867:IBV720867 ILG720867:ILR720867 IVC720867:IVN720867 JEY720867:JFJ720867 JOU720867:JPF720867 JYQ720867:JZB720867 KIM720867:KIX720867 KSI720867:KST720867 LCE720867:LCP720867 LMA720867:LML720867 LVW720867:LWH720867 MFS720867:MGD720867 MPO720867:MPZ720867 MZK720867:MZV720867 NJG720867:NJR720867 NTC720867:NTN720867 OCY720867:ODJ720867 OMU720867:ONF720867 OWQ720867:OXB720867 PGM720867:PGX720867 PQI720867:PQT720867 QAE720867:QAP720867 QKA720867:QKL720867 QTW720867:QUH720867 RDS720867:RED720867 RNO720867:RNZ720867 RXK720867:RXV720867 SHG720867:SHR720867 SRC720867:SRN720867 TAY720867:TBJ720867 TKU720867:TLF720867 TUQ720867:TVB720867 UEM720867:UEX720867 UOI720867:UOT720867 UYE720867:UYP720867 VIA720867:VIL720867 VRW720867:VSH720867 WBS720867:WCD720867 WLO720867:WLZ720867 WVK720867:WVV720867 C786403:N786403 IY786403:JJ786403 SU786403:TF786403 ACQ786403:ADB786403 AMM786403:AMX786403 AWI786403:AWT786403 BGE786403:BGP786403 BQA786403:BQL786403 BZW786403:CAH786403 CJS786403:CKD786403 CTO786403:CTZ786403 DDK786403:DDV786403 DNG786403:DNR786403 DXC786403:DXN786403 EGY786403:EHJ786403 EQU786403:ERF786403 FAQ786403:FBB786403 FKM786403:FKX786403 FUI786403:FUT786403 GEE786403:GEP786403 GOA786403:GOL786403 GXW786403:GYH786403 HHS786403:HID786403 HRO786403:HRZ786403 IBK786403:IBV786403 ILG786403:ILR786403 IVC786403:IVN786403 JEY786403:JFJ786403 JOU786403:JPF786403 JYQ786403:JZB786403 KIM786403:KIX786403 KSI786403:KST786403 LCE786403:LCP786403 LMA786403:LML786403 LVW786403:LWH786403 MFS786403:MGD786403 MPO786403:MPZ786403 MZK786403:MZV786403 NJG786403:NJR786403 NTC786403:NTN786403 OCY786403:ODJ786403 OMU786403:ONF786403 OWQ786403:OXB786403 PGM786403:PGX786403 PQI786403:PQT786403 QAE786403:QAP786403 QKA786403:QKL786403 QTW786403:QUH786403 RDS786403:RED786403 RNO786403:RNZ786403 RXK786403:RXV786403 SHG786403:SHR786403 SRC786403:SRN786403 TAY786403:TBJ786403 TKU786403:TLF786403 TUQ786403:TVB786403 UEM786403:UEX786403 UOI786403:UOT786403 UYE786403:UYP786403 VIA786403:VIL786403 VRW786403:VSH786403 WBS786403:WCD786403 WLO786403:WLZ786403 WVK786403:WVV786403 C851939:N851939 IY851939:JJ851939 SU851939:TF851939 ACQ851939:ADB851939 AMM851939:AMX851939 AWI851939:AWT851939 BGE851939:BGP851939 BQA851939:BQL851939 BZW851939:CAH851939 CJS851939:CKD851939 CTO851939:CTZ851939 DDK851939:DDV851939 DNG851939:DNR851939 DXC851939:DXN851939 EGY851939:EHJ851939 EQU851939:ERF851939 FAQ851939:FBB851939 FKM851939:FKX851939 FUI851939:FUT851939 GEE851939:GEP851939 GOA851939:GOL851939 GXW851939:GYH851939 HHS851939:HID851939 HRO851939:HRZ851939 IBK851939:IBV851939 ILG851939:ILR851939 IVC851939:IVN851939 JEY851939:JFJ851939 JOU851939:JPF851939 JYQ851939:JZB851939 KIM851939:KIX851939 KSI851939:KST851939 LCE851939:LCP851939 LMA851939:LML851939 LVW851939:LWH851939 MFS851939:MGD851939 MPO851939:MPZ851939 MZK851939:MZV851939 NJG851939:NJR851939 NTC851939:NTN851939 OCY851939:ODJ851939 OMU851939:ONF851939 OWQ851939:OXB851939 PGM851939:PGX851939 PQI851939:PQT851939 QAE851939:QAP851939 QKA851939:QKL851939 QTW851939:QUH851939 RDS851939:RED851939 RNO851939:RNZ851939 RXK851939:RXV851939 SHG851939:SHR851939 SRC851939:SRN851939 TAY851939:TBJ851939 TKU851939:TLF851939 TUQ851939:TVB851939 UEM851939:UEX851939 UOI851939:UOT851939 UYE851939:UYP851939 VIA851939:VIL851939 VRW851939:VSH851939 WBS851939:WCD851939 WLO851939:WLZ851939 WVK851939:WVV851939 C917475:N917475 IY917475:JJ917475 SU917475:TF917475 ACQ917475:ADB917475 AMM917475:AMX917475 AWI917475:AWT917475 BGE917475:BGP917475 BQA917475:BQL917475 BZW917475:CAH917475 CJS917475:CKD917475 CTO917475:CTZ917475 DDK917475:DDV917475 DNG917475:DNR917475 DXC917475:DXN917475 EGY917475:EHJ917475 EQU917475:ERF917475 FAQ917475:FBB917475 FKM917475:FKX917475 FUI917475:FUT917475 GEE917475:GEP917475 GOA917475:GOL917475 GXW917475:GYH917475 HHS917475:HID917475 HRO917475:HRZ917475 IBK917475:IBV917475 ILG917475:ILR917475 IVC917475:IVN917475 JEY917475:JFJ917475 JOU917475:JPF917475 JYQ917475:JZB917475 KIM917475:KIX917475 KSI917475:KST917475 LCE917475:LCP917475 LMA917475:LML917475 LVW917475:LWH917475 MFS917475:MGD917475 MPO917475:MPZ917475 MZK917475:MZV917475 NJG917475:NJR917475 NTC917475:NTN917475 OCY917475:ODJ917475 OMU917475:ONF917475 OWQ917475:OXB917475 PGM917475:PGX917475 PQI917475:PQT917475 QAE917475:QAP917475 QKA917475:QKL917475 QTW917475:QUH917475 RDS917475:RED917475 RNO917475:RNZ917475 RXK917475:RXV917475 SHG917475:SHR917475 SRC917475:SRN917475 TAY917475:TBJ917475 TKU917475:TLF917475 TUQ917475:TVB917475 UEM917475:UEX917475 UOI917475:UOT917475 UYE917475:UYP917475 VIA917475:VIL917475 VRW917475:VSH917475 WBS917475:WCD917475 WLO917475:WLZ917475 WVK917475:WVV917475 C983011:N983011 IY983011:JJ983011 SU983011:TF983011 ACQ983011:ADB983011 AMM983011:AMX983011 AWI983011:AWT983011 BGE983011:BGP983011 BQA983011:BQL983011 BZW983011:CAH983011 CJS983011:CKD983011 CTO983011:CTZ983011 DDK983011:DDV983011 DNG983011:DNR983011 DXC983011:DXN983011 EGY983011:EHJ983011 EQU983011:ERF983011 FAQ983011:FBB983011 FKM983011:FKX983011 FUI983011:FUT983011 GEE983011:GEP983011 GOA983011:GOL983011 GXW983011:GYH983011 HHS983011:HID983011 HRO983011:HRZ983011 IBK983011:IBV983011 ILG983011:ILR983011 IVC983011:IVN983011 JEY983011:JFJ983011 JOU983011:JPF983011 JYQ983011:JZB983011 KIM983011:KIX983011 KSI983011:KST983011 LCE983011:LCP983011 LMA983011:LML983011 LVW983011:LWH983011 MFS983011:MGD983011 MPO983011:MPZ983011 MZK983011:MZV983011 NJG983011:NJR983011 NTC983011:NTN983011 OCY983011:ODJ983011 OMU983011:ONF983011 OWQ983011:OXB983011 PGM983011:PGX983011 PQI983011:PQT983011 QAE983011:QAP983011 QKA983011:QKL983011 QTW983011:QUH983011 RDS983011:RED983011 RNO983011:RNZ983011 RXK983011:RXV983011 SHG983011:SHR983011 SRC983011:SRN983011 TAY983011:TBJ983011 TKU983011:TLF983011 TUQ983011:TVB983011 UEM983011:UEX983011 UOI983011:UOT983011 UYE983011:UYP983011 VIA983011:VIL983011 VRW983011:VSH983011 WBS983011:WCD983011 WLO983011:WLZ983011 WVK983011:WVV983011">
      <formula1>-10000000</formula1>
      <formula2>10000000</formula2>
    </dataValidation>
    <dataValidation type="decimal" allowBlank="1" showInputMessage="1" prompt="Enter materials and supplies included in cost of goods sold (COGS)." sqref="WVK983026:WVV983026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22:N65522 IY65522:JJ65522 SU65522:TF65522 ACQ65522:ADB65522 AMM65522:AMX65522 AWI65522:AWT65522 BGE65522:BGP65522 BQA65522:BQL65522 BZW65522:CAH65522 CJS65522:CKD65522 CTO65522:CTZ65522 DDK65522:DDV65522 DNG65522:DNR65522 DXC65522:DXN65522 EGY65522:EHJ65522 EQU65522:ERF65522 FAQ65522:FBB65522 FKM65522:FKX65522 FUI65522:FUT65522 GEE65522:GEP65522 GOA65522:GOL65522 GXW65522:GYH65522 HHS65522:HID65522 HRO65522:HRZ65522 IBK65522:IBV65522 ILG65522:ILR65522 IVC65522:IVN65522 JEY65522:JFJ65522 JOU65522:JPF65522 JYQ65522:JZB65522 KIM65522:KIX65522 KSI65522:KST65522 LCE65522:LCP65522 LMA65522:LML65522 LVW65522:LWH65522 MFS65522:MGD65522 MPO65522:MPZ65522 MZK65522:MZV65522 NJG65522:NJR65522 NTC65522:NTN65522 OCY65522:ODJ65522 OMU65522:ONF65522 OWQ65522:OXB65522 PGM65522:PGX65522 PQI65522:PQT65522 QAE65522:QAP65522 QKA65522:QKL65522 QTW65522:QUH65522 RDS65522:RED65522 RNO65522:RNZ65522 RXK65522:RXV65522 SHG65522:SHR65522 SRC65522:SRN65522 TAY65522:TBJ65522 TKU65522:TLF65522 TUQ65522:TVB65522 UEM65522:UEX65522 UOI65522:UOT65522 UYE65522:UYP65522 VIA65522:VIL65522 VRW65522:VSH65522 WBS65522:WCD65522 WLO65522:WLZ65522 WVK65522:WVV65522 C131058:N131058 IY131058:JJ131058 SU131058:TF131058 ACQ131058:ADB131058 AMM131058:AMX131058 AWI131058:AWT131058 BGE131058:BGP131058 BQA131058:BQL131058 BZW131058:CAH131058 CJS131058:CKD131058 CTO131058:CTZ131058 DDK131058:DDV131058 DNG131058:DNR131058 DXC131058:DXN131058 EGY131058:EHJ131058 EQU131058:ERF131058 FAQ131058:FBB131058 FKM131058:FKX131058 FUI131058:FUT131058 GEE131058:GEP131058 GOA131058:GOL131058 GXW131058:GYH131058 HHS131058:HID131058 HRO131058:HRZ131058 IBK131058:IBV131058 ILG131058:ILR131058 IVC131058:IVN131058 JEY131058:JFJ131058 JOU131058:JPF131058 JYQ131058:JZB131058 KIM131058:KIX131058 KSI131058:KST131058 LCE131058:LCP131058 LMA131058:LML131058 LVW131058:LWH131058 MFS131058:MGD131058 MPO131058:MPZ131058 MZK131058:MZV131058 NJG131058:NJR131058 NTC131058:NTN131058 OCY131058:ODJ131058 OMU131058:ONF131058 OWQ131058:OXB131058 PGM131058:PGX131058 PQI131058:PQT131058 QAE131058:QAP131058 QKA131058:QKL131058 QTW131058:QUH131058 RDS131058:RED131058 RNO131058:RNZ131058 RXK131058:RXV131058 SHG131058:SHR131058 SRC131058:SRN131058 TAY131058:TBJ131058 TKU131058:TLF131058 TUQ131058:TVB131058 UEM131058:UEX131058 UOI131058:UOT131058 UYE131058:UYP131058 VIA131058:VIL131058 VRW131058:VSH131058 WBS131058:WCD131058 WLO131058:WLZ131058 WVK131058:WVV131058 C196594:N196594 IY196594:JJ196594 SU196594:TF196594 ACQ196594:ADB196594 AMM196594:AMX196594 AWI196594:AWT196594 BGE196594:BGP196594 BQA196594:BQL196594 BZW196594:CAH196594 CJS196594:CKD196594 CTO196594:CTZ196594 DDK196594:DDV196594 DNG196594:DNR196594 DXC196594:DXN196594 EGY196594:EHJ196594 EQU196594:ERF196594 FAQ196594:FBB196594 FKM196594:FKX196594 FUI196594:FUT196594 GEE196594:GEP196594 GOA196594:GOL196594 GXW196594:GYH196594 HHS196594:HID196594 HRO196594:HRZ196594 IBK196594:IBV196594 ILG196594:ILR196594 IVC196594:IVN196594 JEY196594:JFJ196594 JOU196594:JPF196594 JYQ196594:JZB196594 KIM196594:KIX196594 KSI196594:KST196594 LCE196594:LCP196594 LMA196594:LML196594 LVW196594:LWH196594 MFS196594:MGD196594 MPO196594:MPZ196594 MZK196594:MZV196594 NJG196594:NJR196594 NTC196594:NTN196594 OCY196594:ODJ196594 OMU196594:ONF196594 OWQ196594:OXB196594 PGM196594:PGX196594 PQI196594:PQT196594 QAE196594:QAP196594 QKA196594:QKL196594 QTW196594:QUH196594 RDS196594:RED196594 RNO196594:RNZ196594 RXK196594:RXV196594 SHG196594:SHR196594 SRC196594:SRN196594 TAY196594:TBJ196594 TKU196594:TLF196594 TUQ196594:TVB196594 UEM196594:UEX196594 UOI196594:UOT196594 UYE196594:UYP196594 VIA196594:VIL196594 VRW196594:VSH196594 WBS196594:WCD196594 WLO196594:WLZ196594 WVK196594:WVV196594 C262130:N262130 IY262130:JJ262130 SU262130:TF262130 ACQ262130:ADB262130 AMM262130:AMX262130 AWI262130:AWT262130 BGE262130:BGP262130 BQA262130:BQL262130 BZW262130:CAH262130 CJS262130:CKD262130 CTO262130:CTZ262130 DDK262130:DDV262130 DNG262130:DNR262130 DXC262130:DXN262130 EGY262130:EHJ262130 EQU262130:ERF262130 FAQ262130:FBB262130 FKM262130:FKX262130 FUI262130:FUT262130 GEE262130:GEP262130 GOA262130:GOL262130 GXW262130:GYH262130 HHS262130:HID262130 HRO262130:HRZ262130 IBK262130:IBV262130 ILG262130:ILR262130 IVC262130:IVN262130 JEY262130:JFJ262130 JOU262130:JPF262130 JYQ262130:JZB262130 KIM262130:KIX262130 KSI262130:KST262130 LCE262130:LCP262130 LMA262130:LML262130 LVW262130:LWH262130 MFS262130:MGD262130 MPO262130:MPZ262130 MZK262130:MZV262130 NJG262130:NJR262130 NTC262130:NTN262130 OCY262130:ODJ262130 OMU262130:ONF262130 OWQ262130:OXB262130 PGM262130:PGX262130 PQI262130:PQT262130 QAE262130:QAP262130 QKA262130:QKL262130 QTW262130:QUH262130 RDS262130:RED262130 RNO262130:RNZ262130 RXK262130:RXV262130 SHG262130:SHR262130 SRC262130:SRN262130 TAY262130:TBJ262130 TKU262130:TLF262130 TUQ262130:TVB262130 UEM262130:UEX262130 UOI262130:UOT262130 UYE262130:UYP262130 VIA262130:VIL262130 VRW262130:VSH262130 WBS262130:WCD262130 WLO262130:WLZ262130 WVK262130:WVV262130 C327666:N327666 IY327666:JJ327666 SU327666:TF327666 ACQ327666:ADB327666 AMM327666:AMX327666 AWI327666:AWT327666 BGE327666:BGP327666 BQA327666:BQL327666 BZW327666:CAH327666 CJS327666:CKD327666 CTO327666:CTZ327666 DDK327666:DDV327666 DNG327666:DNR327666 DXC327666:DXN327666 EGY327666:EHJ327666 EQU327666:ERF327666 FAQ327666:FBB327666 FKM327666:FKX327666 FUI327666:FUT327666 GEE327666:GEP327666 GOA327666:GOL327666 GXW327666:GYH327666 HHS327666:HID327666 HRO327666:HRZ327666 IBK327666:IBV327666 ILG327666:ILR327666 IVC327666:IVN327666 JEY327666:JFJ327666 JOU327666:JPF327666 JYQ327666:JZB327666 KIM327666:KIX327666 KSI327666:KST327666 LCE327666:LCP327666 LMA327666:LML327666 LVW327666:LWH327666 MFS327666:MGD327666 MPO327666:MPZ327666 MZK327666:MZV327666 NJG327666:NJR327666 NTC327666:NTN327666 OCY327666:ODJ327666 OMU327666:ONF327666 OWQ327666:OXB327666 PGM327666:PGX327666 PQI327666:PQT327666 QAE327666:QAP327666 QKA327666:QKL327666 QTW327666:QUH327666 RDS327666:RED327666 RNO327666:RNZ327666 RXK327666:RXV327666 SHG327666:SHR327666 SRC327666:SRN327666 TAY327666:TBJ327666 TKU327666:TLF327666 TUQ327666:TVB327666 UEM327666:UEX327666 UOI327666:UOT327666 UYE327666:UYP327666 VIA327666:VIL327666 VRW327666:VSH327666 WBS327666:WCD327666 WLO327666:WLZ327666 WVK327666:WVV327666 C393202:N393202 IY393202:JJ393202 SU393202:TF393202 ACQ393202:ADB393202 AMM393202:AMX393202 AWI393202:AWT393202 BGE393202:BGP393202 BQA393202:BQL393202 BZW393202:CAH393202 CJS393202:CKD393202 CTO393202:CTZ393202 DDK393202:DDV393202 DNG393202:DNR393202 DXC393202:DXN393202 EGY393202:EHJ393202 EQU393202:ERF393202 FAQ393202:FBB393202 FKM393202:FKX393202 FUI393202:FUT393202 GEE393202:GEP393202 GOA393202:GOL393202 GXW393202:GYH393202 HHS393202:HID393202 HRO393202:HRZ393202 IBK393202:IBV393202 ILG393202:ILR393202 IVC393202:IVN393202 JEY393202:JFJ393202 JOU393202:JPF393202 JYQ393202:JZB393202 KIM393202:KIX393202 KSI393202:KST393202 LCE393202:LCP393202 LMA393202:LML393202 LVW393202:LWH393202 MFS393202:MGD393202 MPO393202:MPZ393202 MZK393202:MZV393202 NJG393202:NJR393202 NTC393202:NTN393202 OCY393202:ODJ393202 OMU393202:ONF393202 OWQ393202:OXB393202 PGM393202:PGX393202 PQI393202:PQT393202 QAE393202:QAP393202 QKA393202:QKL393202 QTW393202:QUH393202 RDS393202:RED393202 RNO393202:RNZ393202 RXK393202:RXV393202 SHG393202:SHR393202 SRC393202:SRN393202 TAY393202:TBJ393202 TKU393202:TLF393202 TUQ393202:TVB393202 UEM393202:UEX393202 UOI393202:UOT393202 UYE393202:UYP393202 VIA393202:VIL393202 VRW393202:VSH393202 WBS393202:WCD393202 WLO393202:WLZ393202 WVK393202:WVV393202 C458738:N458738 IY458738:JJ458738 SU458738:TF458738 ACQ458738:ADB458738 AMM458738:AMX458738 AWI458738:AWT458738 BGE458738:BGP458738 BQA458738:BQL458738 BZW458738:CAH458738 CJS458738:CKD458738 CTO458738:CTZ458738 DDK458738:DDV458738 DNG458738:DNR458738 DXC458738:DXN458738 EGY458738:EHJ458738 EQU458738:ERF458738 FAQ458738:FBB458738 FKM458738:FKX458738 FUI458738:FUT458738 GEE458738:GEP458738 GOA458738:GOL458738 GXW458738:GYH458738 HHS458738:HID458738 HRO458738:HRZ458738 IBK458738:IBV458738 ILG458738:ILR458738 IVC458738:IVN458738 JEY458738:JFJ458738 JOU458738:JPF458738 JYQ458738:JZB458738 KIM458738:KIX458738 KSI458738:KST458738 LCE458738:LCP458738 LMA458738:LML458738 LVW458738:LWH458738 MFS458738:MGD458738 MPO458738:MPZ458738 MZK458738:MZV458738 NJG458738:NJR458738 NTC458738:NTN458738 OCY458738:ODJ458738 OMU458738:ONF458738 OWQ458738:OXB458738 PGM458738:PGX458738 PQI458738:PQT458738 QAE458738:QAP458738 QKA458738:QKL458738 QTW458738:QUH458738 RDS458738:RED458738 RNO458738:RNZ458738 RXK458738:RXV458738 SHG458738:SHR458738 SRC458738:SRN458738 TAY458738:TBJ458738 TKU458738:TLF458738 TUQ458738:TVB458738 UEM458738:UEX458738 UOI458738:UOT458738 UYE458738:UYP458738 VIA458738:VIL458738 VRW458738:VSH458738 WBS458738:WCD458738 WLO458738:WLZ458738 WVK458738:WVV458738 C524274:N524274 IY524274:JJ524274 SU524274:TF524274 ACQ524274:ADB524274 AMM524274:AMX524274 AWI524274:AWT524274 BGE524274:BGP524274 BQA524274:BQL524274 BZW524274:CAH524274 CJS524274:CKD524274 CTO524274:CTZ524274 DDK524274:DDV524274 DNG524274:DNR524274 DXC524274:DXN524274 EGY524274:EHJ524274 EQU524274:ERF524274 FAQ524274:FBB524274 FKM524274:FKX524274 FUI524274:FUT524274 GEE524274:GEP524274 GOA524274:GOL524274 GXW524274:GYH524274 HHS524274:HID524274 HRO524274:HRZ524274 IBK524274:IBV524274 ILG524274:ILR524274 IVC524274:IVN524274 JEY524274:JFJ524274 JOU524274:JPF524274 JYQ524274:JZB524274 KIM524274:KIX524274 KSI524274:KST524274 LCE524274:LCP524274 LMA524274:LML524274 LVW524274:LWH524274 MFS524274:MGD524274 MPO524274:MPZ524274 MZK524274:MZV524274 NJG524274:NJR524274 NTC524274:NTN524274 OCY524274:ODJ524274 OMU524274:ONF524274 OWQ524274:OXB524274 PGM524274:PGX524274 PQI524274:PQT524274 QAE524274:QAP524274 QKA524274:QKL524274 QTW524274:QUH524274 RDS524274:RED524274 RNO524274:RNZ524274 RXK524274:RXV524274 SHG524274:SHR524274 SRC524274:SRN524274 TAY524274:TBJ524274 TKU524274:TLF524274 TUQ524274:TVB524274 UEM524274:UEX524274 UOI524274:UOT524274 UYE524274:UYP524274 VIA524274:VIL524274 VRW524274:VSH524274 WBS524274:WCD524274 WLO524274:WLZ524274 WVK524274:WVV524274 C589810:N589810 IY589810:JJ589810 SU589810:TF589810 ACQ589810:ADB589810 AMM589810:AMX589810 AWI589810:AWT589810 BGE589810:BGP589810 BQA589810:BQL589810 BZW589810:CAH589810 CJS589810:CKD589810 CTO589810:CTZ589810 DDK589810:DDV589810 DNG589810:DNR589810 DXC589810:DXN589810 EGY589810:EHJ589810 EQU589810:ERF589810 FAQ589810:FBB589810 FKM589810:FKX589810 FUI589810:FUT589810 GEE589810:GEP589810 GOA589810:GOL589810 GXW589810:GYH589810 HHS589810:HID589810 HRO589810:HRZ589810 IBK589810:IBV589810 ILG589810:ILR589810 IVC589810:IVN589810 JEY589810:JFJ589810 JOU589810:JPF589810 JYQ589810:JZB589810 KIM589810:KIX589810 KSI589810:KST589810 LCE589810:LCP589810 LMA589810:LML589810 LVW589810:LWH589810 MFS589810:MGD589810 MPO589810:MPZ589810 MZK589810:MZV589810 NJG589810:NJR589810 NTC589810:NTN589810 OCY589810:ODJ589810 OMU589810:ONF589810 OWQ589810:OXB589810 PGM589810:PGX589810 PQI589810:PQT589810 QAE589810:QAP589810 QKA589810:QKL589810 QTW589810:QUH589810 RDS589810:RED589810 RNO589810:RNZ589810 RXK589810:RXV589810 SHG589810:SHR589810 SRC589810:SRN589810 TAY589810:TBJ589810 TKU589810:TLF589810 TUQ589810:TVB589810 UEM589810:UEX589810 UOI589810:UOT589810 UYE589810:UYP589810 VIA589810:VIL589810 VRW589810:VSH589810 WBS589810:WCD589810 WLO589810:WLZ589810 WVK589810:WVV589810 C655346:N655346 IY655346:JJ655346 SU655346:TF655346 ACQ655346:ADB655346 AMM655346:AMX655346 AWI655346:AWT655346 BGE655346:BGP655346 BQA655346:BQL655346 BZW655346:CAH655346 CJS655346:CKD655346 CTO655346:CTZ655346 DDK655346:DDV655346 DNG655346:DNR655346 DXC655346:DXN655346 EGY655346:EHJ655346 EQU655346:ERF655346 FAQ655346:FBB655346 FKM655346:FKX655346 FUI655346:FUT655346 GEE655346:GEP655346 GOA655346:GOL655346 GXW655346:GYH655346 HHS655346:HID655346 HRO655346:HRZ655346 IBK655346:IBV655346 ILG655346:ILR655346 IVC655346:IVN655346 JEY655346:JFJ655346 JOU655346:JPF655346 JYQ655346:JZB655346 KIM655346:KIX655346 KSI655346:KST655346 LCE655346:LCP655346 LMA655346:LML655346 LVW655346:LWH655346 MFS655346:MGD655346 MPO655346:MPZ655346 MZK655346:MZV655346 NJG655346:NJR655346 NTC655346:NTN655346 OCY655346:ODJ655346 OMU655346:ONF655346 OWQ655346:OXB655346 PGM655346:PGX655346 PQI655346:PQT655346 QAE655346:QAP655346 QKA655346:QKL655346 QTW655346:QUH655346 RDS655346:RED655346 RNO655346:RNZ655346 RXK655346:RXV655346 SHG655346:SHR655346 SRC655346:SRN655346 TAY655346:TBJ655346 TKU655346:TLF655346 TUQ655346:TVB655346 UEM655346:UEX655346 UOI655346:UOT655346 UYE655346:UYP655346 VIA655346:VIL655346 VRW655346:VSH655346 WBS655346:WCD655346 WLO655346:WLZ655346 WVK655346:WVV655346 C720882:N720882 IY720882:JJ720882 SU720882:TF720882 ACQ720882:ADB720882 AMM720882:AMX720882 AWI720882:AWT720882 BGE720882:BGP720882 BQA720882:BQL720882 BZW720882:CAH720882 CJS720882:CKD720882 CTO720882:CTZ720882 DDK720882:DDV720882 DNG720882:DNR720882 DXC720882:DXN720882 EGY720882:EHJ720882 EQU720882:ERF720882 FAQ720882:FBB720882 FKM720882:FKX720882 FUI720882:FUT720882 GEE720882:GEP720882 GOA720882:GOL720882 GXW720882:GYH720882 HHS720882:HID720882 HRO720882:HRZ720882 IBK720882:IBV720882 ILG720882:ILR720882 IVC720882:IVN720882 JEY720882:JFJ720882 JOU720882:JPF720882 JYQ720882:JZB720882 KIM720882:KIX720882 KSI720882:KST720882 LCE720882:LCP720882 LMA720882:LML720882 LVW720882:LWH720882 MFS720882:MGD720882 MPO720882:MPZ720882 MZK720882:MZV720882 NJG720882:NJR720882 NTC720882:NTN720882 OCY720882:ODJ720882 OMU720882:ONF720882 OWQ720882:OXB720882 PGM720882:PGX720882 PQI720882:PQT720882 QAE720882:QAP720882 QKA720882:QKL720882 QTW720882:QUH720882 RDS720882:RED720882 RNO720882:RNZ720882 RXK720882:RXV720882 SHG720882:SHR720882 SRC720882:SRN720882 TAY720882:TBJ720882 TKU720882:TLF720882 TUQ720882:TVB720882 UEM720882:UEX720882 UOI720882:UOT720882 UYE720882:UYP720882 VIA720882:VIL720882 VRW720882:VSH720882 WBS720882:WCD720882 WLO720882:WLZ720882 WVK720882:WVV720882 C786418:N786418 IY786418:JJ786418 SU786418:TF786418 ACQ786418:ADB786418 AMM786418:AMX786418 AWI786418:AWT786418 BGE786418:BGP786418 BQA786418:BQL786418 BZW786418:CAH786418 CJS786418:CKD786418 CTO786418:CTZ786418 DDK786418:DDV786418 DNG786418:DNR786418 DXC786418:DXN786418 EGY786418:EHJ786418 EQU786418:ERF786418 FAQ786418:FBB786418 FKM786418:FKX786418 FUI786418:FUT786418 GEE786418:GEP786418 GOA786418:GOL786418 GXW786418:GYH786418 HHS786418:HID786418 HRO786418:HRZ786418 IBK786418:IBV786418 ILG786418:ILR786418 IVC786418:IVN786418 JEY786418:JFJ786418 JOU786418:JPF786418 JYQ786418:JZB786418 KIM786418:KIX786418 KSI786418:KST786418 LCE786418:LCP786418 LMA786418:LML786418 LVW786418:LWH786418 MFS786418:MGD786418 MPO786418:MPZ786418 MZK786418:MZV786418 NJG786418:NJR786418 NTC786418:NTN786418 OCY786418:ODJ786418 OMU786418:ONF786418 OWQ786418:OXB786418 PGM786418:PGX786418 PQI786418:PQT786418 QAE786418:QAP786418 QKA786418:QKL786418 QTW786418:QUH786418 RDS786418:RED786418 RNO786418:RNZ786418 RXK786418:RXV786418 SHG786418:SHR786418 SRC786418:SRN786418 TAY786418:TBJ786418 TKU786418:TLF786418 TUQ786418:TVB786418 UEM786418:UEX786418 UOI786418:UOT786418 UYE786418:UYP786418 VIA786418:VIL786418 VRW786418:VSH786418 WBS786418:WCD786418 WLO786418:WLZ786418 WVK786418:WVV786418 C851954:N851954 IY851954:JJ851954 SU851954:TF851954 ACQ851954:ADB851954 AMM851954:AMX851954 AWI851954:AWT851954 BGE851954:BGP851954 BQA851954:BQL851954 BZW851954:CAH851954 CJS851954:CKD851954 CTO851954:CTZ851954 DDK851954:DDV851954 DNG851954:DNR851954 DXC851954:DXN851954 EGY851954:EHJ851954 EQU851954:ERF851954 FAQ851954:FBB851954 FKM851954:FKX851954 FUI851954:FUT851954 GEE851954:GEP851954 GOA851954:GOL851954 GXW851954:GYH851954 HHS851954:HID851954 HRO851954:HRZ851954 IBK851954:IBV851954 ILG851954:ILR851954 IVC851954:IVN851954 JEY851954:JFJ851954 JOU851954:JPF851954 JYQ851954:JZB851954 KIM851954:KIX851954 KSI851954:KST851954 LCE851954:LCP851954 LMA851954:LML851954 LVW851954:LWH851954 MFS851954:MGD851954 MPO851954:MPZ851954 MZK851954:MZV851954 NJG851954:NJR851954 NTC851954:NTN851954 OCY851954:ODJ851954 OMU851954:ONF851954 OWQ851954:OXB851954 PGM851954:PGX851954 PQI851954:PQT851954 QAE851954:QAP851954 QKA851954:QKL851954 QTW851954:QUH851954 RDS851954:RED851954 RNO851954:RNZ851954 RXK851954:RXV851954 SHG851954:SHR851954 SRC851954:SRN851954 TAY851954:TBJ851954 TKU851954:TLF851954 TUQ851954:TVB851954 UEM851954:UEX851954 UOI851954:UOT851954 UYE851954:UYP851954 VIA851954:VIL851954 VRW851954:VSH851954 WBS851954:WCD851954 WLO851954:WLZ851954 WVK851954:WVV851954 C917490:N917490 IY917490:JJ917490 SU917490:TF917490 ACQ917490:ADB917490 AMM917490:AMX917490 AWI917490:AWT917490 BGE917490:BGP917490 BQA917490:BQL917490 BZW917490:CAH917490 CJS917490:CKD917490 CTO917490:CTZ917490 DDK917490:DDV917490 DNG917490:DNR917490 DXC917490:DXN917490 EGY917490:EHJ917490 EQU917490:ERF917490 FAQ917490:FBB917490 FKM917490:FKX917490 FUI917490:FUT917490 GEE917490:GEP917490 GOA917490:GOL917490 GXW917490:GYH917490 HHS917490:HID917490 HRO917490:HRZ917490 IBK917490:IBV917490 ILG917490:ILR917490 IVC917490:IVN917490 JEY917490:JFJ917490 JOU917490:JPF917490 JYQ917490:JZB917490 KIM917490:KIX917490 KSI917490:KST917490 LCE917490:LCP917490 LMA917490:LML917490 LVW917490:LWH917490 MFS917490:MGD917490 MPO917490:MPZ917490 MZK917490:MZV917490 NJG917490:NJR917490 NTC917490:NTN917490 OCY917490:ODJ917490 OMU917490:ONF917490 OWQ917490:OXB917490 PGM917490:PGX917490 PQI917490:PQT917490 QAE917490:QAP917490 QKA917490:QKL917490 QTW917490:QUH917490 RDS917490:RED917490 RNO917490:RNZ917490 RXK917490:RXV917490 SHG917490:SHR917490 SRC917490:SRN917490 TAY917490:TBJ917490 TKU917490:TLF917490 TUQ917490:TVB917490 UEM917490:UEX917490 UOI917490:UOT917490 UYE917490:UYP917490 VIA917490:VIL917490 VRW917490:VSH917490 WBS917490:WCD917490 WLO917490:WLZ917490 WVK917490:WVV917490 C983026:N983026 IY983026:JJ983026 SU983026:TF983026 ACQ983026:ADB983026 AMM983026:AMX983026 AWI983026:AWT983026 BGE983026:BGP983026 BQA983026:BQL983026 BZW983026:CAH983026 CJS983026:CKD983026 CTO983026:CTZ983026 DDK983026:DDV983026 DNG983026:DNR983026 DXC983026:DXN983026 EGY983026:EHJ983026 EQU983026:ERF983026 FAQ983026:FBB983026 FKM983026:FKX983026 FUI983026:FUT983026 GEE983026:GEP983026 GOA983026:GOL983026 GXW983026:GYH983026 HHS983026:HID983026 HRO983026:HRZ983026 IBK983026:IBV983026 ILG983026:ILR983026 IVC983026:IVN983026 JEY983026:JFJ983026 JOU983026:JPF983026 JYQ983026:JZB983026 KIM983026:KIX983026 KSI983026:KST983026 LCE983026:LCP983026 LMA983026:LML983026 LVW983026:LWH983026 MFS983026:MGD983026 MPO983026:MPZ983026 MZK983026:MZV983026 NJG983026:NJR983026 NTC983026:NTN983026 OCY983026:ODJ983026 OMU983026:ONF983026 OWQ983026:OXB983026 PGM983026:PGX983026 PQI983026:PQT983026 QAE983026:QAP983026 QKA983026:QKL983026 QTW983026:QUH983026 RDS983026:RED983026 RNO983026:RNZ983026 RXK983026:RXV983026 SHG983026:SHR983026 SRC983026:SRN983026 TAY983026:TBJ983026 TKU983026:TLF983026 TUQ983026:TVB983026 UEM983026:UEX983026 UOI983026:UOT983026 UYE983026:UYP983026 VIA983026:VIL983026 VRW983026:VSH983026 WBS983026:WCD983026 WLO983026:WLZ983026">
      <formula1>-10000000</formula1>
      <formula2>10000000</formula2>
    </dataValidation>
    <dataValidation type="decimal" allowBlank="1" showInputMessage="1" prompt="Enter supplies not included in cost of goods sold (COGS)." sqref="WVK983036:WVV983036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32:N65532 IY65532:JJ65532 SU65532:TF65532 ACQ65532:ADB65532 AMM65532:AMX65532 AWI65532:AWT65532 BGE65532:BGP65532 BQA65532:BQL65532 BZW65532:CAH65532 CJS65532:CKD65532 CTO65532:CTZ65532 DDK65532:DDV65532 DNG65532:DNR65532 DXC65532:DXN65532 EGY65532:EHJ65532 EQU65532:ERF65532 FAQ65532:FBB65532 FKM65532:FKX65532 FUI65532:FUT65532 GEE65532:GEP65532 GOA65532:GOL65532 GXW65532:GYH65532 HHS65532:HID65532 HRO65532:HRZ65532 IBK65532:IBV65532 ILG65532:ILR65532 IVC65532:IVN65532 JEY65532:JFJ65532 JOU65532:JPF65532 JYQ65532:JZB65532 KIM65532:KIX65532 KSI65532:KST65532 LCE65532:LCP65532 LMA65532:LML65532 LVW65532:LWH65532 MFS65532:MGD65532 MPO65532:MPZ65532 MZK65532:MZV65532 NJG65532:NJR65532 NTC65532:NTN65532 OCY65532:ODJ65532 OMU65532:ONF65532 OWQ65532:OXB65532 PGM65532:PGX65532 PQI65532:PQT65532 QAE65532:QAP65532 QKA65532:QKL65532 QTW65532:QUH65532 RDS65532:RED65532 RNO65532:RNZ65532 RXK65532:RXV65532 SHG65532:SHR65532 SRC65532:SRN65532 TAY65532:TBJ65532 TKU65532:TLF65532 TUQ65532:TVB65532 UEM65532:UEX65532 UOI65532:UOT65532 UYE65532:UYP65532 VIA65532:VIL65532 VRW65532:VSH65532 WBS65532:WCD65532 WLO65532:WLZ65532 WVK65532:WVV65532 C131068:N131068 IY131068:JJ131068 SU131068:TF131068 ACQ131068:ADB131068 AMM131068:AMX131068 AWI131068:AWT131068 BGE131068:BGP131068 BQA131068:BQL131068 BZW131068:CAH131068 CJS131068:CKD131068 CTO131068:CTZ131068 DDK131068:DDV131068 DNG131068:DNR131068 DXC131068:DXN131068 EGY131068:EHJ131068 EQU131068:ERF131068 FAQ131068:FBB131068 FKM131068:FKX131068 FUI131068:FUT131068 GEE131068:GEP131068 GOA131068:GOL131068 GXW131068:GYH131068 HHS131068:HID131068 HRO131068:HRZ131068 IBK131068:IBV131068 ILG131068:ILR131068 IVC131068:IVN131068 JEY131068:JFJ131068 JOU131068:JPF131068 JYQ131068:JZB131068 KIM131068:KIX131068 KSI131068:KST131068 LCE131068:LCP131068 LMA131068:LML131068 LVW131068:LWH131068 MFS131068:MGD131068 MPO131068:MPZ131068 MZK131068:MZV131068 NJG131068:NJR131068 NTC131068:NTN131068 OCY131068:ODJ131068 OMU131068:ONF131068 OWQ131068:OXB131068 PGM131068:PGX131068 PQI131068:PQT131068 QAE131068:QAP131068 QKA131068:QKL131068 QTW131068:QUH131068 RDS131068:RED131068 RNO131068:RNZ131068 RXK131068:RXV131068 SHG131068:SHR131068 SRC131068:SRN131068 TAY131068:TBJ131068 TKU131068:TLF131068 TUQ131068:TVB131068 UEM131068:UEX131068 UOI131068:UOT131068 UYE131068:UYP131068 VIA131068:VIL131068 VRW131068:VSH131068 WBS131068:WCD131068 WLO131068:WLZ131068 WVK131068:WVV131068 C196604:N196604 IY196604:JJ196604 SU196604:TF196604 ACQ196604:ADB196604 AMM196604:AMX196604 AWI196604:AWT196604 BGE196604:BGP196604 BQA196604:BQL196604 BZW196604:CAH196604 CJS196604:CKD196604 CTO196604:CTZ196604 DDK196604:DDV196604 DNG196604:DNR196604 DXC196604:DXN196604 EGY196604:EHJ196604 EQU196604:ERF196604 FAQ196604:FBB196604 FKM196604:FKX196604 FUI196604:FUT196604 GEE196604:GEP196604 GOA196604:GOL196604 GXW196604:GYH196604 HHS196604:HID196604 HRO196604:HRZ196604 IBK196604:IBV196604 ILG196604:ILR196604 IVC196604:IVN196604 JEY196604:JFJ196604 JOU196604:JPF196604 JYQ196604:JZB196604 KIM196604:KIX196604 KSI196604:KST196604 LCE196604:LCP196604 LMA196604:LML196604 LVW196604:LWH196604 MFS196604:MGD196604 MPO196604:MPZ196604 MZK196604:MZV196604 NJG196604:NJR196604 NTC196604:NTN196604 OCY196604:ODJ196604 OMU196604:ONF196604 OWQ196604:OXB196604 PGM196604:PGX196604 PQI196604:PQT196604 QAE196604:QAP196604 QKA196604:QKL196604 QTW196604:QUH196604 RDS196604:RED196604 RNO196604:RNZ196604 RXK196604:RXV196604 SHG196604:SHR196604 SRC196604:SRN196604 TAY196604:TBJ196604 TKU196604:TLF196604 TUQ196604:TVB196604 UEM196604:UEX196604 UOI196604:UOT196604 UYE196604:UYP196604 VIA196604:VIL196604 VRW196604:VSH196604 WBS196604:WCD196604 WLO196604:WLZ196604 WVK196604:WVV196604 C262140:N262140 IY262140:JJ262140 SU262140:TF262140 ACQ262140:ADB262140 AMM262140:AMX262140 AWI262140:AWT262140 BGE262140:BGP262140 BQA262140:BQL262140 BZW262140:CAH262140 CJS262140:CKD262140 CTO262140:CTZ262140 DDK262140:DDV262140 DNG262140:DNR262140 DXC262140:DXN262140 EGY262140:EHJ262140 EQU262140:ERF262140 FAQ262140:FBB262140 FKM262140:FKX262140 FUI262140:FUT262140 GEE262140:GEP262140 GOA262140:GOL262140 GXW262140:GYH262140 HHS262140:HID262140 HRO262140:HRZ262140 IBK262140:IBV262140 ILG262140:ILR262140 IVC262140:IVN262140 JEY262140:JFJ262140 JOU262140:JPF262140 JYQ262140:JZB262140 KIM262140:KIX262140 KSI262140:KST262140 LCE262140:LCP262140 LMA262140:LML262140 LVW262140:LWH262140 MFS262140:MGD262140 MPO262140:MPZ262140 MZK262140:MZV262140 NJG262140:NJR262140 NTC262140:NTN262140 OCY262140:ODJ262140 OMU262140:ONF262140 OWQ262140:OXB262140 PGM262140:PGX262140 PQI262140:PQT262140 QAE262140:QAP262140 QKA262140:QKL262140 QTW262140:QUH262140 RDS262140:RED262140 RNO262140:RNZ262140 RXK262140:RXV262140 SHG262140:SHR262140 SRC262140:SRN262140 TAY262140:TBJ262140 TKU262140:TLF262140 TUQ262140:TVB262140 UEM262140:UEX262140 UOI262140:UOT262140 UYE262140:UYP262140 VIA262140:VIL262140 VRW262140:VSH262140 WBS262140:WCD262140 WLO262140:WLZ262140 WVK262140:WVV262140 C327676:N327676 IY327676:JJ327676 SU327676:TF327676 ACQ327676:ADB327676 AMM327676:AMX327676 AWI327676:AWT327676 BGE327676:BGP327676 BQA327676:BQL327676 BZW327676:CAH327676 CJS327676:CKD327676 CTO327676:CTZ327676 DDK327676:DDV327676 DNG327676:DNR327676 DXC327676:DXN327676 EGY327676:EHJ327676 EQU327676:ERF327676 FAQ327676:FBB327676 FKM327676:FKX327676 FUI327676:FUT327676 GEE327676:GEP327676 GOA327676:GOL327676 GXW327676:GYH327676 HHS327676:HID327676 HRO327676:HRZ327676 IBK327676:IBV327676 ILG327676:ILR327676 IVC327676:IVN327676 JEY327676:JFJ327676 JOU327676:JPF327676 JYQ327676:JZB327676 KIM327676:KIX327676 KSI327676:KST327676 LCE327676:LCP327676 LMA327676:LML327676 LVW327676:LWH327676 MFS327676:MGD327676 MPO327676:MPZ327676 MZK327676:MZV327676 NJG327676:NJR327676 NTC327676:NTN327676 OCY327676:ODJ327676 OMU327676:ONF327676 OWQ327676:OXB327676 PGM327676:PGX327676 PQI327676:PQT327676 QAE327676:QAP327676 QKA327676:QKL327676 QTW327676:QUH327676 RDS327676:RED327676 RNO327676:RNZ327676 RXK327676:RXV327676 SHG327676:SHR327676 SRC327676:SRN327676 TAY327676:TBJ327676 TKU327676:TLF327676 TUQ327676:TVB327676 UEM327676:UEX327676 UOI327676:UOT327676 UYE327676:UYP327676 VIA327676:VIL327676 VRW327676:VSH327676 WBS327676:WCD327676 WLO327676:WLZ327676 WVK327676:WVV327676 C393212:N393212 IY393212:JJ393212 SU393212:TF393212 ACQ393212:ADB393212 AMM393212:AMX393212 AWI393212:AWT393212 BGE393212:BGP393212 BQA393212:BQL393212 BZW393212:CAH393212 CJS393212:CKD393212 CTO393212:CTZ393212 DDK393212:DDV393212 DNG393212:DNR393212 DXC393212:DXN393212 EGY393212:EHJ393212 EQU393212:ERF393212 FAQ393212:FBB393212 FKM393212:FKX393212 FUI393212:FUT393212 GEE393212:GEP393212 GOA393212:GOL393212 GXW393212:GYH393212 HHS393212:HID393212 HRO393212:HRZ393212 IBK393212:IBV393212 ILG393212:ILR393212 IVC393212:IVN393212 JEY393212:JFJ393212 JOU393212:JPF393212 JYQ393212:JZB393212 KIM393212:KIX393212 KSI393212:KST393212 LCE393212:LCP393212 LMA393212:LML393212 LVW393212:LWH393212 MFS393212:MGD393212 MPO393212:MPZ393212 MZK393212:MZV393212 NJG393212:NJR393212 NTC393212:NTN393212 OCY393212:ODJ393212 OMU393212:ONF393212 OWQ393212:OXB393212 PGM393212:PGX393212 PQI393212:PQT393212 QAE393212:QAP393212 QKA393212:QKL393212 QTW393212:QUH393212 RDS393212:RED393212 RNO393212:RNZ393212 RXK393212:RXV393212 SHG393212:SHR393212 SRC393212:SRN393212 TAY393212:TBJ393212 TKU393212:TLF393212 TUQ393212:TVB393212 UEM393212:UEX393212 UOI393212:UOT393212 UYE393212:UYP393212 VIA393212:VIL393212 VRW393212:VSH393212 WBS393212:WCD393212 WLO393212:WLZ393212 WVK393212:WVV393212 C458748:N458748 IY458748:JJ458748 SU458748:TF458748 ACQ458748:ADB458748 AMM458748:AMX458748 AWI458748:AWT458748 BGE458748:BGP458748 BQA458748:BQL458748 BZW458748:CAH458748 CJS458748:CKD458748 CTO458748:CTZ458748 DDK458748:DDV458748 DNG458748:DNR458748 DXC458748:DXN458748 EGY458748:EHJ458748 EQU458748:ERF458748 FAQ458748:FBB458748 FKM458748:FKX458748 FUI458748:FUT458748 GEE458748:GEP458748 GOA458748:GOL458748 GXW458748:GYH458748 HHS458748:HID458748 HRO458748:HRZ458748 IBK458748:IBV458748 ILG458748:ILR458748 IVC458748:IVN458748 JEY458748:JFJ458748 JOU458748:JPF458748 JYQ458748:JZB458748 KIM458748:KIX458748 KSI458748:KST458748 LCE458748:LCP458748 LMA458748:LML458748 LVW458748:LWH458748 MFS458748:MGD458748 MPO458748:MPZ458748 MZK458748:MZV458748 NJG458748:NJR458748 NTC458748:NTN458748 OCY458748:ODJ458748 OMU458748:ONF458748 OWQ458748:OXB458748 PGM458748:PGX458748 PQI458748:PQT458748 QAE458748:QAP458748 QKA458748:QKL458748 QTW458748:QUH458748 RDS458748:RED458748 RNO458748:RNZ458748 RXK458748:RXV458748 SHG458748:SHR458748 SRC458748:SRN458748 TAY458748:TBJ458748 TKU458748:TLF458748 TUQ458748:TVB458748 UEM458748:UEX458748 UOI458748:UOT458748 UYE458748:UYP458748 VIA458748:VIL458748 VRW458748:VSH458748 WBS458748:WCD458748 WLO458748:WLZ458748 WVK458748:WVV458748 C524284:N524284 IY524284:JJ524284 SU524284:TF524284 ACQ524284:ADB524284 AMM524284:AMX524284 AWI524284:AWT524284 BGE524284:BGP524284 BQA524284:BQL524284 BZW524284:CAH524284 CJS524284:CKD524284 CTO524284:CTZ524284 DDK524284:DDV524284 DNG524284:DNR524284 DXC524284:DXN524284 EGY524284:EHJ524284 EQU524284:ERF524284 FAQ524284:FBB524284 FKM524284:FKX524284 FUI524284:FUT524284 GEE524284:GEP524284 GOA524284:GOL524284 GXW524284:GYH524284 HHS524284:HID524284 HRO524284:HRZ524284 IBK524284:IBV524284 ILG524284:ILR524284 IVC524284:IVN524284 JEY524284:JFJ524284 JOU524284:JPF524284 JYQ524284:JZB524284 KIM524284:KIX524284 KSI524284:KST524284 LCE524284:LCP524284 LMA524284:LML524284 LVW524284:LWH524284 MFS524284:MGD524284 MPO524284:MPZ524284 MZK524284:MZV524284 NJG524284:NJR524284 NTC524284:NTN524284 OCY524284:ODJ524284 OMU524284:ONF524284 OWQ524284:OXB524284 PGM524284:PGX524284 PQI524284:PQT524284 QAE524284:QAP524284 QKA524284:QKL524284 QTW524284:QUH524284 RDS524284:RED524284 RNO524284:RNZ524284 RXK524284:RXV524284 SHG524284:SHR524284 SRC524284:SRN524284 TAY524284:TBJ524284 TKU524284:TLF524284 TUQ524284:TVB524284 UEM524284:UEX524284 UOI524284:UOT524284 UYE524284:UYP524284 VIA524284:VIL524284 VRW524284:VSH524284 WBS524284:WCD524284 WLO524284:WLZ524284 WVK524284:WVV524284 C589820:N589820 IY589820:JJ589820 SU589820:TF589820 ACQ589820:ADB589820 AMM589820:AMX589820 AWI589820:AWT589820 BGE589820:BGP589820 BQA589820:BQL589820 BZW589820:CAH589820 CJS589820:CKD589820 CTO589820:CTZ589820 DDK589820:DDV589820 DNG589820:DNR589820 DXC589820:DXN589820 EGY589820:EHJ589820 EQU589820:ERF589820 FAQ589820:FBB589820 FKM589820:FKX589820 FUI589820:FUT589820 GEE589820:GEP589820 GOA589820:GOL589820 GXW589820:GYH589820 HHS589820:HID589820 HRO589820:HRZ589820 IBK589820:IBV589820 ILG589820:ILR589820 IVC589820:IVN589820 JEY589820:JFJ589820 JOU589820:JPF589820 JYQ589820:JZB589820 KIM589820:KIX589820 KSI589820:KST589820 LCE589820:LCP589820 LMA589820:LML589820 LVW589820:LWH589820 MFS589820:MGD589820 MPO589820:MPZ589820 MZK589820:MZV589820 NJG589820:NJR589820 NTC589820:NTN589820 OCY589820:ODJ589820 OMU589820:ONF589820 OWQ589820:OXB589820 PGM589820:PGX589820 PQI589820:PQT589820 QAE589820:QAP589820 QKA589820:QKL589820 QTW589820:QUH589820 RDS589820:RED589820 RNO589820:RNZ589820 RXK589820:RXV589820 SHG589820:SHR589820 SRC589820:SRN589820 TAY589820:TBJ589820 TKU589820:TLF589820 TUQ589820:TVB589820 UEM589820:UEX589820 UOI589820:UOT589820 UYE589820:UYP589820 VIA589820:VIL589820 VRW589820:VSH589820 WBS589820:WCD589820 WLO589820:WLZ589820 WVK589820:WVV589820 C655356:N655356 IY655356:JJ655356 SU655356:TF655356 ACQ655356:ADB655356 AMM655356:AMX655356 AWI655356:AWT655356 BGE655356:BGP655356 BQA655356:BQL655356 BZW655356:CAH655356 CJS655356:CKD655356 CTO655356:CTZ655356 DDK655356:DDV655356 DNG655356:DNR655356 DXC655356:DXN655356 EGY655356:EHJ655356 EQU655356:ERF655356 FAQ655356:FBB655356 FKM655356:FKX655356 FUI655356:FUT655356 GEE655356:GEP655356 GOA655356:GOL655356 GXW655356:GYH655356 HHS655356:HID655356 HRO655356:HRZ655356 IBK655356:IBV655356 ILG655356:ILR655356 IVC655356:IVN655356 JEY655356:JFJ655356 JOU655356:JPF655356 JYQ655356:JZB655356 KIM655356:KIX655356 KSI655356:KST655356 LCE655356:LCP655356 LMA655356:LML655356 LVW655356:LWH655356 MFS655356:MGD655356 MPO655356:MPZ655356 MZK655356:MZV655356 NJG655356:NJR655356 NTC655356:NTN655356 OCY655356:ODJ655356 OMU655356:ONF655356 OWQ655356:OXB655356 PGM655356:PGX655356 PQI655356:PQT655356 QAE655356:QAP655356 QKA655356:QKL655356 QTW655356:QUH655356 RDS655356:RED655356 RNO655356:RNZ655356 RXK655356:RXV655356 SHG655356:SHR655356 SRC655356:SRN655356 TAY655356:TBJ655356 TKU655356:TLF655356 TUQ655356:TVB655356 UEM655356:UEX655356 UOI655356:UOT655356 UYE655356:UYP655356 VIA655356:VIL655356 VRW655356:VSH655356 WBS655356:WCD655356 WLO655356:WLZ655356 WVK655356:WVV655356 C720892:N720892 IY720892:JJ720892 SU720892:TF720892 ACQ720892:ADB720892 AMM720892:AMX720892 AWI720892:AWT720892 BGE720892:BGP720892 BQA720892:BQL720892 BZW720892:CAH720892 CJS720892:CKD720892 CTO720892:CTZ720892 DDK720892:DDV720892 DNG720892:DNR720892 DXC720892:DXN720892 EGY720892:EHJ720892 EQU720892:ERF720892 FAQ720892:FBB720892 FKM720892:FKX720892 FUI720892:FUT720892 GEE720892:GEP720892 GOA720892:GOL720892 GXW720892:GYH720892 HHS720892:HID720892 HRO720892:HRZ720892 IBK720892:IBV720892 ILG720892:ILR720892 IVC720892:IVN720892 JEY720892:JFJ720892 JOU720892:JPF720892 JYQ720892:JZB720892 KIM720892:KIX720892 KSI720892:KST720892 LCE720892:LCP720892 LMA720892:LML720892 LVW720892:LWH720892 MFS720892:MGD720892 MPO720892:MPZ720892 MZK720892:MZV720892 NJG720892:NJR720892 NTC720892:NTN720892 OCY720892:ODJ720892 OMU720892:ONF720892 OWQ720892:OXB720892 PGM720892:PGX720892 PQI720892:PQT720892 QAE720892:QAP720892 QKA720892:QKL720892 QTW720892:QUH720892 RDS720892:RED720892 RNO720892:RNZ720892 RXK720892:RXV720892 SHG720892:SHR720892 SRC720892:SRN720892 TAY720892:TBJ720892 TKU720892:TLF720892 TUQ720892:TVB720892 UEM720892:UEX720892 UOI720892:UOT720892 UYE720892:UYP720892 VIA720892:VIL720892 VRW720892:VSH720892 WBS720892:WCD720892 WLO720892:WLZ720892 WVK720892:WVV720892 C786428:N786428 IY786428:JJ786428 SU786428:TF786428 ACQ786428:ADB786428 AMM786428:AMX786428 AWI786428:AWT786428 BGE786428:BGP786428 BQA786428:BQL786428 BZW786428:CAH786428 CJS786428:CKD786428 CTO786428:CTZ786428 DDK786428:DDV786428 DNG786428:DNR786428 DXC786428:DXN786428 EGY786428:EHJ786428 EQU786428:ERF786428 FAQ786428:FBB786428 FKM786428:FKX786428 FUI786428:FUT786428 GEE786428:GEP786428 GOA786428:GOL786428 GXW786428:GYH786428 HHS786428:HID786428 HRO786428:HRZ786428 IBK786428:IBV786428 ILG786428:ILR786428 IVC786428:IVN786428 JEY786428:JFJ786428 JOU786428:JPF786428 JYQ786428:JZB786428 KIM786428:KIX786428 KSI786428:KST786428 LCE786428:LCP786428 LMA786428:LML786428 LVW786428:LWH786428 MFS786428:MGD786428 MPO786428:MPZ786428 MZK786428:MZV786428 NJG786428:NJR786428 NTC786428:NTN786428 OCY786428:ODJ786428 OMU786428:ONF786428 OWQ786428:OXB786428 PGM786428:PGX786428 PQI786428:PQT786428 QAE786428:QAP786428 QKA786428:QKL786428 QTW786428:QUH786428 RDS786428:RED786428 RNO786428:RNZ786428 RXK786428:RXV786428 SHG786428:SHR786428 SRC786428:SRN786428 TAY786428:TBJ786428 TKU786428:TLF786428 TUQ786428:TVB786428 UEM786428:UEX786428 UOI786428:UOT786428 UYE786428:UYP786428 VIA786428:VIL786428 VRW786428:VSH786428 WBS786428:WCD786428 WLO786428:WLZ786428 WVK786428:WVV786428 C851964:N851964 IY851964:JJ851964 SU851964:TF851964 ACQ851964:ADB851964 AMM851964:AMX851964 AWI851964:AWT851964 BGE851964:BGP851964 BQA851964:BQL851964 BZW851964:CAH851964 CJS851964:CKD851964 CTO851964:CTZ851964 DDK851964:DDV851964 DNG851964:DNR851964 DXC851964:DXN851964 EGY851964:EHJ851964 EQU851964:ERF851964 FAQ851964:FBB851964 FKM851964:FKX851964 FUI851964:FUT851964 GEE851964:GEP851964 GOA851964:GOL851964 GXW851964:GYH851964 HHS851964:HID851964 HRO851964:HRZ851964 IBK851964:IBV851964 ILG851964:ILR851964 IVC851964:IVN851964 JEY851964:JFJ851964 JOU851964:JPF851964 JYQ851964:JZB851964 KIM851964:KIX851964 KSI851964:KST851964 LCE851964:LCP851964 LMA851964:LML851964 LVW851964:LWH851964 MFS851964:MGD851964 MPO851964:MPZ851964 MZK851964:MZV851964 NJG851964:NJR851964 NTC851964:NTN851964 OCY851964:ODJ851964 OMU851964:ONF851964 OWQ851964:OXB851964 PGM851964:PGX851964 PQI851964:PQT851964 QAE851964:QAP851964 QKA851964:QKL851964 QTW851964:QUH851964 RDS851964:RED851964 RNO851964:RNZ851964 RXK851964:RXV851964 SHG851964:SHR851964 SRC851964:SRN851964 TAY851964:TBJ851964 TKU851964:TLF851964 TUQ851964:TVB851964 UEM851964:UEX851964 UOI851964:UOT851964 UYE851964:UYP851964 VIA851964:VIL851964 VRW851964:VSH851964 WBS851964:WCD851964 WLO851964:WLZ851964 WVK851964:WVV851964 C917500:N917500 IY917500:JJ917500 SU917500:TF917500 ACQ917500:ADB917500 AMM917500:AMX917500 AWI917500:AWT917500 BGE917500:BGP917500 BQA917500:BQL917500 BZW917500:CAH917500 CJS917500:CKD917500 CTO917500:CTZ917500 DDK917500:DDV917500 DNG917500:DNR917500 DXC917500:DXN917500 EGY917500:EHJ917500 EQU917500:ERF917500 FAQ917500:FBB917500 FKM917500:FKX917500 FUI917500:FUT917500 GEE917500:GEP917500 GOA917500:GOL917500 GXW917500:GYH917500 HHS917500:HID917500 HRO917500:HRZ917500 IBK917500:IBV917500 ILG917500:ILR917500 IVC917500:IVN917500 JEY917500:JFJ917500 JOU917500:JPF917500 JYQ917500:JZB917500 KIM917500:KIX917500 KSI917500:KST917500 LCE917500:LCP917500 LMA917500:LML917500 LVW917500:LWH917500 MFS917500:MGD917500 MPO917500:MPZ917500 MZK917500:MZV917500 NJG917500:NJR917500 NTC917500:NTN917500 OCY917500:ODJ917500 OMU917500:ONF917500 OWQ917500:OXB917500 PGM917500:PGX917500 PQI917500:PQT917500 QAE917500:QAP917500 QKA917500:QKL917500 QTW917500:QUH917500 RDS917500:RED917500 RNO917500:RNZ917500 RXK917500:RXV917500 SHG917500:SHR917500 SRC917500:SRN917500 TAY917500:TBJ917500 TKU917500:TLF917500 TUQ917500:TVB917500 UEM917500:UEX917500 UOI917500:UOT917500 UYE917500:UYP917500 VIA917500:VIL917500 VRW917500:VSH917500 WBS917500:WCD917500 WLO917500:WLZ917500 WVK917500:WVV917500 C983036:N983036 IY983036:JJ983036 SU983036:TF983036 ACQ983036:ADB983036 AMM983036:AMX983036 AWI983036:AWT983036 BGE983036:BGP983036 BQA983036:BQL983036 BZW983036:CAH983036 CJS983036:CKD983036 CTO983036:CTZ983036 DDK983036:DDV983036 DNG983036:DNR983036 DXC983036:DXN983036 EGY983036:EHJ983036 EQU983036:ERF983036 FAQ983036:FBB983036 FKM983036:FKX983036 FUI983036:FUT983036 GEE983036:GEP983036 GOA983036:GOL983036 GXW983036:GYH983036 HHS983036:HID983036 HRO983036:HRZ983036 IBK983036:IBV983036 ILG983036:ILR983036 IVC983036:IVN983036 JEY983036:JFJ983036 JOU983036:JPF983036 JYQ983036:JZB983036 KIM983036:KIX983036 KSI983036:KST983036 LCE983036:LCP983036 LMA983036:LML983036 LVW983036:LWH983036 MFS983036:MGD983036 MPO983036:MPZ983036 MZK983036:MZV983036 NJG983036:NJR983036 NTC983036:NTN983036 OCY983036:ODJ983036 OMU983036:ONF983036 OWQ983036:OXB983036 PGM983036:PGX983036 PQI983036:PQT983036 QAE983036:QAP983036 QKA983036:QKL983036 QTW983036:QUH983036 RDS983036:RED983036 RNO983036:RNZ983036 RXK983036:RXV983036 SHG983036:SHR983036 SRC983036:SRN983036 TAY983036:TBJ983036 TKU983036:TLF983036 TUQ983036:TVB983036 UEM983036:UEX983036 UOI983036:UOT983036 UYE983036:UYP983036 VIA983036:VIL983036 VRW983036:VSH983036 WBS983036:WCD983036 WLO983036:WLZ983036">
      <formula1>-10000000</formula1>
      <formula2>10000000</formula2>
    </dataValidation>
    <dataValidation type="decimal" allowBlank="1" showInputMessage="1" prompt="Enter insurance expense such as liability and fire insurance. " sqref="WVK983024:WVV983024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20:N65520 IY65520:JJ65520 SU65520:TF65520 ACQ65520:ADB65520 AMM65520:AMX65520 AWI65520:AWT65520 BGE65520:BGP65520 BQA65520:BQL65520 BZW65520:CAH65520 CJS65520:CKD65520 CTO65520:CTZ65520 DDK65520:DDV65520 DNG65520:DNR65520 DXC65520:DXN65520 EGY65520:EHJ65520 EQU65520:ERF65520 FAQ65520:FBB65520 FKM65520:FKX65520 FUI65520:FUT65520 GEE65520:GEP65520 GOA65520:GOL65520 GXW65520:GYH65520 HHS65520:HID65520 HRO65520:HRZ65520 IBK65520:IBV65520 ILG65520:ILR65520 IVC65520:IVN65520 JEY65520:JFJ65520 JOU65520:JPF65520 JYQ65520:JZB65520 KIM65520:KIX65520 KSI65520:KST65520 LCE65520:LCP65520 LMA65520:LML65520 LVW65520:LWH65520 MFS65520:MGD65520 MPO65520:MPZ65520 MZK65520:MZV65520 NJG65520:NJR65520 NTC65520:NTN65520 OCY65520:ODJ65520 OMU65520:ONF65520 OWQ65520:OXB65520 PGM65520:PGX65520 PQI65520:PQT65520 QAE65520:QAP65520 QKA65520:QKL65520 QTW65520:QUH65520 RDS65520:RED65520 RNO65520:RNZ65520 RXK65520:RXV65520 SHG65520:SHR65520 SRC65520:SRN65520 TAY65520:TBJ65520 TKU65520:TLF65520 TUQ65520:TVB65520 UEM65520:UEX65520 UOI65520:UOT65520 UYE65520:UYP65520 VIA65520:VIL65520 VRW65520:VSH65520 WBS65520:WCD65520 WLO65520:WLZ65520 WVK65520:WVV65520 C131056:N131056 IY131056:JJ131056 SU131056:TF131056 ACQ131056:ADB131056 AMM131056:AMX131056 AWI131056:AWT131056 BGE131056:BGP131056 BQA131056:BQL131056 BZW131056:CAH131056 CJS131056:CKD131056 CTO131056:CTZ131056 DDK131056:DDV131056 DNG131056:DNR131056 DXC131056:DXN131056 EGY131056:EHJ131056 EQU131056:ERF131056 FAQ131056:FBB131056 FKM131056:FKX131056 FUI131056:FUT131056 GEE131056:GEP131056 GOA131056:GOL131056 GXW131056:GYH131056 HHS131056:HID131056 HRO131056:HRZ131056 IBK131056:IBV131056 ILG131056:ILR131056 IVC131056:IVN131056 JEY131056:JFJ131056 JOU131056:JPF131056 JYQ131056:JZB131056 KIM131056:KIX131056 KSI131056:KST131056 LCE131056:LCP131056 LMA131056:LML131056 LVW131056:LWH131056 MFS131056:MGD131056 MPO131056:MPZ131056 MZK131056:MZV131056 NJG131056:NJR131056 NTC131056:NTN131056 OCY131056:ODJ131056 OMU131056:ONF131056 OWQ131056:OXB131056 PGM131056:PGX131056 PQI131056:PQT131056 QAE131056:QAP131056 QKA131056:QKL131056 QTW131056:QUH131056 RDS131056:RED131056 RNO131056:RNZ131056 RXK131056:RXV131056 SHG131056:SHR131056 SRC131056:SRN131056 TAY131056:TBJ131056 TKU131056:TLF131056 TUQ131056:TVB131056 UEM131056:UEX131056 UOI131056:UOT131056 UYE131056:UYP131056 VIA131056:VIL131056 VRW131056:VSH131056 WBS131056:WCD131056 WLO131056:WLZ131056 WVK131056:WVV131056 C196592:N196592 IY196592:JJ196592 SU196592:TF196592 ACQ196592:ADB196592 AMM196592:AMX196592 AWI196592:AWT196592 BGE196592:BGP196592 BQA196592:BQL196592 BZW196592:CAH196592 CJS196592:CKD196592 CTO196592:CTZ196592 DDK196592:DDV196592 DNG196592:DNR196592 DXC196592:DXN196592 EGY196592:EHJ196592 EQU196592:ERF196592 FAQ196592:FBB196592 FKM196592:FKX196592 FUI196592:FUT196592 GEE196592:GEP196592 GOA196592:GOL196592 GXW196592:GYH196592 HHS196592:HID196592 HRO196592:HRZ196592 IBK196592:IBV196592 ILG196592:ILR196592 IVC196592:IVN196592 JEY196592:JFJ196592 JOU196592:JPF196592 JYQ196592:JZB196592 KIM196592:KIX196592 KSI196592:KST196592 LCE196592:LCP196592 LMA196592:LML196592 LVW196592:LWH196592 MFS196592:MGD196592 MPO196592:MPZ196592 MZK196592:MZV196592 NJG196592:NJR196592 NTC196592:NTN196592 OCY196592:ODJ196592 OMU196592:ONF196592 OWQ196592:OXB196592 PGM196592:PGX196592 PQI196592:PQT196592 QAE196592:QAP196592 QKA196592:QKL196592 QTW196592:QUH196592 RDS196592:RED196592 RNO196592:RNZ196592 RXK196592:RXV196592 SHG196592:SHR196592 SRC196592:SRN196592 TAY196592:TBJ196592 TKU196592:TLF196592 TUQ196592:TVB196592 UEM196592:UEX196592 UOI196592:UOT196592 UYE196592:UYP196592 VIA196592:VIL196592 VRW196592:VSH196592 WBS196592:WCD196592 WLO196592:WLZ196592 WVK196592:WVV196592 C262128:N262128 IY262128:JJ262128 SU262128:TF262128 ACQ262128:ADB262128 AMM262128:AMX262128 AWI262128:AWT262128 BGE262128:BGP262128 BQA262128:BQL262128 BZW262128:CAH262128 CJS262128:CKD262128 CTO262128:CTZ262128 DDK262128:DDV262128 DNG262128:DNR262128 DXC262128:DXN262128 EGY262128:EHJ262128 EQU262128:ERF262128 FAQ262128:FBB262128 FKM262128:FKX262128 FUI262128:FUT262128 GEE262128:GEP262128 GOA262128:GOL262128 GXW262128:GYH262128 HHS262128:HID262128 HRO262128:HRZ262128 IBK262128:IBV262128 ILG262128:ILR262128 IVC262128:IVN262128 JEY262128:JFJ262128 JOU262128:JPF262128 JYQ262128:JZB262128 KIM262128:KIX262128 KSI262128:KST262128 LCE262128:LCP262128 LMA262128:LML262128 LVW262128:LWH262128 MFS262128:MGD262128 MPO262128:MPZ262128 MZK262128:MZV262128 NJG262128:NJR262128 NTC262128:NTN262128 OCY262128:ODJ262128 OMU262128:ONF262128 OWQ262128:OXB262128 PGM262128:PGX262128 PQI262128:PQT262128 QAE262128:QAP262128 QKA262128:QKL262128 QTW262128:QUH262128 RDS262128:RED262128 RNO262128:RNZ262128 RXK262128:RXV262128 SHG262128:SHR262128 SRC262128:SRN262128 TAY262128:TBJ262128 TKU262128:TLF262128 TUQ262128:TVB262128 UEM262128:UEX262128 UOI262128:UOT262128 UYE262128:UYP262128 VIA262128:VIL262128 VRW262128:VSH262128 WBS262128:WCD262128 WLO262128:WLZ262128 WVK262128:WVV262128 C327664:N327664 IY327664:JJ327664 SU327664:TF327664 ACQ327664:ADB327664 AMM327664:AMX327664 AWI327664:AWT327664 BGE327664:BGP327664 BQA327664:BQL327664 BZW327664:CAH327664 CJS327664:CKD327664 CTO327664:CTZ327664 DDK327664:DDV327664 DNG327664:DNR327664 DXC327664:DXN327664 EGY327664:EHJ327664 EQU327664:ERF327664 FAQ327664:FBB327664 FKM327664:FKX327664 FUI327664:FUT327664 GEE327664:GEP327664 GOA327664:GOL327664 GXW327664:GYH327664 HHS327664:HID327664 HRO327664:HRZ327664 IBK327664:IBV327664 ILG327664:ILR327664 IVC327664:IVN327664 JEY327664:JFJ327664 JOU327664:JPF327664 JYQ327664:JZB327664 KIM327664:KIX327664 KSI327664:KST327664 LCE327664:LCP327664 LMA327664:LML327664 LVW327664:LWH327664 MFS327664:MGD327664 MPO327664:MPZ327664 MZK327664:MZV327664 NJG327664:NJR327664 NTC327664:NTN327664 OCY327664:ODJ327664 OMU327664:ONF327664 OWQ327664:OXB327664 PGM327664:PGX327664 PQI327664:PQT327664 QAE327664:QAP327664 QKA327664:QKL327664 QTW327664:QUH327664 RDS327664:RED327664 RNO327664:RNZ327664 RXK327664:RXV327664 SHG327664:SHR327664 SRC327664:SRN327664 TAY327664:TBJ327664 TKU327664:TLF327664 TUQ327664:TVB327664 UEM327664:UEX327664 UOI327664:UOT327664 UYE327664:UYP327664 VIA327664:VIL327664 VRW327664:VSH327664 WBS327664:WCD327664 WLO327664:WLZ327664 WVK327664:WVV327664 C393200:N393200 IY393200:JJ393200 SU393200:TF393200 ACQ393200:ADB393200 AMM393200:AMX393200 AWI393200:AWT393200 BGE393200:BGP393200 BQA393200:BQL393200 BZW393200:CAH393200 CJS393200:CKD393200 CTO393200:CTZ393200 DDK393200:DDV393200 DNG393200:DNR393200 DXC393200:DXN393200 EGY393200:EHJ393200 EQU393200:ERF393200 FAQ393200:FBB393200 FKM393200:FKX393200 FUI393200:FUT393200 GEE393200:GEP393200 GOA393200:GOL393200 GXW393200:GYH393200 HHS393200:HID393200 HRO393200:HRZ393200 IBK393200:IBV393200 ILG393200:ILR393200 IVC393200:IVN393200 JEY393200:JFJ393200 JOU393200:JPF393200 JYQ393200:JZB393200 KIM393200:KIX393200 KSI393200:KST393200 LCE393200:LCP393200 LMA393200:LML393200 LVW393200:LWH393200 MFS393200:MGD393200 MPO393200:MPZ393200 MZK393200:MZV393200 NJG393200:NJR393200 NTC393200:NTN393200 OCY393200:ODJ393200 OMU393200:ONF393200 OWQ393200:OXB393200 PGM393200:PGX393200 PQI393200:PQT393200 QAE393200:QAP393200 QKA393200:QKL393200 QTW393200:QUH393200 RDS393200:RED393200 RNO393200:RNZ393200 RXK393200:RXV393200 SHG393200:SHR393200 SRC393200:SRN393200 TAY393200:TBJ393200 TKU393200:TLF393200 TUQ393200:TVB393200 UEM393200:UEX393200 UOI393200:UOT393200 UYE393200:UYP393200 VIA393200:VIL393200 VRW393200:VSH393200 WBS393200:WCD393200 WLO393200:WLZ393200 WVK393200:WVV393200 C458736:N458736 IY458736:JJ458736 SU458736:TF458736 ACQ458736:ADB458736 AMM458736:AMX458736 AWI458736:AWT458736 BGE458736:BGP458736 BQA458736:BQL458736 BZW458736:CAH458736 CJS458736:CKD458736 CTO458736:CTZ458736 DDK458736:DDV458736 DNG458736:DNR458736 DXC458736:DXN458736 EGY458736:EHJ458736 EQU458736:ERF458736 FAQ458736:FBB458736 FKM458736:FKX458736 FUI458736:FUT458736 GEE458736:GEP458736 GOA458736:GOL458736 GXW458736:GYH458736 HHS458736:HID458736 HRO458736:HRZ458736 IBK458736:IBV458736 ILG458736:ILR458736 IVC458736:IVN458736 JEY458736:JFJ458736 JOU458736:JPF458736 JYQ458736:JZB458736 KIM458736:KIX458736 KSI458736:KST458736 LCE458736:LCP458736 LMA458736:LML458736 LVW458736:LWH458736 MFS458736:MGD458736 MPO458736:MPZ458736 MZK458736:MZV458736 NJG458736:NJR458736 NTC458736:NTN458736 OCY458736:ODJ458736 OMU458736:ONF458736 OWQ458736:OXB458736 PGM458736:PGX458736 PQI458736:PQT458736 QAE458736:QAP458736 QKA458736:QKL458736 QTW458736:QUH458736 RDS458736:RED458736 RNO458736:RNZ458736 RXK458736:RXV458736 SHG458736:SHR458736 SRC458736:SRN458736 TAY458736:TBJ458736 TKU458736:TLF458736 TUQ458736:TVB458736 UEM458736:UEX458736 UOI458736:UOT458736 UYE458736:UYP458736 VIA458736:VIL458736 VRW458736:VSH458736 WBS458736:WCD458736 WLO458736:WLZ458736 WVK458736:WVV458736 C524272:N524272 IY524272:JJ524272 SU524272:TF524272 ACQ524272:ADB524272 AMM524272:AMX524272 AWI524272:AWT524272 BGE524272:BGP524272 BQA524272:BQL524272 BZW524272:CAH524272 CJS524272:CKD524272 CTO524272:CTZ524272 DDK524272:DDV524272 DNG524272:DNR524272 DXC524272:DXN524272 EGY524272:EHJ524272 EQU524272:ERF524272 FAQ524272:FBB524272 FKM524272:FKX524272 FUI524272:FUT524272 GEE524272:GEP524272 GOA524272:GOL524272 GXW524272:GYH524272 HHS524272:HID524272 HRO524272:HRZ524272 IBK524272:IBV524272 ILG524272:ILR524272 IVC524272:IVN524272 JEY524272:JFJ524272 JOU524272:JPF524272 JYQ524272:JZB524272 KIM524272:KIX524272 KSI524272:KST524272 LCE524272:LCP524272 LMA524272:LML524272 LVW524272:LWH524272 MFS524272:MGD524272 MPO524272:MPZ524272 MZK524272:MZV524272 NJG524272:NJR524272 NTC524272:NTN524272 OCY524272:ODJ524272 OMU524272:ONF524272 OWQ524272:OXB524272 PGM524272:PGX524272 PQI524272:PQT524272 QAE524272:QAP524272 QKA524272:QKL524272 QTW524272:QUH524272 RDS524272:RED524272 RNO524272:RNZ524272 RXK524272:RXV524272 SHG524272:SHR524272 SRC524272:SRN524272 TAY524272:TBJ524272 TKU524272:TLF524272 TUQ524272:TVB524272 UEM524272:UEX524272 UOI524272:UOT524272 UYE524272:UYP524272 VIA524272:VIL524272 VRW524272:VSH524272 WBS524272:WCD524272 WLO524272:WLZ524272 WVK524272:WVV524272 C589808:N589808 IY589808:JJ589808 SU589808:TF589808 ACQ589808:ADB589808 AMM589808:AMX589808 AWI589808:AWT589808 BGE589808:BGP589808 BQA589808:BQL589808 BZW589808:CAH589808 CJS589808:CKD589808 CTO589808:CTZ589808 DDK589808:DDV589808 DNG589808:DNR589808 DXC589808:DXN589808 EGY589808:EHJ589808 EQU589808:ERF589808 FAQ589808:FBB589808 FKM589808:FKX589808 FUI589808:FUT589808 GEE589808:GEP589808 GOA589808:GOL589808 GXW589808:GYH589808 HHS589808:HID589808 HRO589808:HRZ589808 IBK589808:IBV589808 ILG589808:ILR589808 IVC589808:IVN589808 JEY589808:JFJ589808 JOU589808:JPF589808 JYQ589808:JZB589808 KIM589808:KIX589808 KSI589808:KST589808 LCE589808:LCP589808 LMA589808:LML589808 LVW589808:LWH589808 MFS589808:MGD589808 MPO589808:MPZ589808 MZK589808:MZV589808 NJG589808:NJR589808 NTC589808:NTN589808 OCY589808:ODJ589808 OMU589808:ONF589808 OWQ589808:OXB589808 PGM589808:PGX589808 PQI589808:PQT589808 QAE589808:QAP589808 QKA589808:QKL589808 QTW589808:QUH589808 RDS589808:RED589808 RNO589808:RNZ589808 RXK589808:RXV589808 SHG589808:SHR589808 SRC589808:SRN589808 TAY589808:TBJ589808 TKU589808:TLF589808 TUQ589808:TVB589808 UEM589808:UEX589808 UOI589808:UOT589808 UYE589808:UYP589808 VIA589808:VIL589808 VRW589808:VSH589808 WBS589808:WCD589808 WLO589808:WLZ589808 WVK589808:WVV589808 C655344:N655344 IY655344:JJ655344 SU655344:TF655344 ACQ655344:ADB655344 AMM655344:AMX655344 AWI655344:AWT655344 BGE655344:BGP655344 BQA655344:BQL655344 BZW655344:CAH655344 CJS655344:CKD655344 CTO655344:CTZ655344 DDK655344:DDV655344 DNG655344:DNR655344 DXC655344:DXN655344 EGY655344:EHJ655344 EQU655344:ERF655344 FAQ655344:FBB655344 FKM655344:FKX655344 FUI655344:FUT655344 GEE655344:GEP655344 GOA655344:GOL655344 GXW655344:GYH655344 HHS655344:HID655344 HRO655344:HRZ655344 IBK655344:IBV655344 ILG655344:ILR655344 IVC655344:IVN655344 JEY655344:JFJ655344 JOU655344:JPF655344 JYQ655344:JZB655344 KIM655344:KIX655344 KSI655344:KST655344 LCE655344:LCP655344 LMA655344:LML655344 LVW655344:LWH655344 MFS655344:MGD655344 MPO655344:MPZ655344 MZK655344:MZV655344 NJG655344:NJR655344 NTC655344:NTN655344 OCY655344:ODJ655344 OMU655344:ONF655344 OWQ655344:OXB655344 PGM655344:PGX655344 PQI655344:PQT655344 QAE655344:QAP655344 QKA655344:QKL655344 QTW655344:QUH655344 RDS655344:RED655344 RNO655344:RNZ655344 RXK655344:RXV655344 SHG655344:SHR655344 SRC655344:SRN655344 TAY655344:TBJ655344 TKU655344:TLF655344 TUQ655344:TVB655344 UEM655344:UEX655344 UOI655344:UOT655344 UYE655344:UYP655344 VIA655344:VIL655344 VRW655344:VSH655344 WBS655344:WCD655344 WLO655344:WLZ655344 WVK655344:WVV655344 C720880:N720880 IY720880:JJ720880 SU720880:TF720880 ACQ720880:ADB720880 AMM720880:AMX720880 AWI720880:AWT720880 BGE720880:BGP720880 BQA720880:BQL720880 BZW720880:CAH720880 CJS720880:CKD720880 CTO720880:CTZ720880 DDK720880:DDV720880 DNG720880:DNR720880 DXC720880:DXN720880 EGY720880:EHJ720880 EQU720880:ERF720880 FAQ720880:FBB720880 FKM720880:FKX720880 FUI720880:FUT720880 GEE720880:GEP720880 GOA720880:GOL720880 GXW720880:GYH720880 HHS720880:HID720880 HRO720880:HRZ720880 IBK720880:IBV720880 ILG720880:ILR720880 IVC720880:IVN720880 JEY720880:JFJ720880 JOU720880:JPF720880 JYQ720880:JZB720880 KIM720880:KIX720880 KSI720880:KST720880 LCE720880:LCP720880 LMA720880:LML720880 LVW720880:LWH720880 MFS720880:MGD720880 MPO720880:MPZ720880 MZK720880:MZV720880 NJG720880:NJR720880 NTC720880:NTN720880 OCY720880:ODJ720880 OMU720880:ONF720880 OWQ720880:OXB720880 PGM720880:PGX720880 PQI720880:PQT720880 QAE720880:QAP720880 QKA720880:QKL720880 QTW720880:QUH720880 RDS720880:RED720880 RNO720880:RNZ720880 RXK720880:RXV720880 SHG720880:SHR720880 SRC720880:SRN720880 TAY720880:TBJ720880 TKU720880:TLF720880 TUQ720880:TVB720880 UEM720880:UEX720880 UOI720880:UOT720880 UYE720880:UYP720880 VIA720880:VIL720880 VRW720880:VSH720880 WBS720880:WCD720880 WLO720880:WLZ720880 WVK720880:WVV720880 C786416:N786416 IY786416:JJ786416 SU786416:TF786416 ACQ786416:ADB786416 AMM786416:AMX786416 AWI786416:AWT786416 BGE786416:BGP786416 BQA786416:BQL786416 BZW786416:CAH786416 CJS786416:CKD786416 CTO786416:CTZ786416 DDK786416:DDV786416 DNG786416:DNR786416 DXC786416:DXN786416 EGY786416:EHJ786416 EQU786416:ERF786416 FAQ786416:FBB786416 FKM786416:FKX786416 FUI786416:FUT786416 GEE786416:GEP786416 GOA786416:GOL786416 GXW786416:GYH786416 HHS786416:HID786416 HRO786416:HRZ786416 IBK786416:IBV786416 ILG786416:ILR786416 IVC786416:IVN786416 JEY786416:JFJ786416 JOU786416:JPF786416 JYQ786416:JZB786416 KIM786416:KIX786416 KSI786416:KST786416 LCE786416:LCP786416 LMA786416:LML786416 LVW786416:LWH786416 MFS786416:MGD786416 MPO786416:MPZ786416 MZK786416:MZV786416 NJG786416:NJR786416 NTC786416:NTN786416 OCY786416:ODJ786416 OMU786416:ONF786416 OWQ786416:OXB786416 PGM786416:PGX786416 PQI786416:PQT786416 QAE786416:QAP786416 QKA786416:QKL786416 QTW786416:QUH786416 RDS786416:RED786416 RNO786416:RNZ786416 RXK786416:RXV786416 SHG786416:SHR786416 SRC786416:SRN786416 TAY786416:TBJ786416 TKU786416:TLF786416 TUQ786416:TVB786416 UEM786416:UEX786416 UOI786416:UOT786416 UYE786416:UYP786416 VIA786416:VIL786416 VRW786416:VSH786416 WBS786416:WCD786416 WLO786416:WLZ786416 WVK786416:WVV786416 C851952:N851952 IY851952:JJ851952 SU851952:TF851952 ACQ851952:ADB851952 AMM851952:AMX851952 AWI851952:AWT851952 BGE851952:BGP851952 BQA851952:BQL851952 BZW851952:CAH851952 CJS851952:CKD851952 CTO851952:CTZ851952 DDK851952:DDV851952 DNG851952:DNR851952 DXC851952:DXN851952 EGY851952:EHJ851952 EQU851952:ERF851952 FAQ851952:FBB851952 FKM851952:FKX851952 FUI851952:FUT851952 GEE851952:GEP851952 GOA851952:GOL851952 GXW851952:GYH851952 HHS851952:HID851952 HRO851952:HRZ851952 IBK851952:IBV851952 ILG851952:ILR851952 IVC851952:IVN851952 JEY851952:JFJ851952 JOU851952:JPF851952 JYQ851952:JZB851952 KIM851952:KIX851952 KSI851952:KST851952 LCE851952:LCP851952 LMA851952:LML851952 LVW851952:LWH851952 MFS851952:MGD851952 MPO851952:MPZ851952 MZK851952:MZV851952 NJG851952:NJR851952 NTC851952:NTN851952 OCY851952:ODJ851952 OMU851952:ONF851952 OWQ851952:OXB851952 PGM851952:PGX851952 PQI851952:PQT851952 QAE851952:QAP851952 QKA851952:QKL851952 QTW851952:QUH851952 RDS851952:RED851952 RNO851952:RNZ851952 RXK851952:RXV851952 SHG851952:SHR851952 SRC851952:SRN851952 TAY851952:TBJ851952 TKU851952:TLF851952 TUQ851952:TVB851952 UEM851952:UEX851952 UOI851952:UOT851952 UYE851952:UYP851952 VIA851952:VIL851952 VRW851952:VSH851952 WBS851952:WCD851952 WLO851952:WLZ851952 WVK851952:WVV851952 C917488:N917488 IY917488:JJ917488 SU917488:TF917488 ACQ917488:ADB917488 AMM917488:AMX917488 AWI917488:AWT917488 BGE917488:BGP917488 BQA917488:BQL917488 BZW917488:CAH917488 CJS917488:CKD917488 CTO917488:CTZ917488 DDK917488:DDV917488 DNG917488:DNR917488 DXC917488:DXN917488 EGY917488:EHJ917488 EQU917488:ERF917488 FAQ917488:FBB917488 FKM917488:FKX917488 FUI917488:FUT917488 GEE917488:GEP917488 GOA917488:GOL917488 GXW917488:GYH917488 HHS917488:HID917488 HRO917488:HRZ917488 IBK917488:IBV917488 ILG917488:ILR917488 IVC917488:IVN917488 JEY917488:JFJ917488 JOU917488:JPF917488 JYQ917488:JZB917488 KIM917488:KIX917488 KSI917488:KST917488 LCE917488:LCP917488 LMA917488:LML917488 LVW917488:LWH917488 MFS917488:MGD917488 MPO917488:MPZ917488 MZK917488:MZV917488 NJG917488:NJR917488 NTC917488:NTN917488 OCY917488:ODJ917488 OMU917488:ONF917488 OWQ917488:OXB917488 PGM917488:PGX917488 PQI917488:PQT917488 QAE917488:QAP917488 QKA917488:QKL917488 QTW917488:QUH917488 RDS917488:RED917488 RNO917488:RNZ917488 RXK917488:RXV917488 SHG917488:SHR917488 SRC917488:SRN917488 TAY917488:TBJ917488 TKU917488:TLF917488 TUQ917488:TVB917488 UEM917488:UEX917488 UOI917488:UOT917488 UYE917488:UYP917488 VIA917488:VIL917488 VRW917488:VSH917488 WBS917488:WCD917488 WLO917488:WLZ917488 WVK917488:WVV917488 C983024:N983024 IY983024:JJ983024 SU983024:TF983024 ACQ983024:ADB983024 AMM983024:AMX983024 AWI983024:AWT983024 BGE983024:BGP983024 BQA983024:BQL983024 BZW983024:CAH983024 CJS983024:CKD983024 CTO983024:CTZ983024 DDK983024:DDV983024 DNG983024:DNR983024 DXC983024:DXN983024 EGY983024:EHJ983024 EQU983024:ERF983024 FAQ983024:FBB983024 FKM983024:FKX983024 FUI983024:FUT983024 GEE983024:GEP983024 GOA983024:GOL983024 GXW983024:GYH983024 HHS983024:HID983024 HRO983024:HRZ983024 IBK983024:IBV983024 ILG983024:ILR983024 IVC983024:IVN983024 JEY983024:JFJ983024 JOU983024:JPF983024 JYQ983024:JZB983024 KIM983024:KIX983024 KSI983024:KST983024 LCE983024:LCP983024 LMA983024:LML983024 LVW983024:LWH983024 MFS983024:MGD983024 MPO983024:MPZ983024 MZK983024:MZV983024 NJG983024:NJR983024 NTC983024:NTN983024 OCY983024:ODJ983024 OMU983024:ONF983024 OWQ983024:OXB983024 PGM983024:PGX983024 PQI983024:PQT983024 QAE983024:QAP983024 QKA983024:QKL983024 QTW983024:QUH983024 RDS983024:RED983024 RNO983024:RNZ983024 RXK983024:RXV983024 SHG983024:SHR983024 SRC983024:SRN983024 TAY983024:TBJ983024 TKU983024:TLF983024 TUQ983024:TVB983024 UEM983024:UEX983024 UOI983024:UOT983024 UYE983024:UYP983024 VIA983024:VIL983024 VRW983024:VSH983024 WBS983024:WCD983024 WLO983024:WLZ983024">
      <formula1>-10000000</formula1>
      <formula2>10000000</formula2>
    </dataValidation>
  </dataValidations>
  <pageMargins left="0.25" right="0.25" top="0.75" bottom="0.75" header="0.3" footer="0.3"/>
  <pageSetup scale="80" fitToHeight="0" orientation="landscape" r:id="rId1"/>
  <rowBreaks count="2" manualBreakCount="2">
    <brk id="33" max="14" man="1"/>
    <brk id="63" max="14" man="1"/>
  </rowBreaks>
  <ignoredErrors>
    <ignoredError sqref="D39:N39 C41:N41 B7 C59:N59 D28:N28 D15:N15 D14:N14 D16:N16 D17:N17 D18:N18 D19:N19 D20:N20 D21:N21 D22:N22 D23:N23 D24:N24 D25:N25 D26:N26 D27:N27 D43:N43 D44:N44 D45:N45 D46:N46 D47:N47 D48:N48 D49:N49 D50:N58 D60:N60" unlockedFormula="1"/>
    <ignoredError sqref="C29:N30" formula="1" unlockedFormula="1"/>
  </ignoredErrors>
  <extLst>
    <ext xmlns:x14="http://schemas.microsoft.com/office/spreadsheetml/2009/9/main" uri="{CCE6A557-97BC-4b89-ADB6-D9C93CAAB3DF}">
      <x14:dataValidations xmlns:xm="http://schemas.microsoft.com/office/excel/2006/main" count="1">
        <x14:dataValidation type="decimal" allowBlank="1" showInputMessage="1">
          <x14:formula1>
            <xm:f>-10000000</xm:f>
          </x14:formula1>
          <x14:formula2>
            <xm:f>10000000</xm:f>
          </x14:formula2>
          <xm:sqref>O7:O9 JK7:JK9 TG7:TG9 ADC7:ADC9 AMY7:AMY9 AWU7:AWU9 BGQ7:BGQ9 BQM7:BQM9 CAI7:CAI9 CKE7:CKE9 CUA7:CUA9 DDW7:DDW9 DNS7:DNS9 DXO7:DXO9 EHK7:EHK9 ERG7:ERG9 FBC7:FBC9 FKY7:FKY9 FUU7:FUU9 GEQ7:GEQ9 GOM7:GOM9 GYI7:GYI9 HIE7:HIE9 HSA7:HSA9 IBW7:IBW9 ILS7:ILS9 IVO7:IVO9 JFK7:JFK9 JPG7:JPG9 JZC7:JZC9 KIY7:KIY9 KSU7:KSU9 LCQ7:LCQ9 LMM7:LMM9 LWI7:LWI9 MGE7:MGE9 MQA7:MQA9 MZW7:MZW9 NJS7:NJS9 NTO7:NTO9 ODK7:ODK9 ONG7:ONG9 OXC7:OXC9 PGY7:PGY9 PQU7:PQU9 QAQ7:QAQ9 QKM7:QKM9 QUI7:QUI9 REE7:REE9 ROA7:ROA9 RXW7:RXW9 SHS7:SHS9 SRO7:SRO9 TBK7:TBK9 TLG7:TLG9 TVC7:TVC9 UEY7:UEY9 UOU7:UOU9 UYQ7:UYQ9 VIM7:VIM9 VSI7:VSI9 WCE7:WCE9 WMA7:WMA9 WVW7:WVW9 O65503:O65505 JK65503:JK65505 TG65503:TG65505 ADC65503:ADC65505 AMY65503:AMY65505 AWU65503:AWU65505 BGQ65503:BGQ65505 BQM65503:BQM65505 CAI65503:CAI65505 CKE65503:CKE65505 CUA65503:CUA65505 DDW65503:DDW65505 DNS65503:DNS65505 DXO65503:DXO65505 EHK65503:EHK65505 ERG65503:ERG65505 FBC65503:FBC65505 FKY65503:FKY65505 FUU65503:FUU65505 GEQ65503:GEQ65505 GOM65503:GOM65505 GYI65503:GYI65505 HIE65503:HIE65505 HSA65503:HSA65505 IBW65503:IBW65505 ILS65503:ILS65505 IVO65503:IVO65505 JFK65503:JFK65505 JPG65503:JPG65505 JZC65503:JZC65505 KIY65503:KIY65505 KSU65503:KSU65505 LCQ65503:LCQ65505 LMM65503:LMM65505 LWI65503:LWI65505 MGE65503:MGE65505 MQA65503:MQA65505 MZW65503:MZW65505 NJS65503:NJS65505 NTO65503:NTO65505 ODK65503:ODK65505 ONG65503:ONG65505 OXC65503:OXC65505 PGY65503:PGY65505 PQU65503:PQU65505 QAQ65503:QAQ65505 QKM65503:QKM65505 QUI65503:QUI65505 REE65503:REE65505 ROA65503:ROA65505 RXW65503:RXW65505 SHS65503:SHS65505 SRO65503:SRO65505 TBK65503:TBK65505 TLG65503:TLG65505 TVC65503:TVC65505 UEY65503:UEY65505 UOU65503:UOU65505 UYQ65503:UYQ65505 VIM65503:VIM65505 VSI65503:VSI65505 WCE65503:WCE65505 WMA65503:WMA65505 WVW65503:WVW65505 O131039:O131041 JK131039:JK131041 TG131039:TG131041 ADC131039:ADC131041 AMY131039:AMY131041 AWU131039:AWU131041 BGQ131039:BGQ131041 BQM131039:BQM131041 CAI131039:CAI131041 CKE131039:CKE131041 CUA131039:CUA131041 DDW131039:DDW131041 DNS131039:DNS131041 DXO131039:DXO131041 EHK131039:EHK131041 ERG131039:ERG131041 FBC131039:FBC131041 FKY131039:FKY131041 FUU131039:FUU131041 GEQ131039:GEQ131041 GOM131039:GOM131041 GYI131039:GYI131041 HIE131039:HIE131041 HSA131039:HSA131041 IBW131039:IBW131041 ILS131039:ILS131041 IVO131039:IVO131041 JFK131039:JFK131041 JPG131039:JPG131041 JZC131039:JZC131041 KIY131039:KIY131041 KSU131039:KSU131041 LCQ131039:LCQ131041 LMM131039:LMM131041 LWI131039:LWI131041 MGE131039:MGE131041 MQA131039:MQA131041 MZW131039:MZW131041 NJS131039:NJS131041 NTO131039:NTO131041 ODK131039:ODK131041 ONG131039:ONG131041 OXC131039:OXC131041 PGY131039:PGY131041 PQU131039:PQU131041 QAQ131039:QAQ131041 QKM131039:QKM131041 QUI131039:QUI131041 REE131039:REE131041 ROA131039:ROA131041 RXW131039:RXW131041 SHS131039:SHS131041 SRO131039:SRO131041 TBK131039:TBK131041 TLG131039:TLG131041 TVC131039:TVC131041 UEY131039:UEY131041 UOU131039:UOU131041 UYQ131039:UYQ131041 VIM131039:VIM131041 VSI131039:VSI131041 WCE131039:WCE131041 WMA131039:WMA131041 WVW131039:WVW131041 O196575:O196577 JK196575:JK196577 TG196575:TG196577 ADC196575:ADC196577 AMY196575:AMY196577 AWU196575:AWU196577 BGQ196575:BGQ196577 BQM196575:BQM196577 CAI196575:CAI196577 CKE196575:CKE196577 CUA196575:CUA196577 DDW196575:DDW196577 DNS196575:DNS196577 DXO196575:DXO196577 EHK196575:EHK196577 ERG196575:ERG196577 FBC196575:FBC196577 FKY196575:FKY196577 FUU196575:FUU196577 GEQ196575:GEQ196577 GOM196575:GOM196577 GYI196575:GYI196577 HIE196575:HIE196577 HSA196575:HSA196577 IBW196575:IBW196577 ILS196575:ILS196577 IVO196575:IVO196577 JFK196575:JFK196577 JPG196575:JPG196577 JZC196575:JZC196577 KIY196575:KIY196577 KSU196575:KSU196577 LCQ196575:LCQ196577 LMM196575:LMM196577 LWI196575:LWI196577 MGE196575:MGE196577 MQA196575:MQA196577 MZW196575:MZW196577 NJS196575:NJS196577 NTO196575:NTO196577 ODK196575:ODK196577 ONG196575:ONG196577 OXC196575:OXC196577 PGY196575:PGY196577 PQU196575:PQU196577 QAQ196575:QAQ196577 QKM196575:QKM196577 QUI196575:QUI196577 REE196575:REE196577 ROA196575:ROA196577 RXW196575:RXW196577 SHS196575:SHS196577 SRO196575:SRO196577 TBK196575:TBK196577 TLG196575:TLG196577 TVC196575:TVC196577 UEY196575:UEY196577 UOU196575:UOU196577 UYQ196575:UYQ196577 VIM196575:VIM196577 VSI196575:VSI196577 WCE196575:WCE196577 WMA196575:WMA196577 WVW196575:WVW196577 O262111:O262113 JK262111:JK262113 TG262111:TG262113 ADC262111:ADC262113 AMY262111:AMY262113 AWU262111:AWU262113 BGQ262111:BGQ262113 BQM262111:BQM262113 CAI262111:CAI262113 CKE262111:CKE262113 CUA262111:CUA262113 DDW262111:DDW262113 DNS262111:DNS262113 DXO262111:DXO262113 EHK262111:EHK262113 ERG262111:ERG262113 FBC262111:FBC262113 FKY262111:FKY262113 FUU262111:FUU262113 GEQ262111:GEQ262113 GOM262111:GOM262113 GYI262111:GYI262113 HIE262111:HIE262113 HSA262111:HSA262113 IBW262111:IBW262113 ILS262111:ILS262113 IVO262111:IVO262113 JFK262111:JFK262113 JPG262111:JPG262113 JZC262111:JZC262113 KIY262111:KIY262113 KSU262111:KSU262113 LCQ262111:LCQ262113 LMM262111:LMM262113 LWI262111:LWI262113 MGE262111:MGE262113 MQA262111:MQA262113 MZW262111:MZW262113 NJS262111:NJS262113 NTO262111:NTO262113 ODK262111:ODK262113 ONG262111:ONG262113 OXC262111:OXC262113 PGY262111:PGY262113 PQU262111:PQU262113 QAQ262111:QAQ262113 QKM262111:QKM262113 QUI262111:QUI262113 REE262111:REE262113 ROA262111:ROA262113 RXW262111:RXW262113 SHS262111:SHS262113 SRO262111:SRO262113 TBK262111:TBK262113 TLG262111:TLG262113 TVC262111:TVC262113 UEY262111:UEY262113 UOU262111:UOU262113 UYQ262111:UYQ262113 VIM262111:VIM262113 VSI262111:VSI262113 WCE262111:WCE262113 WMA262111:WMA262113 WVW262111:WVW262113 O327647:O327649 JK327647:JK327649 TG327647:TG327649 ADC327647:ADC327649 AMY327647:AMY327649 AWU327647:AWU327649 BGQ327647:BGQ327649 BQM327647:BQM327649 CAI327647:CAI327649 CKE327647:CKE327649 CUA327647:CUA327649 DDW327647:DDW327649 DNS327647:DNS327649 DXO327647:DXO327649 EHK327647:EHK327649 ERG327647:ERG327649 FBC327647:FBC327649 FKY327647:FKY327649 FUU327647:FUU327649 GEQ327647:GEQ327649 GOM327647:GOM327649 GYI327647:GYI327649 HIE327647:HIE327649 HSA327647:HSA327649 IBW327647:IBW327649 ILS327647:ILS327649 IVO327647:IVO327649 JFK327647:JFK327649 JPG327647:JPG327649 JZC327647:JZC327649 KIY327647:KIY327649 KSU327647:KSU327649 LCQ327647:LCQ327649 LMM327647:LMM327649 LWI327647:LWI327649 MGE327647:MGE327649 MQA327647:MQA327649 MZW327647:MZW327649 NJS327647:NJS327649 NTO327647:NTO327649 ODK327647:ODK327649 ONG327647:ONG327649 OXC327647:OXC327649 PGY327647:PGY327649 PQU327647:PQU327649 QAQ327647:QAQ327649 QKM327647:QKM327649 QUI327647:QUI327649 REE327647:REE327649 ROA327647:ROA327649 RXW327647:RXW327649 SHS327647:SHS327649 SRO327647:SRO327649 TBK327647:TBK327649 TLG327647:TLG327649 TVC327647:TVC327649 UEY327647:UEY327649 UOU327647:UOU327649 UYQ327647:UYQ327649 VIM327647:VIM327649 VSI327647:VSI327649 WCE327647:WCE327649 WMA327647:WMA327649 WVW327647:WVW327649 O393183:O393185 JK393183:JK393185 TG393183:TG393185 ADC393183:ADC393185 AMY393183:AMY393185 AWU393183:AWU393185 BGQ393183:BGQ393185 BQM393183:BQM393185 CAI393183:CAI393185 CKE393183:CKE393185 CUA393183:CUA393185 DDW393183:DDW393185 DNS393183:DNS393185 DXO393183:DXO393185 EHK393183:EHK393185 ERG393183:ERG393185 FBC393183:FBC393185 FKY393183:FKY393185 FUU393183:FUU393185 GEQ393183:GEQ393185 GOM393183:GOM393185 GYI393183:GYI393185 HIE393183:HIE393185 HSA393183:HSA393185 IBW393183:IBW393185 ILS393183:ILS393185 IVO393183:IVO393185 JFK393183:JFK393185 JPG393183:JPG393185 JZC393183:JZC393185 KIY393183:KIY393185 KSU393183:KSU393185 LCQ393183:LCQ393185 LMM393183:LMM393185 LWI393183:LWI393185 MGE393183:MGE393185 MQA393183:MQA393185 MZW393183:MZW393185 NJS393183:NJS393185 NTO393183:NTO393185 ODK393183:ODK393185 ONG393183:ONG393185 OXC393183:OXC393185 PGY393183:PGY393185 PQU393183:PQU393185 QAQ393183:QAQ393185 QKM393183:QKM393185 QUI393183:QUI393185 REE393183:REE393185 ROA393183:ROA393185 RXW393183:RXW393185 SHS393183:SHS393185 SRO393183:SRO393185 TBK393183:TBK393185 TLG393183:TLG393185 TVC393183:TVC393185 UEY393183:UEY393185 UOU393183:UOU393185 UYQ393183:UYQ393185 VIM393183:VIM393185 VSI393183:VSI393185 WCE393183:WCE393185 WMA393183:WMA393185 WVW393183:WVW393185 O458719:O458721 JK458719:JK458721 TG458719:TG458721 ADC458719:ADC458721 AMY458719:AMY458721 AWU458719:AWU458721 BGQ458719:BGQ458721 BQM458719:BQM458721 CAI458719:CAI458721 CKE458719:CKE458721 CUA458719:CUA458721 DDW458719:DDW458721 DNS458719:DNS458721 DXO458719:DXO458721 EHK458719:EHK458721 ERG458719:ERG458721 FBC458719:FBC458721 FKY458719:FKY458721 FUU458719:FUU458721 GEQ458719:GEQ458721 GOM458719:GOM458721 GYI458719:GYI458721 HIE458719:HIE458721 HSA458719:HSA458721 IBW458719:IBW458721 ILS458719:ILS458721 IVO458719:IVO458721 JFK458719:JFK458721 JPG458719:JPG458721 JZC458719:JZC458721 KIY458719:KIY458721 KSU458719:KSU458721 LCQ458719:LCQ458721 LMM458719:LMM458721 LWI458719:LWI458721 MGE458719:MGE458721 MQA458719:MQA458721 MZW458719:MZW458721 NJS458719:NJS458721 NTO458719:NTO458721 ODK458719:ODK458721 ONG458719:ONG458721 OXC458719:OXC458721 PGY458719:PGY458721 PQU458719:PQU458721 QAQ458719:QAQ458721 QKM458719:QKM458721 QUI458719:QUI458721 REE458719:REE458721 ROA458719:ROA458721 RXW458719:RXW458721 SHS458719:SHS458721 SRO458719:SRO458721 TBK458719:TBK458721 TLG458719:TLG458721 TVC458719:TVC458721 UEY458719:UEY458721 UOU458719:UOU458721 UYQ458719:UYQ458721 VIM458719:VIM458721 VSI458719:VSI458721 WCE458719:WCE458721 WMA458719:WMA458721 WVW458719:WVW458721 O524255:O524257 JK524255:JK524257 TG524255:TG524257 ADC524255:ADC524257 AMY524255:AMY524257 AWU524255:AWU524257 BGQ524255:BGQ524257 BQM524255:BQM524257 CAI524255:CAI524257 CKE524255:CKE524257 CUA524255:CUA524257 DDW524255:DDW524257 DNS524255:DNS524257 DXO524255:DXO524257 EHK524255:EHK524257 ERG524255:ERG524257 FBC524255:FBC524257 FKY524255:FKY524257 FUU524255:FUU524257 GEQ524255:GEQ524257 GOM524255:GOM524257 GYI524255:GYI524257 HIE524255:HIE524257 HSA524255:HSA524257 IBW524255:IBW524257 ILS524255:ILS524257 IVO524255:IVO524257 JFK524255:JFK524257 JPG524255:JPG524257 JZC524255:JZC524257 KIY524255:KIY524257 KSU524255:KSU524257 LCQ524255:LCQ524257 LMM524255:LMM524257 LWI524255:LWI524257 MGE524255:MGE524257 MQA524255:MQA524257 MZW524255:MZW524257 NJS524255:NJS524257 NTO524255:NTO524257 ODK524255:ODK524257 ONG524255:ONG524257 OXC524255:OXC524257 PGY524255:PGY524257 PQU524255:PQU524257 QAQ524255:QAQ524257 QKM524255:QKM524257 QUI524255:QUI524257 REE524255:REE524257 ROA524255:ROA524257 RXW524255:RXW524257 SHS524255:SHS524257 SRO524255:SRO524257 TBK524255:TBK524257 TLG524255:TLG524257 TVC524255:TVC524257 UEY524255:UEY524257 UOU524255:UOU524257 UYQ524255:UYQ524257 VIM524255:VIM524257 VSI524255:VSI524257 WCE524255:WCE524257 WMA524255:WMA524257 WVW524255:WVW524257 O589791:O589793 JK589791:JK589793 TG589791:TG589793 ADC589791:ADC589793 AMY589791:AMY589793 AWU589791:AWU589793 BGQ589791:BGQ589793 BQM589791:BQM589793 CAI589791:CAI589793 CKE589791:CKE589793 CUA589791:CUA589793 DDW589791:DDW589793 DNS589791:DNS589793 DXO589791:DXO589793 EHK589791:EHK589793 ERG589791:ERG589793 FBC589791:FBC589793 FKY589791:FKY589793 FUU589791:FUU589793 GEQ589791:GEQ589793 GOM589791:GOM589793 GYI589791:GYI589793 HIE589791:HIE589793 HSA589791:HSA589793 IBW589791:IBW589793 ILS589791:ILS589793 IVO589791:IVO589793 JFK589791:JFK589793 JPG589791:JPG589793 JZC589791:JZC589793 KIY589791:KIY589793 KSU589791:KSU589793 LCQ589791:LCQ589793 LMM589791:LMM589793 LWI589791:LWI589793 MGE589791:MGE589793 MQA589791:MQA589793 MZW589791:MZW589793 NJS589791:NJS589793 NTO589791:NTO589793 ODK589791:ODK589793 ONG589791:ONG589793 OXC589791:OXC589793 PGY589791:PGY589793 PQU589791:PQU589793 QAQ589791:QAQ589793 QKM589791:QKM589793 QUI589791:QUI589793 REE589791:REE589793 ROA589791:ROA589793 RXW589791:RXW589793 SHS589791:SHS589793 SRO589791:SRO589793 TBK589791:TBK589793 TLG589791:TLG589793 TVC589791:TVC589793 UEY589791:UEY589793 UOU589791:UOU589793 UYQ589791:UYQ589793 VIM589791:VIM589793 VSI589791:VSI589793 WCE589791:WCE589793 WMA589791:WMA589793 WVW589791:WVW589793 O655327:O655329 JK655327:JK655329 TG655327:TG655329 ADC655327:ADC655329 AMY655327:AMY655329 AWU655327:AWU655329 BGQ655327:BGQ655329 BQM655327:BQM655329 CAI655327:CAI655329 CKE655327:CKE655329 CUA655327:CUA655329 DDW655327:DDW655329 DNS655327:DNS655329 DXO655327:DXO655329 EHK655327:EHK655329 ERG655327:ERG655329 FBC655327:FBC655329 FKY655327:FKY655329 FUU655327:FUU655329 GEQ655327:GEQ655329 GOM655327:GOM655329 GYI655327:GYI655329 HIE655327:HIE655329 HSA655327:HSA655329 IBW655327:IBW655329 ILS655327:ILS655329 IVO655327:IVO655329 JFK655327:JFK655329 JPG655327:JPG655329 JZC655327:JZC655329 KIY655327:KIY655329 KSU655327:KSU655329 LCQ655327:LCQ655329 LMM655327:LMM655329 LWI655327:LWI655329 MGE655327:MGE655329 MQA655327:MQA655329 MZW655327:MZW655329 NJS655327:NJS655329 NTO655327:NTO655329 ODK655327:ODK655329 ONG655327:ONG655329 OXC655327:OXC655329 PGY655327:PGY655329 PQU655327:PQU655329 QAQ655327:QAQ655329 QKM655327:QKM655329 QUI655327:QUI655329 REE655327:REE655329 ROA655327:ROA655329 RXW655327:RXW655329 SHS655327:SHS655329 SRO655327:SRO655329 TBK655327:TBK655329 TLG655327:TLG655329 TVC655327:TVC655329 UEY655327:UEY655329 UOU655327:UOU655329 UYQ655327:UYQ655329 VIM655327:VIM655329 VSI655327:VSI655329 WCE655327:WCE655329 WMA655327:WMA655329 WVW655327:WVW655329 O720863:O720865 JK720863:JK720865 TG720863:TG720865 ADC720863:ADC720865 AMY720863:AMY720865 AWU720863:AWU720865 BGQ720863:BGQ720865 BQM720863:BQM720865 CAI720863:CAI720865 CKE720863:CKE720865 CUA720863:CUA720865 DDW720863:DDW720865 DNS720863:DNS720865 DXO720863:DXO720865 EHK720863:EHK720865 ERG720863:ERG720865 FBC720863:FBC720865 FKY720863:FKY720865 FUU720863:FUU720865 GEQ720863:GEQ720865 GOM720863:GOM720865 GYI720863:GYI720865 HIE720863:HIE720865 HSA720863:HSA720865 IBW720863:IBW720865 ILS720863:ILS720865 IVO720863:IVO720865 JFK720863:JFK720865 JPG720863:JPG720865 JZC720863:JZC720865 KIY720863:KIY720865 KSU720863:KSU720865 LCQ720863:LCQ720865 LMM720863:LMM720865 LWI720863:LWI720865 MGE720863:MGE720865 MQA720863:MQA720865 MZW720863:MZW720865 NJS720863:NJS720865 NTO720863:NTO720865 ODK720863:ODK720865 ONG720863:ONG720865 OXC720863:OXC720865 PGY720863:PGY720865 PQU720863:PQU720865 QAQ720863:QAQ720865 QKM720863:QKM720865 QUI720863:QUI720865 REE720863:REE720865 ROA720863:ROA720865 RXW720863:RXW720865 SHS720863:SHS720865 SRO720863:SRO720865 TBK720863:TBK720865 TLG720863:TLG720865 TVC720863:TVC720865 UEY720863:UEY720865 UOU720863:UOU720865 UYQ720863:UYQ720865 VIM720863:VIM720865 VSI720863:VSI720865 WCE720863:WCE720865 WMA720863:WMA720865 WVW720863:WVW720865 O786399:O786401 JK786399:JK786401 TG786399:TG786401 ADC786399:ADC786401 AMY786399:AMY786401 AWU786399:AWU786401 BGQ786399:BGQ786401 BQM786399:BQM786401 CAI786399:CAI786401 CKE786399:CKE786401 CUA786399:CUA786401 DDW786399:DDW786401 DNS786399:DNS786401 DXO786399:DXO786401 EHK786399:EHK786401 ERG786399:ERG786401 FBC786399:FBC786401 FKY786399:FKY786401 FUU786399:FUU786401 GEQ786399:GEQ786401 GOM786399:GOM786401 GYI786399:GYI786401 HIE786399:HIE786401 HSA786399:HSA786401 IBW786399:IBW786401 ILS786399:ILS786401 IVO786399:IVO786401 JFK786399:JFK786401 JPG786399:JPG786401 JZC786399:JZC786401 KIY786399:KIY786401 KSU786399:KSU786401 LCQ786399:LCQ786401 LMM786399:LMM786401 LWI786399:LWI786401 MGE786399:MGE786401 MQA786399:MQA786401 MZW786399:MZW786401 NJS786399:NJS786401 NTO786399:NTO786401 ODK786399:ODK786401 ONG786399:ONG786401 OXC786399:OXC786401 PGY786399:PGY786401 PQU786399:PQU786401 QAQ786399:QAQ786401 QKM786399:QKM786401 QUI786399:QUI786401 REE786399:REE786401 ROA786399:ROA786401 RXW786399:RXW786401 SHS786399:SHS786401 SRO786399:SRO786401 TBK786399:TBK786401 TLG786399:TLG786401 TVC786399:TVC786401 UEY786399:UEY786401 UOU786399:UOU786401 UYQ786399:UYQ786401 VIM786399:VIM786401 VSI786399:VSI786401 WCE786399:WCE786401 WMA786399:WMA786401 WVW786399:WVW786401 O851935:O851937 JK851935:JK851937 TG851935:TG851937 ADC851935:ADC851937 AMY851935:AMY851937 AWU851935:AWU851937 BGQ851935:BGQ851937 BQM851935:BQM851937 CAI851935:CAI851937 CKE851935:CKE851937 CUA851935:CUA851937 DDW851935:DDW851937 DNS851935:DNS851937 DXO851935:DXO851937 EHK851935:EHK851937 ERG851935:ERG851937 FBC851935:FBC851937 FKY851935:FKY851937 FUU851935:FUU851937 GEQ851935:GEQ851937 GOM851935:GOM851937 GYI851935:GYI851937 HIE851935:HIE851937 HSA851935:HSA851937 IBW851935:IBW851937 ILS851935:ILS851937 IVO851935:IVO851937 JFK851935:JFK851937 JPG851935:JPG851937 JZC851935:JZC851937 KIY851935:KIY851937 KSU851935:KSU851937 LCQ851935:LCQ851937 LMM851935:LMM851937 LWI851935:LWI851937 MGE851935:MGE851937 MQA851935:MQA851937 MZW851935:MZW851937 NJS851935:NJS851937 NTO851935:NTO851937 ODK851935:ODK851937 ONG851935:ONG851937 OXC851935:OXC851937 PGY851935:PGY851937 PQU851935:PQU851937 QAQ851935:QAQ851937 QKM851935:QKM851937 QUI851935:QUI851937 REE851935:REE851937 ROA851935:ROA851937 RXW851935:RXW851937 SHS851935:SHS851937 SRO851935:SRO851937 TBK851935:TBK851937 TLG851935:TLG851937 TVC851935:TVC851937 UEY851935:UEY851937 UOU851935:UOU851937 UYQ851935:UYQ851937 VIM851935:VIM851937 VSI851935:VSI851937 WCE851935:WCE851937 WMA851935:WMA851937 WVW851935:WVW851937 O917471:O917473 JK917471:JK917473 TG917471:TG917473 ADC917471:ADC917473 AMY917471:AMY917473 AWU917471:AWU917473 BGQ917471:BGQ917473 BQM917471:BQM917473 CAI917471:CAI917473 CKE917471:CKE917473 CUA917471:CUA917473 DDW917471:DDW917473 DNS917471:DNS917473 DXO917471:DXO917473 EHK917471:EHK917473 ERG917471:ERG917473 FBC917471:FBC917473 FKY917471:FKY917473 FUU917471:FUU917473 GEQ917471:GEQ917473 GOM917471:GOM917473 GYI917471:GYI917473 HIE917471:HIE917473 HSA917471:HSA917473 IBW917471:IBW917473 ILS917471:ILS917473 IVO917471:IVO917473 JFK917471:JFK917473 JPG917471:JPG917473 JZC917471:JZC917473 KIY917471:KIY917473 KSU917471:KSU917473 LCQ917471:LCQ917473 LMM917471:LMM917473 LWI917471:LWI917473 MGE917471:MGE917473 MQA917471:MQA917473 MZW917471:MZW917473 NJS917471:NJS917473 NTO917471:NTO917473 ODK917471:ODK917473 ONG917471:ONG917473 OXC917471:OXC917473 PGY917471:PGY917473 PQU917471:PQU917473 QAQ917471:QAQ917473 QKM917471:QKM917473 QUI917471:QUI917473 REE917471:REE917473 ROA917471:ROA917473 RXW917471:RXW917473 SHS917471:SHS917473 SRO917471:SRO917473 TBK917471:TBK917473 TLG917471:TLG917473 TVC917471:TVC917473 UEY917471:UEY917473 UOU917471:UOU917473 UYQ917471:UYQ917473 VIM917471:VIM917473 VSI917471:VSI917473 WCE917471:WCE917473 WMA917471:WMA917473 WVW917471:WVW917473 O983007:O983009 JK983007:JK983009 TG983007:TG983009 ADC983007:ADC983009 AMY983007:AMY983009 AWU983007:AWU983009 BGQ983007:BGQ983009 BQM983007:BQM983009 CAI983007:CAI983009 CKE983007:CKE983009 CUA983007:CUA983009 DDW983007:DDW983009 DNS983007:DNS983009 DXO983007:DXO983009 EHK983007:EHK983009 ERG983007:ERG983009 FBC983007:FBC983009 FKY983007:FKY983009 FUU983007:FUU983009 GEQ983007:GEQ983009 GOM983007:GOM983009 GYI983007:GYI983009 HIE983007:HIE983009 HSA983007:HSA983009 IBW983007:IBW983009 ILS983007:ILS983009 IVO983007:IVO983009 JFK983007:JFK983009 JPG983007:JPG983009 JZC983007:JZC983009 KIY983007:KIY983009 KSU983007:KSU983009 LCQ983007:LCQ983009 LMM983007:LMM983009 LWI983007:LWI983009 MGE983007:MGE983009 MQA983007:MQA983009 MZW983007:MZW983009 NJS983007:NJS983009 NTO983007:NTO983009 ODK983007:ODK983009 ONG983007:ONG983009 OXC983007:OXC983009 PGY983007:PGY983009 PQU983007:PQU983009 QAQ983007:QAQ983009 QKM983007:QKM983009 QUI983007:QUI983009 REE983007:REE983009 ROA983007:ROA983009 RXW983007:RXW983009 SHS983007:SHS983009 SRO983007:SRO983009 TBK983007:TBK983009 TLG983007:TLG983009 TVC983007:TVC983009 UEY983007:UEY983009 UOU983007:UOU983009 UYQ983007:UYQ983009 VIM983007:VIM983009 VSI983007:VSI983009 WCE983007:WCE983009 WMA983007:WMA983009 WVW983007:WVW983009 B65549:N65556 IX65549:JJ65556 ST65549:TF65556 ACP65549:ADB65556 AML65549:AMX65556 AWH65549:AWT65556 BGD65549:BGP65556 BPZ65549:BQL65556 BZV65549:CAH65556 CJR65549:CKD65556 CTN65549:CTZ65556 DDJ65549:DDV65556 DNF65549:DNR65556 DXB65549:DXN65556 EGX65549:EHJ65556 EQT65549:ERF65556 FAP65549:FBB65556 FKL65549:FKX65556 FUH65549:FUT65556 GED65549:GEP65556 GNZ65549:GOL65556 GXV65549:GYH65556 HHR65549:HID65556 HRN65549:HRZ65556 IBJ65549:IBV65556 ILF65549:ILR65556 IVB65549:IVN65556 JEX65549:JFJ65556 JOT65549:JPF65556 JYP65549:JZB65556 KIL65549:KIX65556 KSH65549:KST65556 LCD65549:LCP65556 LLZ65549:LML65556 LVV65549:LWH65556 MFR65549:MGD65556 MPN65549:MPZ65556 MZJ65549:MZV65556 NJF65549:NJR65556 NTB65549:NTN65556 OCX65549:ODJ65556 OMT65549:ONF65556 OWP65549:OXB65556 PGL65549:PGX65556 PQH65549:PQT65556 QAD65549:QAP65556 QJZ65549:QKL65556 QTV65549:QUH65556 RDR65549:RED65556 RNN65549:RNZ65556 RXJ65549:RXV65556 SHF65549:SHR65556 SRB65549:SRN65556 TAX65549:TBJ65556 TKT65549:TLF65556 TUP65549:TVB65556 UEL65549:UEX65556 UOH65549:UOT65556 UYD65549:UYP65556 VHZ65549:VIL65556 VRV65549:VSH65556 WBR65549:WCD65556 WLN65549:WLZ65556 WVJ65549:WVV65556 B131085:N131092 IX131085:JJ131092 ST131085:TF131092 ACP131085:ADB131092 AML131085:AMX131092 AWH131085:AWT131092 BGD131085:BGP131092 BPZ131085:BQL131092 BZV131085:CAH131092 CJR131085:CKD131092 CTN131085:CTZ131092 DDJ131085:DDV131092 DNF131085:DNR131092 DXB131085:DXN131092 EGX131085:EHJ131092 EQT131085:ERF131092 FAP131085:FBB131092 FKL131085:FKX131092 FUH131085:FUT131092 GED131085:GEP131092 GNZ131085:GOL131092 GXV131085:GYH131092 HHR131085:HID131092 HRN131085:HRZ131092 IBJ131085:IBV131092 ILF131085:ILR131092 IVB131085:IVN131092 JEX131085:JFJ131092 JOT131085:JPF131092 JYP131085:JZB131092 KIL131085:KIX131092 KSH131085:KST131092 LCD131085:LCP131092 LLZ131085:LML131092 LVV131085:LWH131092 MFR131085:MGD131092 MPN131085:MPZ131092 MZJ131085:MZV131092 NJF131085:NJR131092 NTB131085:NTN131092 OCX131085:ODJ131092 OMT131085:ONF131092 OWP131085:OXB131092 PGL131085:PGX131092 PQH131085:PQT131092 QAD131085:QAP131092 QJZ131085:QKL131092 QTV131085:QUH131092 RDR131085:RED131092 RNN131085:RNZ131092 RXJ131085:RXV131092 SHF131085:SHR131092 SRB131085:SRN131092 TAX131085:TBJ131092 TKT131085:TLF131092 TUP131085:TVB131092 UEL131085:UEX131092 UOH131085:UOT131092 UYD131085:UYP131092 VHZ131085:VIL131092 VRV131085:VSH131092 WBR131085:WCD131092 WLN131085:WLZ131092 WVJ131085:WVV131092 B196621:N196628 IX196621:JJ196628 ST196621:TF196628 ACP196621:ADB196628 AML196621:AMX196628 AWH196621:AWT196628 BGD196621:BGP196628 BPZ196621:BQL196628 BZV196621:CAH196628 CJR196621:CKD196628 CTN196621:CTZ196628 DDJ196621:DDV196628 DNF196621:DNR196628 DXB196621:DXN196628 EGX196621:EHJ196628 EQT196621:ERF196628 FAP196621:FBB196628 FKL196621:FKX196628 FUH196621:FUT196628 GED196621:GEP196628 GNZ196621:GOL196628 GXV196621:GYH196628 HHR196621:HID196628 HRN196621:HRZ196628 IBJ196621:IBV196628 ILF196621:ILR196628 IVB196621:IVN196628 JEX196621:JFJ196628 JOT196621:JPF196628 JYP196621:JZB196628 KIL196621:KIX196628 KSH196621:KST196628 LCD196621:LCP196628 LLZ196621:LML196628 LVV196621:LWH196628 MFR196621:MGD196628 MPN196621:MPZ196628 MZJ196621:MZV196628 NJF196621:NJR196628 NTB196621:NTN196628 OCX196621:ODJ196628 OMT196621:ONF196628 OWP196621:OXB196628 PGL196621:PGX196628 PQH196621:PQT196628 QAD196621:QAP196628 QJZ196621:QKL196628 QTV196621:QUH196628 RDR196621:RED196628 RNN196621:RNZ196628 RXJ196621:RXV196628 SHF196621:SHR196628 SRB196621:SRN196628 TAX196621:TBJ196628 TKT196621:TLF196628 TUP196621:TVB196628 UEL196621:UEX196628 UOH196621:UOT196628 UYD196621:UYP196628 VHZ196621:VIL196628 VRV196621:VSH196628 WBR196621:WCD196628 WLN196621:WLZ196628 WVJ196621:WVV196628 B262157:N262164 IX262157:JJ262164 ST262157:TF262164 ACP262157:ADB262164 AML262157:AMX262164 AWH262157:AWT262164 BGD262157:BGP262164 BPZ262157:BQL262164 BZV262157:CAH262164 CJR262157:CKD262164 CTN262157:CTZ262164 DDJ262157:DDV262164 DNF262157:DNR262164 DXB262157:DXN262164 EGX262157:EHJ262164 EQT262157:ERF262164 FAP262157:FBB262164 FKL262157:FKX262164 FUH262157:FUT262164 GED262157:GEP262164 GNZ262157:GOL262164 GXV262157:GYH262164 HHR262157:HID262164 HRN262157:HRZ262164 IBJ262157:IBV262164 ILF262157:ILR262164 IVB262157:IVN262164 JEX262157:JFJ262164 JOT262157:JPF262164 JYP262157:JZB262164 KIL262157:KIX262164 KSH262157:KST262164 LCD262157:LCP262164 LLZ262157:LML262164 LVV262157:LWH262164 MFR262157:MGD262164 MPN262157:MPZ262164 MZJ262157:MZV262164 NJF262157:NJR262164 NTB262157:NTN262164 OCX262157:ODJ262164 OMT262157:ONF262164 OWP262157:OXB262164 PGL262157:PGX262164 PQH262157:PQT262164 QAD262157:QAP262164 QJZ262157:QKL262164 QTV262157:QUH262164 RDR262157:RED262164 RNN262157:RNZ262164 RXJ262157:RXV262164 SHF262157:SHR262164 SRB262157:SRN262164 TAX262157:TBJ262164 TKT262157:TLF262164 TUP262157:TVB262164 UEL262157:UEX262164 UOH262157:UOT262164 UYD262157:UYP262164 VHZ262157:VIL262164 VRV262157:VSH262164 WBR262157:WCD262164 WLN262157:WLZ262164 WVJ262157:WVV262164 B327693:N327700 IX327693:JJ327700 ST327693:TF327700 ACP327693:ADB327700 AML327693:AMX327700 AWH327693:AWT327700 BGD327693:BGP327700 BPZ327693:BQL327700 BZV327693:CAH327700 CJR327693:CKD327700 CTN327693:CTZ327700 DDJ327693:DDV327700 DNF327693:DNR327700 DXB327693:DXN327700 EGX327693:EHJ327700 EQT327693:ERF327700 FAP327693:FBB327700 FKL327693:FKX327700 FUH327693:FUT327700 GED327693:GEP327700 GNZ327693:GOL327700 GXV327693:GYH327700 HHR327693:HID327700 HRN327693:HRZ327700 IBJ327693:IBV327700 ILF327693:ILR327700 IVB327693:IVN327700 JEX327693:JFJ327700 JOT327693:JPF327700 JYP327693:JZB327700 KIL327693:KIX327700 KSH327693:KST327700 LCD327693:LCP327700 LLZ327693:LML327700 LVV327693:LWH327700 MFR327693:MGD327700 MPN327693:MPZ327700 MZJ327693:MZV327700 NJF327693:NJR327700 NTB327693:NTN327700 OCX327693:ODJ327700 OMT327693:ONF327700 OWP327693:OXB327700 PGL327693:PGX327700 PQH327693:PQT327700 QAD327693:QAP327700 QJZ327693:QKL327700 QTV327693:QUH327700 RDR327693:RED327700 RNN327693:RNZ327700 RXJ327693:RXV327700 SHF327693:SHR327700 SRB327693:SRN327700 TAX327693:TBJ327700 TKT327693:TLF327700 TUP327693:TVB327700 UEL327693:UEX327700 UOH327693:UOT327700 UYD327693:UYP327700 VHZ327693:VIL327700 VRV327693:VSH327700 WBR327693:WCD327700 WLN327693:WLZ327700 WVJ327693:WVV327700 B393229:N393236 IX393229:JJ393236 ST393229:TF393236 ACP393229:ADB393236 AML393229:AMX393236 AWH393229:AWT393236 BGD393229:BGP393236 BPZ393229:BQL393236 BZV393229:CAH393236 CJR393229:CKD393236 CTN393229:CTZ393236 DDJ393229:DDV393236 DNF393229:DNR393236 DXB393229:DXN393236 EGX393229:EHJ393236 EQT393229:ERF393236 FAP393229:FBB393236 FKL393229:FKX393236 FUH393229:FUT393236 GED393229:GEP393236 GNZ393229:GOL393236 GXV393229:GYH393236 HHR393229:HID393236 HRN393229:HRZ393236 IBJ393229:IBV393236 ILF393229:ILR393236 IVB393229:IVN393236 JEX393229:JFJ393236 JOT393229:JPF393236 JYP393229:JZB393236 KIL393229:KIX393236 KSH393229:KST393236 LCD393229:LCP393236 LLZ393229:LML393236 LVV393229:LWH393236 MFR393229:MGD393236 MPN393229:MPZ393236 MZJ393229:MZV393236 NJF393229:NJR393236 NTB393229:NTN393236 OCX393229:ODJ393236 OMT393229:ONF393236 OWP393229:OXB393236 PGL393229:PGX393236 PQH393229:PQT393236 QAD393229:QAP393236 QJZ393229:QKL393236 QTV393229:QUH393236 RDR393229:RED393236 RNN393229:RNZ393236 RXJ393229:RXV393236 SHF393229:SHR393236 SRB393229:SRN393236 TAX393229:TBJ393236 TKT393229:TLF393236 TUP393229:TVB393236 UEL393229:UEX393236 UOH393229:UOT393236 UYD393229:UYP393236 VHZ393229:VIL393236 VRV393229:VSH393236 WBR393229:WCD393236 WLN393229:WLZ393236 WVJ393229:WVV393236 B458765:N458772 IX458765:JJ458772 ST458765:TF458772 ACP458765:ADB458772 AML458765:AMX458772 AWH458765:AWT458772 BGD458765:BGP458772 BPZ458765:BQL458772 BZV458765:CAH458772 CJR458765:CKD458772 CTN458765:CTZ458772 DDJ458765:DDV458772 DNF458765:DNR458772 DXB458765:DXN458772 EGX458765:EHJ458772 EQT458765:ERF458772 FAP458765:FBB458772 FKL458765:FKX458772 FUH458765:FUT458772 GED458765:GEP458772 GNZ458765:GOL458772 GXV458765:GYH458772 HHR458765:HID458772 HRN458765:HRZ458772 IBJ458765:IBV458772 ILF458765:ILR458772 IVB458765:IVN458772 JEX458765:JFJ458772 JOT458765:JPF458772 JYP458765:JZB458772 KIL458765:KIX458772 KSH458765:KST458772 LCD458765:LCP458772 LLZ458765:LML458772 LVV458765:LWH458772 MFR458765:MGD458772 MPN458765:MPZ458772 MZJ458765:MZV458772 NJF458765:NJR458772 NTB458765:NTN458772 OCX458765:ODJ458772 OMT458765:ONF458772 OWP458765:OXB458772 PGL458765:PGX458772 PQH458765:PQT458772 QAD458765:QAP458772 QJZ458765:QKL458772 QTV458765:QUH458772 RDR458765:RED458772 RNN458765:RNZ458772 RXJ458765:RXV458772 SHF458765:SHR458772 SRB458765:SRN458772 TAX458765:TBJ458772 TKT458765:TLF458772 TUP458765:TVB458772 UEL458765:UEX458772 UOH458765:UOT458772 UYD458765:UYP458772 VHZ458765:VIL458772 VRV458765:VSH458772 WBR458765:WCD458772 WLN458765:WLZ458772 WVJ458765:WVV458772 B524301:N524308 IX524301:JJ524308 ST524301:TF524308 ACP524301:ADB524308 AML524301:AMX524308 AWH524301:AWT524308 BGD524301:BGP524308 BPZ524301:BQL524308 BZV524301:CAH524308 CJR524301:CKD524308 CTN524301:CTZ524308 DDJ524301:DDV524308 DNF524301:DNR524308 DXB524301:DXN524308 EGX524301:EHJ524308 EQT524301:ERF524308 FAP524301:FBB524308 FKL524301:FKX524308 FUH524301:FUT524308 GED524301:GEP524308 GNZ524301:GOL524308 GXV524301:GYH524308 HHR524301:HID524308 HRN524301:HRZ524308 IBJ524301:IBV524308 ILF524301:ILR524308 IVB524301:IVN524308 JEX524301:JFJ524308 JOT524301:JPF524308 JYP524301:JZB524308 KIL524301:KIX524308 KSH524301:KST524308 LCD524301:LCP524308 LLZ524301:LML524308 LVV524301:LWH524308 MFR524301:MGD524308 MPN524301:MPZ524308 MZJ524301:MZV524308 NJF524301:NJR524308 NTB524301:NTN524308 OCX524301:ODJ524308 OMT524301:ONF524308 OWP524301:OXB524308 PGL524301:PGX524308 PQH524301:PQT524308 QAD524301:QAP524308 QJZ524301:QKL524308 QTV524301:QUH524308 RDR524301:RED524308 RNN524301:RNZ524308 RXJ524301:RXV524308 SHF524301:SHR524308 SRB524301:SRN524308 TAX524301:TBJ524308 TKT524301:TLF524308 TUP524301:TVB524308 UEL524301:UEX524308 UOH524301:UOT524308 UYD524301:UYP524308 VHZ524301:VIL524308 VRV524301:VSH524308 WBR524301:WCD524308 WLN524301:WLZ524308 WVJ524301:WVV524308 B589837:N589844 IX589837:JJ589844 ST589837:TF589844 ACP589837:ADB589844 AML589837:AMX589844 AWH589837:AWT589844 BGD589837:BGP589844 BPZ589837:BQL589844 BZV589837:CAH589844 CJR589837:CKD589844 CTN589837:CTZ589844 DDJ589837:DDV589844 DNF589837:DNR589844 DXB589837:DXN589844 EGX589837:EHJ589844 EQT589837:ERF589844 FAP589837:FBB589844 FKL589837:FKX589844 FUH589837:FUT589844 GED589837:GEP589844 GNZ589837:GOL589844 GXV589837:GYH589844 HHR589837:HID589844 HRN589837:HRZ589844 IBJ589837:IBV589844 ILF589837:ILR589844 IVB589837:IVN589844 JEX589837:JFJ589844 JOT589837:JPF589844 JYP589837:JZB589844 KIL589837:KIX589844 KSH589837:KST589844 LCD589837:LCP589844 LLZ589837:LML589844 LVV589837:LWH589844 MFR589837:MGD589844 MPN589837:MPZ589844 MZJ589837:MZV589844 NJF589837:NJR589844 NTB589837:NTN589844 OCX589837:ODJ589844 OMT589837:ONF589844 OWP589837:OXB589844 PGL589837:PGX589844 PQH589837:PQT589844 QAD589837:QAP589844 QJZ589837:QKL589844 QTV589837:QUH589844 RDR589837:RED589844 RNN589837:RNZ589844 RXJ589837:RXV589844 SHF589837:SHR589844 SRB589837:SRN589844 TAX589837:TBJ589844 TKT589837:TLF589844 TUP589837:TVB589844 UEL589837:UEX589844 UOH589837:UOT589844 UYD589837:UYP589844 VHZ589837:VIL589844 VRV589837:VSH589844 WBR589837:WCD589844 WLN589837:WLZ589844 WVJ589837:WVV589844 B655373:N655380 IX655373:JJ655380 ST655373:TF655380 ACP655373:ADB655380 AML655373:AMX655380 AWH655373:AWT655380 BGD655373:BGP655380 BPZ655373:BQL655380 BZV655373:CAH655380 CJR655373:CKD655380 CTN655373:CTZ655380 DDJ655373:DDV655380 DNF655373:DNR655380 DXB655373:DXN655380 EGX655373:EHJ655380 EQT655373:ERF655380 FAP655373:FBB655380 FKL655373:FKX655380 FUH655373:FUT655380 GED655373:GEP655380 GNZ655373:GOL655380 GXV655373:GYH655380 HHR655373:HID655380 HRN655373:HRZ655380 IBJ655373:IBV655380 ILF655373:ILR655380 IVB655373:IVN655380 JEX655373:JFJ655380 JOT655373:JPF655380 JYP655373:JZB655380 KIL655373:KIX655380 KSH655373:KST655380 LCD655373:LCP655380 LLZ655373:LML655380 LVV655373:LWH655380 MFR655373:MGD655380 MPN655373:MPZ655380 MZJ655373:MZV655380 NJF655373:NJR655380 NTB655373:NTN655380 OCX655373:ODJ655380 OMT655373:ONF655380 OWP655373:OXB655380 PGL655373:PGX655380 PQH655373:PQT655380 QAD655373:QAP655380 QJZ655373:QKL655380 QTV655373:QUH655380 RDR655373:RED655380 RNN655373:RNZ655380 RXJ655373:RXV655380 SHF655373:SHR655380 SRB655373:SRN655380 TAX655373:TBJ655380 TKT655373:TLF655380 TUP655373:TVB655380 UEL655373:UEX655380 UOH655373:UOT655380 UYD655373:UYP655380 VHZ655373:VIL655380 VRV655373:VSH655380 WBR655373:WCD655380 WLN655373:WLZ655380 WVJ655373:WVV655380 B720909:N720916 IX720909:JJ720916 ST720909:TF720916 ACP720909:ADB720916 AML720909:AMX720916 AWH720909:AWT720916 BGD720909:BGP720916 BPZ720909:BQL720916 BZV720909:CAH720916 CJR720909:CKD720916 CTN720909:CTZ720916 DDJ720909:DDV720916 DNF720909:DNR720916 DXB720909:DXN720916 EGX720909:EHJ720916 EQT720909:ERF720916 FAP720909:FBB720916 FKL720909:FKX720916 FUH720909:FUT720916 GED720909:GEP720916 GNZ720909:GOL720916 GXV720909:GYH720916 HHR720909:HID720916 HRN720909:HRZ720916 IBJ720909:IBV720916 ILF720909:ILR720916 IVB720909:IVN720916 JEX720909:JFJ720916 JOT720909:JPF720916 JYP720909:JZB720916 KIL720909:KIX720916 KSH720909:KST720916 LCD720909:LCP720916 LLZ720909:LML720916 LVV720909:LWH720916 MFR720909:MGD720916 MPN720909:MPZ720916 MZJ720909:MZV720916 NJF720909:NJR720916 NTB720909:NTN720916 OCX720909:ODJ720916 OMT720909:ONF720916 OWP720909:OXB720916 PGL720909:PGX720916 PQH720909:PQT720916 QAD720909:QAP720916 QJZ720909:QKL720916 QTV720909:QUH720916 RDR720909:RED720916 RNN720909:RNZ720916 RXJ720909:RXV720916 SHF720909:SHR720916 SRB720909:SRN720916 TAX720909:TBJ720916 TKT720909:TLF720916 TUP720909:TVB720916 UEL720909:UEX720916 UOH720909:UOT720916 UYD720909:UYP720916 VHZ720909:VIL720916 VRV720909:VSH720916 WBR720909:WCD720916 WLN720909:WLZ720916 WVJ720909:WVV720916 B786445:N786452 IX786445:JJ786452 ST786445:TF786452 ACP786445:ADB786452 AML786445:AMX786452 AWH786445:AWT786452 BGD786445:BGP786452 BPZ786445:BQL786452 BZV786445:CAH786452 CJR786445:CKD786452 CTN786445:CTZ786452 DDJ786445:DDV786452 DNF786445:DNR786452 DXB786445:DXN786452 EGX786445:EHJ786452 EQT786445:ERF786452 FAP786445:FBB786452 FKL786445:FKX786452 FUH786445:FUT786452 GED786445:GEP786452 GNZ786445:GOL786452 GXV786445:GYH786452 HHR786445:HID786452 HRN786445:HRZ786452 IBJ786445:IBV786452 ILF786445:ILR786452 IVB786445:IVN786452 JEX786445:JFJ786452 JOT786445:JPF786452 JYP786445:JZB786452 KIL786445:KIX786452 KSH786445:KST786452 LCD786445:LCP786452 LLZ786445:LML786452 LVV786445:LWH786452 MFR786445:MGD786452 MPN786445:MPZ786452 MZJ786445:MZV786452 NJF786445:NJR786452 NTB786445:NTN786452 OCX786445:ODJ786452 OMT786445:ONF786452 OWP786445:OXB786452 PGL786445:PGX786452 PQH786445:PQT786452 QAD786445:QAP786452 QJZ786445:QKL786452 QTV786445:QUH786452 RDR786445:RED786452 RNN786445:RNZ786452 RXJ786445:RXV786452 SHF786445:SHR786452 SRB786445:SRN786452 TAX786445:TBJ786452 TKT786445:TLF786452 TUP786445:TVB786452 UEL786445:UEX786452 UOH786445:UOT786452 UYD786445:UYP786452 VHZ786445:VIL786452 VRV786445:VSH786452 WBR786445:WCD786452 WLN786445:WLZ786452 WVJ786445:WVV786452 B851981:N851988 IX851981:JJ851988 ST851981:TF851988 ACP851981:ADB851988 AML851981:AMX851988 AWH851981:AWT851988 BGD851981:BGP851988 BPZ851981:BQL851988 BZV851981:CAH851988 CJR851981:CKD851988 CTN851981:CTZ851988 DDJ851981:DDV851988 DNF851981:DNR851988 DXB851981:DXN851988 EGX851981:EHJ851988 EQT851981:ERF851988 FAP851981:FBB851988 FKL851981:FKX851988 FUH851981:FUT851988 GED851981:GEP851988 GNZ851981:GOL851988 GXV851981:GYH851988 HHR851981:HID851988 HRN851981:HRZ851988 IBJ851981:IBV851988 ILF851981:ILR851988 IVB851981:IVN851988 JEX851981:JFJ851988 JOT851981:JPF851988 JYP851981:JZB851988 KIL851981:KIX851988 KSH851981:KST851988 LCD851981:LCP851988 LLZ851981:LML851988 LVV851981:LWH851988 MFR851981:MGD851988 MPN851981:MPZ851988 MZJ851981:MZV851988 NJF851981:NJR851988 NTB851981:NTN851988 OCX851981:ODJ851988 OMT851981:ONF851988 OWP851981:OXB851988 PGL851981:PGX851988 PQH851981:PQT851988 QAD851981:QAP851988 QJZ851981:QKL851988 QTV851981:QUH851988 RDR851981:RED851988 RNN851981:RNZ851988 RXJ851981:RXV851988 SHF851981:SHR851988 SRB851981:SRN851988 TAX851981:TBJ851988 TKT851981:TLF851988 TUP851981:TVB851988 UEL851981:UEX851988 UOH851981:UOT851988 UYD851981:UYP851988 VHZ851981:VIL851988 VRV851981:VSH851988 WBR851981:WCD851988 WLN851981:WLZ851988 WVJ851981:WVV851988 B917517:N917524 IX917517:JJ917524 ST917517:TF917524 ACP917517:ADB917524 AML917517:AMX917524 AWH917517:AWT917524 BGD917517:BGP917524 BPZ917517:BQL917524 BZV917517:CAH917524 CJR917517:CKD917524 CTN917517:CTZ917524 DDJ917517:DDV917524 DNF917517:DNR917524 DXB917517:DXN917524 EGX917517:EHJ917524 EQT917517:ERF917524 FAP917517:FBB917524 FKL917517:FKX917524 FUH917517:FUT917524 GED917517:GEP917524 GNZ917517:GOL917524 GXV917517:GYH917524 HHR917517:HID917524 HRN917517:HRZ917524 IBJ917517:IBV917524 ILF917517:ILR917524 IVB917517:IVN917524 JEX917517:JFJ917524 JOT917517:JPF917524 JYP917517:JZB917524 KIL917517:KIX917524 KSH917517:KST917524 LCD917517:LCP917524 LLZ917517:LML917524 LVV917517:LWH917524 MFR917517:MGD917524 MPN917517:MPZ917524 MZJ917517:MZV917524 NJF917517:NJR917524 NTB917517:NTN917524 OCX917517:ODJ917524 OMT917517:ONF917524 OWP917517:OXB917524 PGL917517:PGX917524 PQH917517:PQT917524 QAD917517:QAP917524 QJZ917517:QKL917524 QTV917517:QUH917524 RDR917517:RED917524 RNN917517:RNZ917524 RXJ917517:RXV917524 SHF917517:SHR917524 SRB917517:SRN917524 TAX917517:TBJ917524 TKT917517:TLF917524 TUP917517:TVB917524 UEL917517:UEX917524 UOH917517:UOT917524 UYD917517:UYP917524 VHZ917517:VIL917524 VRV917517:VSH917524 WBR917517:WCD917524 WLN917517:WLZ917524 WVJ917517:WVV917524 B983053:N983060 IX983053:JJ983060 ST983053:TF983060 ACP983053:ADB983060 AML983053:AMX983060 AWH983053:AWT983060 BGD983053:BGP983060 BPZ983053:BQL983060 BZV983053:CAH983060 CJR983053:CKD983060 CTN983053:CTZ983060 DDJ983053:DDV983060 DNF983053:DNR983060 DXB983053:DXN983060 EGX983053:EHJ983060 EQT983053:ERF983060 FAP983053:FBB983060 FKL983053:FKX983060 FUH983053:FUT983060 GED983053:GEP983060 GNZ983053:GOL983060 GXV983053:GYH983060 HHR983053:HID983060 HRN983053:HRZ983060 IBJ983053:IBV983060 ILF983053:ILR983060 IVB983053:IVN983060 JEX983053:JFJ983060 JOT983053:JPF983060 JYP983053:JZB983060 KIL983053:KIX983060 KSH983053:KST983060 LCD983053:LCP983060 LLZ983053:LML983060 LVV983053:LWH983060 MFR983053:MGD983060 MPN983053:MPZ983060 MZJ983053:MZV983060 NJF983053:NJR983060 NTB983053:NTN983060 OCX983053:ODJ983060 OMT983053:ONF983060 OWP983053:OXB983060 PGL983053:PGX983060 PQH983053:PQT983060 QAD983053:QAP983060 QJZ983053:QKL983060 QTV983053:QUH983060 RDR983053:RED983060 RNN983053:RNZ983060 RXJ983053:RXV983060 SHF983053:SHR983060 SRB983053:SRN983060 TAX983053:TBJ983060 TKT983053:TLF983060 TUP983053:TVB983060 UEL983053:UEX983060 UOH983053:UOT983060 UYD983053:UYP983060 VHZ983053:VIL983060 VRV983053:VSH983060 WBR983053:WCD983060 WLN983053:WLZ983060 WVJ983053:WVV983060 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B65501 IX65501 ST65501 ACP65501 AML65501 AWH65501 BGD65501 BPZ65501 BZV65501 CJR65501 CTN65501 DDJ65501 DNF65501 DXB65501 EGX65501 EQT65501 FAP65501 FKL65501 FUH65501 GED65501 GNZ65501 GXV65501 HHR65501 HRN65501 IBJ65501 ILF65501 IVB65501 JEX65501 JOT65501 JYP65501 KIL65501 KSH65501 LCD65501 LLZ65501 LVV65501 MFR65501 MPN65501 MZJ65501 NJF65501 NTB65501 OCX65501 OMT65501 OWP65501 PGL65501 PQH65501 QAD65501 QJZ65501 QTV65501 RDR65501 RNN65501 RXJ65501 SHF65501 SRB65501 TAX65501 TKT65501 TUP65501 UEL65501 UOH65501 UYD65501 VHZ65501 VRV65501 WBR65501 WLN65501 WVJ65501 B131037 IX131037 ST131037 ACP131037 AML131037 AWH131037 BGD131037 BPZ131037 BZV131037 CJR131037 CTN131037 DDJ131037 DNF131037 DXB131037 EGX131037 EQT131037 FAP131037 FKL131037 FUH131037 GED131037 GNZ131037 GXV131037 HHR131037 HRN131037 IBJ131037 ILF131037 IVB131037 JEX131037 JOT131037 JYP131037 KIL131037 KSH131037 LCD131037 LLZ131037 LVV131037 MFR131037 MPN131037 MZJ131037 NJF131037 NTB131037 OCX131037 OMT131037 OWP131037 PGL131037 PQH131037 QAD131037 QJZ131037 QTV131037 RDR131037 RNN131037 RXJ131037 SHF131037 SRB131037 TAX131037 TKT131037 TUP131037 UEL131037 UOH131037 UYD131037 VHZ131037 VRV131037 WBR131037 WLN131037 WVJ131037 B196573 IX196573 ST196573 ACP196573 AML196573 AWH196573 BGD196573 BPZ196573 BZV196573 CJR196573 CTN196573 DDJ196573 DNF196573 DXB196573 EGX196573 EQT196573 FAP196573 FKL196573 FUH196573 GED196573 GNZ196573 GXV196573 HHR196573 HRN196573 IBJ196573 ILF196573 IVB196573 JEX196573 JOT196573 JYP196573 KIL196573 KSH196573 LCD196573 LLZ196573 LVV196573 MFR196573 MPN196573 MZJ196573 NJF196573 NTB196573 OCX196573 OMT196573 OWP196573 PGL196573 PQH196573 QAD196573 QJZ196573 QTV196573 RDR196573 RNN196573 RXJ196573 SHF196573 SRB196573 TAX196573 TKT196573 TUP196573 UEL196573 UOH196573 UYD196573 VHZ196573 VRV196573 WBR196573 WLN196573 WVJ196573 B262109 IX262109 ST262109 ACP262109 AML262109 AWH262109 BGD262109 BPZ262109 BZV262109 CJR262109 CTN262109 DDJ262109 DNF262109 DXB262109 EGX262109 EQT262109 FAP262109 FKL262109 FUH262109 GED262109 GNZ262109 GXV262109 HHR262109 HRN262109 IBJ262109 ILF262109 IVB262109 JEX262109 JOT262109 JYP262109 KIL262109 KSH262109 LCD262109 LLZ262109 LVV262109 MFR262109 MPN262109 MZJ262109 NJF262109 NTB262109 OCX262109 OMT262109 OWP262109 PGL262109 PQH262109 QAD262109 QJZ262109 QTV262109 RDR262109 RNN262109 RXJ262109 SHF262109 SRB262109 TAX262109 TKT262109 TUP262109 UEL262109 UOH262109 UYD262109 VHZ262109 VRV262109 WBR262109 WLN262109 WVJ262109 B327645 IX327645 ST327645 ACP327645 AML327645 AWH327645 BGD327645 BPZ327645 BZV327645 CJR327645 CTN327645 DDJ327645 DNF327645 DXB327645 EGX327645 EQT327645 FAP327645 FKL327645 FUH327645 GED327645 GNZ327645 GXV327645 HHR327645 HRN327645 IBJ327645 ILF327645 IVB327645 JEX327645 JOT327645 JYP327645 KIL327645 KSH327645 LCD327645 LLZ327645 LVV327645 MFR327645 MPN327645 MZJ327645 NJF327645 NTB327645 OCX327645 OMT327645 OWP327645 PGL327645 PQH327645 QAD327645 QJZ327645 QTV327645 RDR327645 RNN327645 RXJ327645 SHF327645 SRB327645 TAX327645 TKT327645 TUP327645 UEL327645 UOH327645 UYD327645 VHZ327645 VRV327645 WBR327645 WLN327645 WVJ327645 B393181 IX393181 ST393181 ACP393181 AML393181 AWH393181 BGD393181 BPZ393181 BZV393181 CJR393181 CTN393181 DDJ393181 DNF393181 DXB393181 EGX393181 EQT393181 FAP393181 FKL393181 FUH393181 GED393181 GNZ393181 GXV393181 HHR393181 HRN393181 IBJ393181 ILF393181 IVB393181 JEX393181 JOT393181 JYP393181 KIL393181 KSH393181 LCD393181 LLZ393181 LVV393181 MFR393181 MPN393181 MZJ393181 NJF393181 NTB393181 OCX393181 OMT393181 OWP393181 PGL393181 PQH393181 QAD393181 QJZ393181 QTV393181 RDR393181 RNN393181 RXJ393181 SHF393181 SRB393181 TAX393181 TKT393181 TUP393181 UEL393181 UOH393181 UYD393181 VHZ393181 VRV393181 WBR393181 WLN393181 WVJ393181 B458717 IX458717 ST458717 ACP458717 AML458717 AWH458717 BGD458717 BPZ458717 BZV458717 CJR458717 CTN458717 DDJ458717 DNF458717 DXB458717 EGX458717 EQT458717 FAP458717 FKL458717 FUH458717 GED458717 GNZ458717 GXV458717 HHR458717 HRN458717 IBJ458717 ILF458717 IVB458717 JEX458717 JOT458717 JYP458717 KIL458717 KSH458717 LCD458717 LLZ458717 LVV458717 MFR458717 MPN458717 MZJ458717 NJF458717 NTB458717 OCX458717 OMT458717 OWP458717 PGL458717 PQH458717 QAD458717 QJZ458717 QTV458717 RDR458717 RNN458717 RXJ458717 SHF458717 SRB458717 TAX458717 TKT458717 TUP458717 UEL458717 UOH458717 UYD458717 VHZ458717 VRV458717 WBR458717 WLN458717 WVJ458717 B524253 IX524253 ST524253 ACP524253 AML524253 AWH524253 BGD524253 BPZ524253 BZV524253 CJR524253 CTN524253 DDJ524253 DNF524253 DXB524253 EGX524253 EQT524253 FAP524253 FKL524253 FUH524253 GED524253 GNZ524253 GXV524253 HHR524253 HRN524253 IBJ524253 ILF524253 IVB524253 JEX524253 JOT524253 JYP524253 KIL524253 KSH524253 LCD524253 LLZ524253 LVV524253 MFR524253 MPN524253 MZJ524253 NJF524253 NTB524253 OCX524253 OMT524253 OWP524253 PGL524253 PQH524253 QAD524253 QJZ524253 QTV524253 RDR524253 RNN524253 RXJ524253 SHF524253 SRB524253 TAX524253 TKT524253 TUP524253 UEL524253 UOH524253 UYD524253 VHZ524253 VRV524253 WBR524253 WLN524253 WVJ524253 B589789 IX589789 ST589789 ACP589789 AML589789 AWH589789 BGD589789 BPZ589789 BZV589789 CJR589789 CTN589789 DDJ589789 DNF589789 DXB589789 EGX589789 EQT589789 FAP589789 FKL589789 FUH589789 GED589789 GNZ589789 GXV589789 HHR589789 HRN589789 IBJ589789 ILF589789 IVB589789 JEX589789 JOT589789 JYP589789 KIL589789 KSH589789 LCD589789 LLZ589789 LVV589789 MFR589789 MPN589789 MZJ589789 NJF589789 NTB589789 OCX589789 OMT589789 OWP589789 PGL589789 PQH589789 QAD589789 QJZ589789 QTV589789 RDR589789 RNN589789 RXJ589789 SHF589789 SRB589789 TAX589789 TKT589789 TUP589789 UEL589789 UOH589789 UYD589789 VHZ589789 VRV589789 WBR589789 WLN589789 WVJ589789 B655325 IX655325 ST655325 ACP655325 AML655325 AWH655325 BGD655325 BPZ655325 BZV655325 CJR655325 CTN655325 DDJ655325 DNF655325 DXB655325 EGX655325 EQT655325 FAP655325 FKL655325 FUH655325 GED655325 GNZ655325 GXV655325 HHR655325 HRN655325 IBJ655325 ILF655325 IVB655325 JEX655325 JOT655325 JYP655325 KIL655325 KSH655325 LCD655325 LLZ655325 LVV655325 MFR655325 MPN655325 MZJ655325 NJF655325 NTB655325 OCX655325 OMT655325 OWP655325 PGL655325 PQH655325 QAD655325 QJZ655325 QTV655325 RDR655325 RNN655325 RXJ655325 SHF655325 SRB655325 TAX655325 TKT655325 TUP655325 UEL655325 UOH655325 UYD655325 VHZ655325 VRV655325 WBR655325 WLN655325 WVJ655325 B720861 IX720861 ST720861 ACP720861 AML720861 AWH720861 BGD720861 BPZ720861 BZV720861 CJR720861 CTN720861 DDJ720861 DNF720861 DXB720861 EGX720861 EQT720861 FAP720861 FKL720861 FUH720861 GED720861 GNZ720861 GXV720861 HHR720861 HRN720861 IBJ720861 ILF720861 IVB720861 JEX720861 JOT720861 JYP720861 KIL720861 KSH720861 LCD720861 LLZ720861 LVV720861 MFR720861 MPN720861 MZJ720861 NJF720861 NTB720861 OCX720861 OMT720861 OWP720861 PGL720861 PQH720861 QAD720861 QJZ720861 QTV720861 RDR720861 RNN720861 RXJ720861 SHF720861 SRB720861 TAX720861 TKT720861 TUP720861 UEL720861 UOH720861 UYD720861 VHZ720861 VRV720861 WBR720861 WLN720861 WVJ720861 B786397 IX786397 ST786397 ACP786397 AML786397 AWH786397 BGD786397 BPZ786397 BZV786397 CJR786397 CTN786397 DDJ786397 DNF786397 DXB786397 EGX786397 EQT786397 FAP786397 FKL786397 FUH786397 GED786397 GNZ786397 GXV786397 HHR786397 HRN786397 IBJ786397 ILF786397 IVB786397 JEX786397 JOT786397 JYP786397 KIL786397 KSH786397 LCD786397 LLZ786397 LVV786397 MFR786397 MPN786397 MZJ786397 NJF786397 NTB786397 OCX786397 OMT786397 OWP786397 PGL786397 PQH786397 QAD786397 QJZ786397 QTV786397 RDR786397 RNN786397 RXJ786397 SHF786397 SRB786397 TAX786397 TKT786397 TUP786397 UEL786397 UOH786397 UYD786397 VHZ786397 VRV786397 WBR786397 WLN786397 WVJ786397 B851933 IX851933 ST851933 ACP851933 AML851933 AWH851933 BGD851933 BPZ851933 BZV851933 CJR851933 CTN851933 DDJ851933 DNF851933 DXB851933 EGX851933 EQT851933 FAP851933 FKL851933 FUH851933 GED851933 GNZ851933 GXV851933 HHR851933 HRN851933 IBJ851933 ILF851933 IVB851933 JEX851933 JOT851933 JYP851933 KIL851933 KSH851933 LCD851933 LLZ851933 LVV851933 MFR851933 MPN851933 MZJ851933 NJF851933 NTB851933 OCX851933 OMT851933 OWP851933 PGL851933 PQH851933 QAD851933 QJZ851933 QTV851933 RDR851933 RNN851933 RXJ851933 SHF851933 SRB851933 TAX851933 TKT851933 TUP851933 UEL851933 UOH851933 UYD851933 VHZ851933 VRV851933 WBR851933 WLN851933 WVJ851933 B917469 IX917469 ST917469 ACP917469 AML917469 AWH917469 BGD917469 BPZ917469 BZV917469 CJR917469 CTN917469 DDJ917469 DNF917469 DXB917469 EGX917469 EQT917469 FAP917469 FKL917469 FUH917469 GED917469 GNZ917469 GXV917469 HHR917469 HRN917469 IBJ917469 ILF917469 IVB917469 JEX917469 JOT917469 JYP917469 KIL917469 KSH917469 LCD917469 LLZ917469 LVV917469 MFR917469 MPN917469 MZJ917469 NJF917469 NTB917469 OCX917469 OMT917469 OWP917469 PGL917469 PQH917469 QAD917469 QJZ917469 QTV917469 RDR917469 RNN917469 RXJ917469 SHF917469 SRB917469 TAX917469 TKT917469 TUP917469 UEL917469 UOH917469 UYD917469 VHZ917469 VRV917469 WBR917469 WLN917469 WVJ917469 B983005 IX983005 ST983005 ACP983005 AML983005 AWH983005 BGD983005 BPZ983005 BZV983005 CJR983005 CTN983005 DDJ983005 DNF983005 DXB983005 EGX983005 EQT983005 FAP983005 FKL983005 FUH983005 GED983005 GNZ983005 GXV983005 HHR983005 HRN983005 IBJ983005 ILF983005 IVB983005 JEX983005 JOT983005 JYP983005 KIL983005 KSH983005 LCD983005 LLZ983005 LVV983005 MFR983005 MPN983005 MZJ983005 NJF983005 NTB983005 OCX983005 OMT983005 OWP983005 PGL983005 PQH983005 QAD983005 QJZ983005 QTV983005 RDR983005 RNN983005 RXJ983005 SHF983005 SRB983005 TAX983005 TKT983005 TUP983005 UEL983005 UOH983005 UYD983005 VHZ983005 VRV983005 WBR983005 WLN983005 WVJ983005 B7:B10 IX7:IX10 ST7:ST10 ACP7:ACP10 AML7:AML10 AWH7:AWH10 BGD7:BGD10 BPZ7:BPZ10 BZV7:BZV10 CJR7:CJR10 CTN7:CTN10 DDJ7:DDJ10 DNF7:DNF10 DXB7:DXB10 EGX7:EGX10 EQT7:EQT10 FAP7:FAP10 FKL7:FKL10 FUH7:FUH10 GED7:GED10 GNZ7:GNZ10 GXV7:GXV10 HHR7:HHR10 HRN7:HRN10 IBJ7:IBJ10 ILF7:ILF10 IVB7:IVB10 JEX7:JEX10 JOT7:JOT10 JYP7:JYP10 KIL7:KIL10 KSH7:KSH10 LCD7:LCD10 LLZ7:LLZ10 LVV7:LVV10 MFR7:MFR10 MPN7:MPN10 MZJ7:MZJ10 NJF7:NJF10 NTB7:NTB10 OCX7:OCX10 OMT7:OMT10 OWP7:OWP10 PGL7:PGL10 PQH7:PQH10 QAD7:QAD10 QJZ7:QJZ10 QTV7:QTV10 RDR7:RDR10 RNN7:RNN10 RXJ7:RXJ10 SHF7:SHF10 SRB7:SRB10 TAX7:TAX10 TKT7:TKT10 TUP7:TUP10 UEL7:UEL10 UOH7:UOH10 UYD7:UYD10 VHZ7:VHZ10 VRV7:VRV10 WBR7:WBR10 WLN7:WLN10 WVJ7:WVJ10 B65503:B65511 IX65503:IX65511 ST65503:ST65511 ACP65503:ACP65511 AML65503:AML65511 AWH65503:AWH65511 BGD65503:BGD65511 BPZ65503:BPZ65511 BZV65503:BZV65511 CJR65503:CJR65511 CTN65503:CTN65511 DDJ65503:DDJ65511 DNF65503:DNF65511 DXB65503:DXB65511 EGX65503:EGX65511 EQT65503:EQT65511 FAP65503:FAP65511 FKL65503:FKL65511 FUH65503:FUH65511 GED65503:GED65511 GNZ65503:GNZ65511 GXV65503:GXV65511 HHR65503:HHR65511 HRN65503:HRN65511 IBJ65503:IBJ65511 ILF65503:ILF65511 IVB65503:IVB65511 JEX65503:JEX65511 JOT65503:JOT65511 JYP65503:JYP65511 KIL65503:KIL65511 KSH65503:KSH65511 LCD65503:LCD65511 LLZ65503:LLZ65511 LVV65503:LVV65511 MFR65503:MFR65511 MPN65503:MPN65511 MZJ65503:MZJ65511 NJF65503:NJF65511 NTB65503:NTB65511 OCX65503:OCX65511 OMT65503:OMT65511 OWP65503:OWP65511 PGL65503:PGL65511 PQH65503:PQH65511 QAD65503:QAD65511 QJZ65503:QJZ65511 QTV65503:QTV65511 RDR65503:RDR65511 RNN65503:RNN65511 RXJ65503:RXJ65511 SHF65503:SHF65511 SRB65503:SRB65511 TAX65503:TAX65511 TKT65503:TKT65511 TUP65503:TUP65511 UEL65503:UEL65511 UOH65503:UOH65511 UYD65503:UYD65511 VHZ65503:VHZ65511 VRV65503:VRV65511 WBR65503:WBR65511 WLN65503:WLN65511 WVJ65503:WVJ65511 B131039:B131047 IX131039:IX131047 ST131039:ST131047 ACP131039:ACP131047 AML131039:AML131047 AWH131039:AWH131047 BGD131039:BGD131047 BPZ131039:BPZ131047 BZV131039:BZV131047 CJR131039:CJR131047 CTN131039:CTN131047 DDJ131039:DDJ131047 DNF131039:DNF131047 DXB131039:DXB131047 EGX131039:EGX131047 EQT131039:EQT131047 FAP131039:FAP131047 FKL131039:FKL131047 FUH131039:FUH131047 GED131039:GED131047 GNZ131039:GNZ131047 GXV131039:GXV131047 HHR131039:HHR131047 HRN131039:HRN131047 IBJ131039:IBJ131047 ILF131039:ILF131047 IVB131039:IVB131047 JEX131039:JEX131047 JOT131039:JOT131047 JYP131039:JYP131047 KIL131039:KIL131047 KSH131039:KSH131047 LCD131039:LCD131047 LLZ131039:LLZ131047 LVV131039:LVV131047 MFR131039:MFR131047 MPN131039:MPN131047 MZJ131039:MZJ131047 NJF131039:NJF131047 NTB131039:NTB131047 OCX131039:OCX131047 OMT131039:OMT131047 OWP131039:OWP131047 PGL131039:PGL131047 PQH131039:PQH131047 QAD131039:QAD131047 QJZ131039:QJZ131047 QTV131039:QTV131047 RDR131039:RDR131047 RNN131039:RNN131047 RXJ131039:RXJ131047 SHF131039:SHF131047 SRB131039:SRB131047 TAX131039:TAX131047 TKT131039:TKT131047 TUP131039:TUP131047 UEL131039:UEL131047 UOH131039:UOH131047 UYD131039:UYD131047 VHZ131039:VHZ131047 VRV131039:VRV131047 WBR131039:WBR131047 WLN131039:WLN131047 WVJ131039:WVJ131047 B196575:B196583 IX196575:IX196583 ST196575:ST196583 ACP196575:ACP196583 AML196575:AML196583 AWH196575:AWH196583 BGD196575:BGD196583 BPZ196575:BPZ196583 BZV196575:BZV196583 CJR196575:CJR196583 CTN196575:CTN196583 DDJ196575:DDJ196583 DNF196575:DNF196583 DXB196575:DXB196583 EGX196575:EGX196583 EQT196575:EQT196583 FAP196575:FAP196583 FKL196575:FKL196583 FUH196575:FUH196583 GED196575:GED196583 GNZ196575:GNZ196583 GXV196575:GXV196583 HHR196575:HHR196583 HRN196575:HRN196583 IBJ196575:IBJ196583 ILF196575:ILF196583 IVB196575:IVB196583 JEX196575:JEX196583 JOT196575:JOT196583 JYP196575:JYP196583 KIL196575:KIL196583 KSH196575:KSH196583 LCD196575:LCD196583 LLZ196575:LLZ196583 LVV196575:LVV196583 MFR196575:MFR196583 MPN196575:MPN196583 MZJ196575:MZJ196583 NJF196575:NJF196583 NTB196575:NTB196583 OCX196575:OCX196583 OMT196575:OMT196583 OWP196575:OWP196583 PGL196575:PGL196583 PQH196575:PQH196583 QAD196575:QAD196583 QJZ196575:QJZ196583 QTV196575:QTV196583 RDR196575:RDR196583 RNN196575:RNN196583 RXJ196575:RXJ196583 SHF196575:SHF196583 SRB196575:SRB196583 TAX196575:TAX196583 TKT196575:TKT196583 TUP196575:TUP196583 UEL196575:UEL196583 UOH196575:UOH196583 UYD196575:UYD196583 VHZ196575:VHZ196583 VRV196575:VRV196583 WBR196575:WBR196583 WLN196575:WLN196583 WVJ196575:WVJ196583 B262111:B262119 IX262111:IX262119 ST262111:ST262119 ACP262111:ACP262119 AML262111:AML262119 AWH262111:AWH262119 BGD262111:BGD262119 BPZ262111:BPZ262119 BZV262111:BZV262119 CJR262111:CJR262119 CTN262111:CTN262119 DDJ262111:DDJ262119 DNF262111:DNF262119 DXB262111:DXB262119 EGX262111:EGX262119 EQT262111:EQT262119 FAP262111:FAP262119 FKL262111:FKL262119 FUH262111:FUH262119 GED262111:GED262119 GNZ262111:GNZ262119 GXV262111:GXV262119 HHR262111:HHR262119 HRN262111:HRN262119 IBJ262111:IBJ262119 ILF262111:ILF262119 IVB262111:IVB262119 JEX262111:JEX262119 JOT262111:JOT262119 JYP262111:JYP262119 KIL262111:KIL262119 KSH262111:KSH262119 LCD262111:LCD262119 LLZ262111:LLZ262119 LVV262111:LVV262119 MFR262111:MFR262119 MPN262111:MPN262119 MZJ262111:MZJ262119 NJF262111:NJF262119 NTB262111:NTB262119 OCX262111:OCX262119 OMT262111:OMT262119 OWP262111:OWP262119 PGL262111:PGL262119 PQH262111:PQH262119 QAD262111:QAD262119 QJZ262111:QJZ262119 QTV262111:QTV262119 RDR262111:RDR262119 RNN262111:RNN262119 RXJ262111:RXJ262119 SHF262111:SHF262119 SRB262111:SRB262119 TAX262111:TAX262119 TKT262111:TKT262119 TUP262111:TUP262119 UEL262111:UEL262119 UOH262111:UOH262119 UYD262111:UYD262119 VHZ262111:VHZ262119 VRV262111:VRV262119 WBR262111:WBR262119 WLN262111:WLN262119 WVJ262111:WVJ262119 B327647:B327655 IX327647:IX327655 ST327647:ST327655 ACP327647:ACP327655 AML327647:AML327655 AWH327647:AWH327655 BGD327647:BGD327655 BPZ327647:BPZ327655 BZV327647:BZV327655 CJR327647:CJR327655 CTN327647:CTN327655 DDJ327647:DDJ327655 DNF327647:DNF327655 DXB327647:DXB327655 EGX327647:EGX327655 EQT327647:EQT327655 FAP327647:FAP327655 FKL327647:FKL327655 FUH327647:FUH327655 GED327647:GED327655 GNZ327647:GNZ327655 GXV327647:GXV327655 HHR327647:HHR327655 HRN327647:HRN327655 IBJ327647:IBJ327655 ILF327647:ILF327655 IVB327647:IVB327655 JEX327647:JEX327655 JOT327647:JOT327655 JYP327647:JYP327655 KIL327647:KIL327655 KSH327647:KSH327655 LCD327647:LCD327655 LLZ327647:LLZ327655 LVV327647:LVV327655 MFR327647:MFR327655 MPN327647:MPN327655 MZJ327647:MZJ327655 NJF327647:NJF327655 NTB327647:NTB327655 OCX327647:OCX327655 OMT327647:OMT327655 OWP327647:OWP327655 PGL327647:PGL327655 PQH327647:PQH327655 QAD327647:QAD327655 QJZ327647:QJZ327655 QTV327647:QTV327655 RDR327647:RDR327655 RNN327647:RNN327655 RXJ327647:RXJ327655 SHF327647:SHF327655 SRB327647:SRB327655 TAX327647:TAX327655 TKT327647:TKT327655 TUP327647:TUP327655 UEL327647:UEL327655 UOH327647:UOH327655 UYD327647:UYD327655 VHZ327647:VHZ327655 VRV327647:VRV327655 WBR327647:WBR327655 WLN327647:WLN327655 WVJ327647:WVJ327655 B393183:B393191 IX393183:IX393191 ST393183:ST393191 ACP393183:ACP393191 AML393183:AML393191 AWH393183:AWH393191 BGD393183:BGD393191 BPZ393183:BPZ393191 BZV393183:BZV393191 CJR393183:CJR393191 CTN393183:CTN393191 DDJ393183:DDJ393191 DNF393183:DNF393191 DXB393183:DXB393191 EGX393183:EGX393191 EQT393183:EQT393191 FAP393183:FAP393191 FKL393183:FKL393191 FUH393183:FUH393191 GED393183:GED393191 GNZ393183:GNZ393191 GXV393183:GXV393191 HHR393183:HHR393191 HRN393183:HRN393191 IBJ393183:IBJ393191 ILF393183:ILF393191 IVB393183:IVB393191 JEX393183:JEX393191 JOT393183:JOT393191 JYP393183:JYP393191 KIL393183:KIL393191 KSH393183:KSH393191 LCD393183:LCD393191 LLZ393183:LLZ393191 LVV393183:LVV393191 MFR393183:MFR393191 MPN393183:MPN393191 MZJ393183:MZJ393191 NJF393183:NJF393191 NTB393183:NTB393191 OCX393183:OCX393191 OMT393183:OMT393191 OWP393183:OWP393191 PGL393183:PGL393191 PQH393183:PQH393191 QAD393183:QAD393191 QJZ393183:QJZ393191 QTV393183:QTV393191 RDR393183:RDR393191 RNN393183:RNN393191 RXJ393183:RXJ393191 SHF393183:SHF393191 SRB393183:SRB393191 TAX393183:TAX393191 TKT393183:TKT393191 TUP393183:TUP393191 UEL393183:UEL393191 UOH393183:UOH393191 UYD393183:UYD393191 VHZ393183:VHZ393191 VRV393183:VRV393191 WBR393183:WBR393191 WLN393183:WLN393191 WVJ393183:WVJ393191 B458719:B458727 IX458719:IX458727 ST458719:ST458727 ACP458719:ACP458727 AML458719:AML458727 AWH458719:AWH458727 BGD458719:BGD458727 BPZ458719:BPZ458727 BZV458719:BZV458727 CJR458719:CJR458727 CTN458719:CTN458727 DDJ458719:DDJ458727 DNF458719:DNF458727 DXB458719:DXB458727 EGX458719:EGX458727 EQT458719:EQT458727 FAP458719:FAP458727 FKL458719:FKL458727 FUH458719:FUH458727 GED458719:GED458727 GNZ458719:GNZ458727 GXV458719:GXV458727 HHR458719:HHR458727 HRN458719:HRN458727 IBJ458719:IBJ458727 ILF458719:ILF458727 IVB458719:IVB458727 JEX458719:JEX458727 JOT458719:JOT458727 JYP458719:JYP458727 KIL458719:KIL458727 KSH458719:KSH458727 LCD458719:LCD458727 LLZ458719:LLZ458727 LVV458719:LVV458727 MFR458719:MFR458727 MPN458719:MPN458727 MZJ458719:MZJ458727 NJF458719:NJF458727 NTB458719:NTB458727 OCX458719:OCX458727 OMT458719:OMT458727 OWP458719:OWP458727 PGL458719:PGL458727 PQH458719:PQH458727 QAD458719:QAD458727 QJZ458719:QJZ458727 QTV458719:QTV458727 RDR458719:RDR458727 RNN458719:RNN458727 RXJ458719:RXJ458727 SHF458719:SHF458727 SRB458719:SRB458727 TAX458719:TAX458727 TKT458719:TKT458727 TUP458719:TUP458727 UEL458719:UEL458727 UOH458719:UOH458727 UYD458719:UYD458727 VHZ458719:VHZ458727 VRV458719:VRV458727 WBR458719:WBR458727 WLN458719:WLN458727 WVJ458719:WVJ458727 B524255:B524263 IX524255:IX524263 ST524255:ST524263 ACP524255:ACP524263 AML524255:AML524263 AWH524255:AWH524263 BGD524255:BGD524263 BPZ524255:BPZ524263 BZV524255:BZV524263 CJR524255:CJR524263 CTN524255:CTN524263 DDJ524255:DDJ524263 DNF524255:DNF524263 DXB524255:DXB524263 EGX524255:EGX524263 EQT524255:EQT524263 FAP524255:FAP524263 FKL524255:FKL524263 FUH524255:FUH524263 GED524255:GED524263 GNZ524255:GNZ524263 GXV524255:GXV524263 HHR524255:HHR524263 HRN524255:HRN524263 IBJ524255:IBJ524263 ILF524255:ILF524263 IVB524255:IVB524263 JEX524255:JEX524263 JOT524255:JOT524263 JYP524255:JYP524263 KIL524255:KIL524263 KSH524255:KSH524263 LCD524255:LCD524263 LLZ524255:LLZ524263 LVV524255:LVV524263 MFR524255:MFR524263 MPN524255:MPN524263 MZJ524255:MZJ524263 NJF524255:NJF524263 NTB524255:NTB524263 OCX524255:OCX524263 OMT524255:OMT524263 OWP524255:OWP524263 PGL524255:PGL524263 PQH524255:PQH524263 QAD524255:QAD524263 QJZ524255:QJZ524263 QTV524255:QTV524263 RDR524255:RDR524263 RNN524255:RNN524263 RXJ524255:RXJ524263 SHF524255:SHF524263 SRB524255:SRB524263 TAX524255:TAX524263 TKT524255:TKT524263 TUP524255:TUP524263 UEL524255:UEL524263 UOH524255:UOH524263 UYD524255:UYD524263 VHZ524255:VHZ524263 VRV524255:VRV524263 WBR524255:WBR524263 WLN524255:WLN524263 WVJ524255:WVJ524263 B589791:B589799 IX589791:IX589799 ST589791:ST589799 ACP589791:ACP589799 AML589791:AML589799 AWH589791:AWH589799 BGD589791:BGD589799 BPZ589791:BPZ589799 BZV589791:BZV589799 CJR589791:CJR589799 CTN589791:CTN589799 DDJ589791:DDJ589799 DNF589791:DNF589799 DXB589791:DXB589799 EGX589791:EGX589799 EQT589791:EQT589799 FAP589791:FAP589799 FKL589791:FKL589799 FUH589791:FUH589799 GED589791:GED589799 GNZ589791:GNZ589799 GXV589791:GXV589799 HHR589791:HHR589799 HRN589791:HRN589799 IBJ589791:IBJ589799 ILF589791:ILF589799 IVB589791:IVB589799 JEX589791:JEX589799 JOT589791:JOT589799 JYP589791:JYP589799 KIL589791:KIL589799 KSH589791:KSH589799 LCD589791:LCD589799 LLZ589791:LLZ589799 LVV589791:LVV589799 MFR589791:MFR589799 MPN589791:MPN589799 MZJ589791:MZJ589799 NJF589791:NJF589799 NTB589791:NTB589799 OCX589791:OCX589799 OMT589791:OMT589799 OWP589791:OWP589799 PGL589791:PGL589799 PQH589791:PQH589799 QAD589791:QAD589799 QJZ589791:QJZ589799 QTV589791:QTV589799 RDR589791:RDR589799 RNN589791:RNN589799 RXJ589791:RXJ589799 SHF589791:SHF589799 SRB589791:SRB589799 TAX589791:TAX589799 TKT589791:TKT589799 TUP589791:TUP589799 UEL589791:UEL589799 UOH589791:UOH589799 UYD589791:UYD589799 VHZ589791:VHZ589799 VRV589791:VRV589799 WBR589791:WBR589799 WLN589791:WLN589799 WVJ589791:WVJ589799 B655327:B655335 IX655327:IX655335 ST655327:ST655335 ACP655327:ACP655335 AML655327:AML655335 AWH655327:AWH655335 BGD655327:BGD655335 BPZ655327:BPZ655335 BZV655327:BZV655335 CJR655327:CJR655335 CTN655327:CTN655335 DDJ655327:DDJ655335 DNF655327:DNF655335 DXB655327:DXB655335 EGX655327:EGX655335 EQT655327:EQT655335 FAP655327:FAP655335 FKL655327:FKL655335 FUH655327:FUH655335 GED655327:GED655335 GNZ655327:GNZ655335 GXV655327:GXV655335 HHR655327:HHR655335 HRN655327:HRN655335 IBJ655327:IBJ655335 ILF655327:ILF655335 IVB655327:IVB655335 JEX655327:JEX655335 JOT655327:JOT655335 JYP655327:JYP655335 KIL655327:KIL655335 KSH655327:KSH655335 LCD655327:LCD655335 LLZ655327:LLZ655335 LVV655327:LVV655335 MFR655327:MFR655335 MPN655327:MPN655335 MZJ655327:MZJ655335 NJF655327:NJF655335 NTB655327:NTB655335 OCX655327:OCX655335 OMT655327:OMT655335 OWP655327:OWP655335 PGL655327:PGL655335 PQH655327:PQH655335 QAD655327:QAD655335 QJZ655327:QJZ655335 QTV655327:QTV655335 RDR655327:RDR655335 RNN655327:RNN655335 RXJ655327:RXJ655335 SHF655327:SHF655335 SRB655327:SRB655335 TAX655327:TAX655335 TKT655327:TKT655335 TUP655327:TUP655335 UEL655327:UEL655335 UOH655327:UOH655335 UYD655327:UYD655335 VHZ655327:VHZ655335 VRV655327:VRV655335 WBR655327:WBR655335 WLN655327:WLN655335 WVJ655327:WVJ655335 B720863:B720871 IX720863:IX720871 ST720863:ST720871 ACP720863:ACP720871 AML720863:AML720871 AWH720863:AWH720871 BGD720863:BGD720871 BPZ720863:BPZ720871 BZV720863:BZV720871 CJR720863:CJR720871 CTN720863:CTN720871 DDJ720863:DDJ720871 DNF720863:DNF720871 DXB720863:DXB720871 EGX720863:EGX720871 EQT720863:EQT720871 FAP720863:FAP720871 FKL720863:FKL720871 FUH720863:FUH720871 GED720863:GED720871 GNZ720863:GNZ720871 GXV720863:GXV720871 HHR720863:HHR720871 HRN720863:HRN720871 IBJ720863:IBJ720871 ILF720863:ILF720871 IVB720863:IVB720871 JEX720863:JEX720871 JOT720863:JOT720871 JYP720863:JYP720871 KIL720863:KIL720871 KSH720863:KSH720871 LCD720863:LCD720871 LLZ720863:LLZ720871 LVV720863:LVV720871 MFR720863:MFR720871 MPN720863:MPN720871 MZJ720863:MZJ720871 NJF720863:NJF720871 NTB720863:NTB720871 OCX720863:OCX720871 OMT720863:OMT720871 OWP720863:OWP720871 PGL720863:PGL720871 PQH720863:PQH720871 QAD720863:QAD720871 QJZ720863:QJZ720871 QTV720863:QTV720871 RDR720863:RDR720871 RNN720863:RNN720871 RXJ720863:RXJ720871 SHF720863:SHF720871 SRB720863:SRB720871 TAX720863:TAX720871 TKT720863:TKT720871 TUP720863:TUP720871 UEL720863:UEL720871 UOH720863:UOH720871 UYD720863:UYD720871 VHZ720863:VHZ720871 VRV720863:VRV720871 WBR720863:WBR720871 WLN720863:WLN720871 WVJ720863:WVJ720871 B786399:B786407 IX786399:IX786407 ST786399:ST786407 ACP786399:ACP786407 AML786399:AML786407 AWH786399:AWH786407 BGD786399:BGD786407 BPZ786399:BPZ786407 BZV786399:BZV786407 CJR786399:CJR786407 CTN786399:CTN786407 DDJ786399:DDJ786407 DNF786399:DNF786407 DXB786399:DXB786407 EGX786399:EGX786407 EQT786399:EQT786407 FAP786399:FAP786407 FKL786399:FKL786407 FUH786399:FUH786407 GED786399:GED786407 GNZ786399:GNZ786407 GXV786399:GXV786407 HHR786399:HHR786407 HRN786399:HRN786407 IBJ786399:IBJ786407 ILF786399:ILF786407 IVB786399:IVB786407 JEX786399:JEX786407 JOT786399:JOT786407 JYP786399:JYP786407 KIL786399:KIL786407 KSH786399:KSH786407 LCD786399:LCD786407 LLZ786399:LLZ786407 LVV786399:LVV786407 MFR786399:MFR786407 MPN786399:MPN786407 MZJ786399:MZJ786407 NJF786399:NJF786407 NTB786399:NTB786407 OCX786399:OCX786407 OMT786399:OMT786407 OWP786399:OWP786407 PGL786399:PGL786407 PQH786399:PQH786407 QAD786399:QAD786407 QJZ786399:QJZ786407 QTV786399:QTV786407 RDR786399:RDR786407 RNN786399:RNN786407 RXJ786399:RXJ786407 SHF786399:SHF786407 SRB786399:SRB786407 TAX786399:TAX786407 TKT786399:TKT786407 TUP786399:TUP786407 UEL786399:UEL786407 UOH786399:UOH786407 UYD786399:UYD786407 VHZ786399:VHZ786407 VRV786399:VRV786407 WBR786399:WBR786407 WLN786399:WLN786407 WVJ786399:WVJ786407 B851935:B851943 IX851935:IX851943 ST851935:ST851943 ACP851935:ACP851943 AML851935:AML851943 AWH851935:AWH851943 BGD851935:BGD851943 BPZ851935:BPZ851943 BZV851935:BZV851943 CJR851935:CJR851943 CTN851935:CTN851943 DDJ851935:DDJ851943 DNF851935:DNF851943 DXB851935:DXB851943 EGX851935:EGX851943 EQT851935:EQT851943 FAP851935:FAP851943 FKL851935:FKL851943 FUH851935:FUH851943 GED851935:GED851943 GNZ851935:GNZ851943 GXV851935:GXV851943 HHR851935:HHR851943 HRN851935:HRN851943 IBJ851935:IBJ851943 ILF851935:ILF851943 IVB851935:IVB851943 JEX851935:JEX851943 JOT851935:JOT851943 JYP851935:JYP851943 KIL851935:KIL851943 KSH851935:KSH851943 LCD851935:LCD851943 LLZ851935:LLZ851943 LVV851935:LVV851943 MFR851935:MFR851943 MPN851935:MPN851943 MZJ851935:MZJ851943 NJF851935:NJF851943 NTB851935:NTB851943 OCX851935:OCX851943 OMT851935:OMT851943 OWP851935:OWP851943 PGL851935:PGL851943 PQH851935:PQH851943 QAD851935:QAD851943 QJZ851935:QJZ851943 QTV851935:QTV851943 RDR851935:RDR851943 RNN851935:RNN851943 RXJ851935:RXJ851943 SHF851935:SHF851943 SRB851935:SRB851943 TAX851935:TAX851943 TKT851935:TKT851943 TUP851935:TUP851943 UEL851935:UEL851943 UOH851935:UOH851943 UYD851935:UYD851943 VHZ851935:VHZ851943 VRV851935:VRV851943 WBR851935:WBR851943 WLN851935:WLN851943 WVJ851935:WVJ851943 B917471:B917479 IX917471:IX917479 ST917471:ST917479 ACP917471:ACP917479 AML917471:AML917479 AWH917471:AWH917479 BGD917471:BGD917479 BPZ917471:BPZ917479 BZV917471:BZV917479 CJR917471:CJR917479 CTN917471:CTN917479 DDJ917471:DDJ917479 DNF917471:DNF917479 DXB917471:DXB917479 EGX917471:EGX917479 EQT917471:EQT917479 FAP917471:FAP917479 FKL917471:FKL917479 FUH917471:FUH917479 GED917471:GED917479 GNZ917471:GNZ917479 GXV917471:GXV917479 HHR917471:HHR917479 HRN917471:HRN917479 IBJ917471:IBJ917479 ILF917471:ILF917479 IVB917471:IVB917479 JEX917471:JEX917479 JOT917471:JOT917479 JYP917471:JYP917479 KIL917471:KIL917479 KSH917471:KSH917479 LCD917471:LCD917479 LLZ917471:LLZ917479 LVV917471:LVV917479 MFR917471:MFR917479 MPN917471:MPN917479 MZJ917471:MZJ917479 NJF917471:NJF917479 NTB917471:NTB917479 OCX917471:OCX917479 OMT917471:OMT917479 OWP917471:OWP917479 PGL917471:PGL917479 PQH917471:PQH917479 QAD917471:QAD917479 QJZ917471:QJZ917479 QTV917471:QTV917479 RDR917471:RDR917479 RNN917471:RNN917479 RXJ917471:RXJ917479 SHF917471:SHF917479 SRB917471:SRB917479 TAX917471:TAX917479 TKT917471:TKT917479 TUP917471:TUP917479 UEL917471:UEL917479 UOH917471:UOH917479 UYD917471:UYD917479 VHZ917471:VHZ917479 VRV917471:VRV917479 WBR917471:WBR917479 WLN917471:WLN917479 WVJ917471:WVJ917479 B983007:B983015 IX983007:IX983015 ST983007:ST983015 ACP983007:ACP983015 AML983007:AML983015 AWH983007:AWH983015 BGD983007:BGD983015 BPZ983007:BPZ983015 BZV983007:BZV983015 CJR983007:CJR983015 CTN983007:CTN983015 DDJ983007:DDJ983015 DNF983007:DNF983015 DXB983007:DXB983015 EGX983007:EGX983015 EQT983007:EQT983015 FAP983007:FAP983015 FKL983007:FKL983015 FUH983007:FUH983015 GED983007:GED983015 GNZ983007:GNZ983015 GXV983007:GXV983015 HHR983007:HHR983015 HRN983007:HRN983015 IBJ983007:IBJ983015 ILF983007:ILF983015 IVB983007:IVB983015 JEX983007:JEX983015 JOT983007:JOT983015 JYP983007:JYP983015 KIL983007:KIL983015 KSH983007:KSH983015 LCD983007:LCD983015 LLZ983007:LLZ983015 LVV983007:LVV983015 MFR983007:MFR983015 MPN983007:MPN983015 MZJ983007:MZJ983015 NJF983007:NJF983015 NTB983007:NTB983015 OCX983007:OCX983015 OMT983007:OMT983015 OWP983007:OWP983015 PGL983007:PGL983015 PQH983007:PQH983015 QAD983007:QAD983015 QJZ983007:QJZ983015 QTV983007:QTV983015 RDR983007:RDR983015 RNN983007:RNN983015 RXJ983007:RXJ983015 SHF983007:SHF983015 SRB983007:SRB983015 TAX983007:TAX983015 TKT983007:TKT983015 TUP983007:TUP983015 UEL983007:UEL983015 UOH983007:UOH983015 UYD983007:UYD983015 VHZ983007:VHZ983015 VRV983007:VRV983015 WBR983007:WBR983015 WLN983007:WLN983015 WVJ983007:WVJ983015 O65500:O65501 JK65500:JK65501 TG65500:TG65501 ADC65500:ADC65501 AMY65500:AMY65501 AWU65500:AWU65501 BGQ65500:BGQ65501 BQM65500:BQM65501 CAI65500:CAI65501 CKE65500:CKE65501 CUA65500:CUA65501 DDW65500:DDW65501 DNS65500:DNS65501 DXO65500:DXO65501 EHK65500:EHK65501 ERG65500:ERG65501 FBC65500:FBC65501 FKY65500:FKY65501 FUU65500:FUU65501 GEQ65500:GEQ65501 GOM65500:GOM65501 GYI65500:GYI65501 HIE65500:HIE65501 HSA65500:HSA65501 IBW65500:IBW65501 ILS65500:ILS65501 IVO65500:IVO65501 JFK65500:JFK65501 JPG65500:JPG65501 JZC65500:JZC65501 KIY65500:KIY65501 KSU65500:KSU65501 LCQ65500:LCQ65501 LMM65500:LMM65501 LWI65500:LWI65501 MGE65500:MGE65501 MQA65500:MQA65501 MZW65500:MZW65501 NJS65500:NJS65501 NTO65500:NTO65501 ODK65500:ODK65501 ONG65500:ONG65501 OXC65500:OXC65501 PGY65500:PGY65501 PQU65500:PQU65501 QAQ65500:QAQ65501 QKM65500:QKM65501 QUI65500:QUI65501 REE65500:REE65501 ROA65500:ROA65501 RXW65500:RXW65501 SHS65500:SHS65501 SRO65500:SRO65501 TBK65500:TBK65501 TLG65500:TLG65501 TVC65500:TVC65501 UEY65500:UEY65501 UOU65500:UOU65501 UYQ65500:UYQ65501 VIM65500:VIM65501 VSI65500:VSI65501 WCE65500:WCE65501 WMA65500:WMA65501 WVW65500:WVW65501 O131036:O131037 JK131036:JK131037 TG131036:TG131037 ADC131036:ADC131037 AMY131036:AMY131037 AWU131036:AWU131037 BGQ131036:BGQ131037 BQM131036:BQM131037 CAI131036:CAI131037 CKE131036:CKE131037 CUA131036:CUA131037 DDW131036:DDW131037 DNS131036:DNS131037 DXO131036:DXO131037 EHK131036:EHK131037 ERG131036:ERG131037 FBC131036:FBC131037 FKY131036:FKY131037 FUU131036:FUU131037 GEQ131036:GEQ131037 GOM131036:GOM131037 GYI131036:GYI131037 HIE131036:HIE131037 HSA131036:HSA131037 IBW131036:IBW131037 ILS131036:ILS131037 IVO131036:IVO131037 JFK131036:JFK131037 JPG131036:JPG131037 JZC131036:JZC131037 KIY131036:KIY131037 KSU131036:KSU131037 LCQ131036:LCQ131037 LMM131036:LMM131037 LWI131036:LWI131037 MGE131036:MGE131037 MQA131036:MQA131037 MZW131036:MZW131037 NJS131036:NJS131037 NTO131036:NTO131037 ODK131036:ODK131037 ONG131036:ONG131037 OXC131036:OXC131037 PGY131036:PGY131037 PQU131036:PQU131037 QAQ131036:QAQ131037 QKM131036:QKM131037 QUI131036:QUI131037 REE131036:REE131037 ROA131036:ROA131037 RXW131036:RXW131037 SHS131036:SHS131037 SRO131036:SRO131037 TBK131036:TBK131037 TLG131036:TLG131037 TVC131036:TVC131037 UEY131036:UEY131037 UOU131036:UOU131037 UYQ131036:UYQ131037 VIM131036:VIM131037 VSI131036:VSI131037 WCE131036:WCE131037 WMA131036:WMA131037 WVW131036:WVW131037 O196572:O196573 JK196572:JK196573 TG196572:TG196573 ADC196572:ADC196573 AMY196572:AMY196573 AWU196572:AWU196573 BGQ196572:BGQ196573 BQM196572:BQM196573 CAI196572:CAI196573 CKE196572:CKE196573 CUA196572:CUA196573 DDW196572:DDW196573 DNS196572:DNS196573 DXO196572:DXO196573 EHK196572:EHK196573 ERG196572:ERG196573 FBC196572:FBC196573 FKY196572:FKY196573 FUU196572:FUU196573 GEQ196572:GEQ196573 GOM196572:GOM196573 GYI196572:GYI196573 HIE196572:HIE196573 HSA196572:HSA196573 IBW196572:IBW196573 ILS196572:ILS196573 IVO196572:IVO196573 JFK196572:JFK196573 JPG196572:JPG196573 JZC196572:JZC196573 KIY196572:KIY196573 KSU196572:KSU196573 LCQ196572:LCQ196573 LMM196572:LMM196573 LWI196572:LWI196573 MGE196572:MGE196573 MQA196572:MQA196573 MZW196572:MZW196573 NJS196572:NJS196573 NTO196572:NTO196573 ODK196572:ODK196573 ONG196572:ONG196573 OXC196572:OXC196573 PGY196572:PGY196573 PQU196572:PQU196573 QAQ196572:QAQ196573 QKM196572:QKM196573 QUI196572:QUI196573 REE196572:REE196573 ROA196572:ROA196573 RXW196572:RXW196573 SHS196572:SHS196573 SRO196572:SRO196573 TBK196572:TBK196573 TLG196572:TLG196573 TVC196572:TVC196573 UEY196572:UEY196573 UOU196572:UOU196573 UYQ196572:UYQ196573 VIM196572:VIM196573 VSI196572:VSI196573 WCE196572:WCE196573 WMA196572:WMA196573 WVW196572:WVW196573 O262108:O262109 JK262108:JK262109 TG262108:TG262109 ADC262108:ADC262109 AMY262108:AMY262109 AWU262108:AWU262109 BGQ262108:BGQ262109 BQM262108:BQM262109 CAI262108:CAI262109 CKE262108:CKE262109 CUA262108:CUA262109 DDW262108:DDW262109 DNS262108:DNS262109 DXO262108:DXO262109 EHK262108:EHK262109 ERG262108:ERG262109 FBC262108:FBC262109 FKY262108:FKY262109 FUU262108:FUU262109 GEQ262108:GEQ262109 GOM262108:GOM262109 GYI262108:GYI262109 HIE262108:HIE262109 HSA262108:HSA262109 IBW262108:IBW262109 ILS262108:ILS262109 IVO262108:IVO262109 JFK262108:JFK262109 JPG262108:JPG262109 JZC262108:JZC262109 KIY262108:KIY262109 KSU262108:KSU262109 LCQ262108:LCQ262109 LMM262108:LMM262109 LWI262108:LWI262109 MGE262108:MGE262109 MQA262108:MQA262109 MZW262108:MZW262109 NJS262108:NJS262109 NTO262108:NTO262109 ODK262108:ODK262109 ONG262108:ONG262109 OXC262108:OXC262109 PGY262108:PGY262109 PQU262108:PQU262109 QAQ262108:QAQ262109 QKM262108:QKM262109 QUI262108:QUI262109 REE262108:REE262109 ROA262108:ROA262109 RXW262108:RXW262109 SHS262108:SHS262109 SRO262108:SRO262109 TBK262108:TBK262109 TLG262108:TLG262109 TVC262108:TVC262109 UEY262108:UEY262109 UOU262108:UOU262109 UYQ262108:UYQ262109 VIM262108:VIM262109 VSI262108:VSI262109 WCE262108:WCE262109 WMA262108:WMA262109 WVW262108:WVW262109 O327644:O327645 JK327644:JK327645 TG327644:TG327645 ADC327644:ADC327645 AMY327644:AMY327645 AWU327644:AWU327645 BGQ327644:BGQ327645 BQM327644:BQM327645 CAI327644:CAI327645 CKE327644:CKE327645 CUA327644:CUA327645 DDW327644:DDW327645 DNS327644:DNS327645 DXO327644:DXO327645 EHK327644:EHK327645 ERG327644:ERG327645 FBC327644:FBC327645 FKY327644:FKY327645 FUU327644:FUU327645 GEQ327644:GEQ327645 GOM327644:GOM327645 GYI327644:GYI327645 HIE327644:HIE327645 HSA327644:HSA327645 IBW327644:IBW327645 ILS327644:ILS327645 IVO327644:IVO327645 JFK327644:JFK327645 JPG327644:JPG327645 JZC327644:JZC327645 KIY327644:KIY327645 KSU327644:KSU327645 LCQ327644:LCQ327645 LMM327644:LMM327645 LWI327644:LWI327645 MGE327644:MGE327645 MQA327644:MQA327645 MZW327644:MZW327645 NJS327644:NJS327645 NTO327644:NTO327645 ODK327644:ODK327645 ONG327644:ONG327645 OXC327644:OXC327645 PGY327644:PGY327645 PQU327644:PQU327645 QAQ327644:QAQ327645 QKM327644:QKM327645 QUI327644:QUI327645 REE327644:REE327645 ROA327644:ROA327645 RXW327644:RXW327645 SHS327644:SHS327645 SRO327644:SRO327645 TBK327644:TBK327645 TLG327644:TLG327645 TVC327644:TVC327645 UEY327644:UEY327645 UOU327644:UOU327645 UYQ327644:UYQ327645 VIM327644:VIM327645 VSI327644:VSI327645 WCE327644:WCE327645 WMA327644:WMA327645 WVW327644:WVW327645 O393180:O393181 JK393180:JK393181 TG393180:TG393181 ADC393180:ADC393181 AMY393180:AMY393181 AWU393180:AWU393181 BGQ393180:BGQ393181 BQM393180:BQM393181 CAI393180:CAI393181 CKE393180:CKE393181 CUA393180:CUA393181 DDW393180:DDW393181 DNS393180:DNS393181 DXO393180:DXO393181 EHK393180:EHK393181 ERG393180:ERG393181 FBC393180:FBC393181 FKY393180:FKY393181 FUU393180:FUU393181 GEQ393180:GEQ393181 GOM393180:GOM393181 GYI393180:GYI393181 HIE393180:HIE393181 HSA393180:HSA393181 IBW393180:IBW393181 ILS393180:ILS393181 IVO393180:IVO393181 JFK393180:JFK393181 JPG393180:JPG393181 JZC393180:JZC393181 KIY393180:KIY393181 KSU393180:KSU393181 LCQ393180:LCQ393181 LMM393180:LMM393181 LWI393180:LWI393181 MGE393180:MGE393181 MQA393180:MQA393181 MZW393180:MZW393181 NJS393180:NJS393181 NTO393180:NTO393181 ODK393180:ODK393181 ONG393180:ONG393181 OXC393180:OXC393181 PGY393180:PGY393181 PQU393180:PQU393181 QAQ393180:QAQ393181 QKM393180:QKM393181 QUI393180:QUI393181 REE393180:REE393181 ROA393180:ROA393181 RXW393180:RXW393181 SHS393180:SHS393181 SRO393180:SRO393181 TBK393180:TBK393181 TLG393180:TLG393181 TVC393180:TVC393181 UEY393180:UEY393181 UOU393180:UOU393181 UYQ393180:UYQ393181 VIM393180:VIM393181 VSI393180:VSI393181 WCE393180:WCE393181 WMA393180:WMA393181 WVW393180:WVW393181 O458716:O458717 JK458716:JK458717 TG458716:TG458717 ADC458716:ADC458717 AMY458716:AMY458717 AWU458716:AWU458717 BGQ458716:BGQ458717 BQM458716:BQM458717 CAI458716:CAI458717 CKE458716:CKE458717 CUA458716:CUA458717 DDW458716:DDW458717 DNS458716:DNS458717 DXO458716:DXO458717 EHK458716:EHK458717 ERG458716:ERG458717 FBC458716:FBC458717 FKY458716:FKY458717 FUU458716:FUU458717 GEQ458716:GEQ458717 GOM458716:GOM458717 GYI458716:GYI458717 HIE458716:HIE458717 HSA458716:HSA458717 IBW458716:IBW458717 ILS458716:ILS458717 IVO458716:IVO458717 JFK458716:JFK458717 JPG458716:JPG458717 JZC458716:JZC458717 KIY458716:KIY458717 KSU458716:KSU458717 LCQ458716:LCQ458717 LMM458716:LMM458717 LWI458716:LWI458717 MGE458716:MGE458717 MQA458716:MQA458717 MZW458716:MZW458717 NJS458716:NJS458717 NTO458716:NTO458717 ODK458716:ODK458717 ONG458716:ONG458717 OXC458716:OXC458717 PGY458716:PGY458717 PQU458716:PQU458717 QAQ458716:QAQ458717 QKM458716:QKM458717 QUI458716:QUI458717 REE458716:REE458717 ROA458716:ROA458717 RXW458716:RXW458717 SHS458716:SHS458717 SRO458716:SRO458717 TBK458716:TBK458717 TLG458716:TLG458717 TVC458716:TVC458717 UEY458716:UEY458717 UOU458716:UOU458717 UYQ458716:UYQ458717 VIM458716:VIM458717 VSI458716:VSI458717 WCE458716:WCE458717 WMA458716:WMA458717 WVW458716:WVW458717 O524252:O524253 JK524252:JK524253 TG524252:TG524253 ADC524252:ADC524253 AMY524252:AMY524253 AWU524252:AWU524253 BGQ524252:BGQ524253 BQM524252:BQM524253 CAI524252:CAI524253 CKE524252:CKE524253 CUA524252:CUA524253 DDW524252:DDW524253 DNS524252:DNS524253 DXO524252:DXO524253 EHK524252:EHK524253 ERG524252:ERG524253 FBC524252:FBC524253 FKY524252:FKY524253 FUU524252:FUU524253 GEQ524252:GEQ524253 GOM524252:GOM524253 GYI524252:GYI524253 HIE524252:HIE524253 HSA524252:HSA524253 IBW524252:IBW524253 ILS524252:ILS524253 IVO524252:IVO524253 JFK524252:JFK524253 JPG524252:JPG524253 JZC524252:JZC524253 KIY524252:KIY524253 KSU524252:KSU524253 LCQ524252:LCQ524253 LMM524252:LMM524253 LWI524252:LWI524253 MGE524252:MGE524253 MQA524252:MQA524253 MZW524252:MZW524253 NJS524252:NJS524253 NTO524252:NTO524253 ODK524252:ODK524253 ONG524252:ONG524253 OXC524252:OXC524253 PGY524252:PGY524253 PQU524252:PQU524253 QAQ524252:QAQ524253 QKM524252:QKM524253 QUI524252:QUI524253 REE524252:REE524253 ROA524252:ROA524253 RXW524252:RXW524253 SHS524252:SHS524253 SRO524252:SRO524253 TBK524252:TBK524253 TLG524252:TLG524253 TVC524252:TVC524253 UEY524252:UEY524253 UOU524252:UOU524253 UYQ524252:UYQ524253 VIM524252:VIM524253 VSI524252:VSI524253 WCE524252:WCE524253 WMA524252:WMA524253 WVW524252:WVW524253 O589788:O589789 JK589788:JK589789 TG589788:TG589789 ADC589788:ADC589789 AMY589788:AMY589789 AWU589788:AWU589789 BGQ589788:BGQ589789 BQM589788:BQM589789 CAI589788:CAI589789 CKE589788:CKE589789 CUA589788:CUA589789 DDW589788:DDW589789 DNS589788:DNS589789 DXO589788:DXO589789 EHK589788:EHK589789 ERG589788:ERG589789 FBC589788:FBC589789 FKY589788:FKY589789 FUU589788:FUU589789 GEQ589788:GEQ589789 GOM589788:GOM589789 GYI589788:GYI589789 HIE589788:HIE589789 HSA589788:HSA589789 IBW589788:IBW589789 ILS589788:ILS589789 IVO589788:IVO589789 JFK589788:JFK589789 JPG589788:JPG589789 JZC589788:JZC589789 KIY589788:KIY589789 KSU589788:KSU589789 LCQ589788:LCQ589789 LMM589788:LMM589789 LWI589788:LWI589789 MGE589788:MGE589789 MQA589788:MQA589789 MZW589788:MZW589789 NJS589788:NJS589789 NTO589788:NTO589789 ODK589788:ODK589789 ONG589788:ONG589789 OXC589788:OXC589789 PGY589788:PGY589789 PQU589788:PQU589789 QAQ589788:QAQ589789 QKM589788:QKM589789 QUI589788:QUI589789 REE589788:REE589789 ROA589788:ROA589789 RXW589788:RXW589789 SHS589788:SHS589789 SRO589788:SRO589789 TBK589788:TBK589789 TLG589788:TLG589789 TVC589788:TVC589789 UEY589788:UEY589789 UOU589788:UOU589789 UYQ589788:UYQ589789 VIM589788:VIM589789 VSI589788:VSI589789 WCE589788:WCE589789 WMA589788:WMA589789 WVW589788:WVW589789 O655324:O655325 JK655324:JK655325 TG655324:TG655325 ADC655324:ADC655325 AMY655324:AMY655325 AWU655324:AWU655325 BGQ655324:BGQ655325 BQM655324:BQM655325 CAI655324:CAI655325 CKE655324:CKE655325 CUA655324:CUA655325 DDW655324:DDW655325 DNS655324:DNS655325 DXO655324:DXO655325 EHK655324:EHK655325 ERG655324:ERG655325 FBC655324:FBC655325 FKY655324:FKY655325 FUU655324:FUU655325 GEQ655324:GEQ655325 GOM655324:GOM655325 GYI655324:GYI655325 HIE655324:HIE655325 HSA655324:HSA655325 IBW655324:IBW655325 ILS655324:ILS655325 IVO655324:IVO655325 JFK655324:JFK655325 JPG655324:JPG655325 JZC655324:JZC655325 KIY655324:KIY655325 KSU655324:KSU655325 LCQ655324:LCQ655325 LMM655324:LMM655325 LWI655324:LWI655325 MGE655324:MGE655325 MQA655324:MQA655325 MZW655324:MZW655325 NJS655324:NJS655325 NTO655324:NTO655325 ODK655324:ODK655325 ONG655324:ONG655325 OXC655324:OXC655325 PGY655324:PGY655325 PQU655324:PQU655325 QAQ655324:QAQ655325 QKM655324:QKM655325 QUI655324:QUI655325 REE655324:REE655325 ROA655324:ROA655325 RXW655324:RXW655325 SHS655324:SHS655325 SRO655324:SRO655325 TBK655324:TBK655325 TLG655324:TLG655325 TVC655324:TVC655325 UEY655324:UEY655325 UOU655324:UOU655325 UYQ655324:UYQ655325 VIM655324:VIM655325 VSI655324:VSI655325 WCE655324:WCE655325 WMA655324:WMA655325 WVW655324:WVW655325 O720860:O720861 JK720860:JK720861 TG720860:TG720861 ADC720860:ADC720861 AMY720860:AMY720861 AWU720860:AWU720861 BGQ720860:BGQ720861 BQM720860:BQM720861 CAI720860:CAI720861 CKE720860:CKE720861 CUA720860:CUA720861 DDW720860:DDW720861 DNS720860:DNS720861 DXO720860:DXO720861 EHK720860:EHK720861 ERG720860:ERG720861 FBC720860:FBC720861 FKY720860:FKY720861 FUU720860:FUU720861 GEQ720860:GEQ720861 GOM720860:GOM720861 GYI720860:GYI720861 HIE720860:HIE720861 HSA720860:HSA720861 IBW720860:IBW720861 ILS720860:ILS720861 IVO720860:IVO720861 JFK720860:JFK720861 JPG720860:JPG720861 JZC720860:JZC720861 KIY720860:KIY720861 KSU720860:KSU720861 LCQ720860:LCQ720861 LMM720860:LMM720861 LWI720860:LWI720861 MGE720860:MGE720861 MQA720860:MQA720861 MZW720860:MZW720861 NJS720860:NJS720861 NTO720860:NTO720861 ODK720860:ODK720861 ONG720860:ONG720861 OXC720860:OXC720861 PGY720860:PGY720861 PQU720860:PQU720861 QAQ720860:QAQ720861 QKM720860:QKM720861 QUI720860:QUI720861 REE720860:REE720861 ROA720860:ROA720861 RXW720860:RXW720861 SHS720860:SHS720861 SRO720860:SRO720861 TBK720860:TBK720861 TLG720860:TLG720861 TVC720860:TVC720861 UEY720860:UEY720861 UOU720860:UOU720861 UYQ720860:UYQ720861 VIM720860:VIM720861 VSI720860:VSI720861 WCE720860:WCE720861 WMA720860:WMA720861 WVW720860:WVW720861 O786396:O786397 JK786396:JK786397 TG786396:TG786397 ADC786396:ADC786397 AMY786396:AMY786397 AWU786396:AWU786397 BGQ786396:BGQ786397 BQM786396:BQM786397 CAI786396:CAI786397 CKE786396:CKE786397 CUA786396:CUA786397 DDW786396:DDW786397 DNS786396:DNS786397 DXO786396:DXO786397 EHK786396:EHK786397 ERG786396:ERG786397 FBC786396:FBC786397 FKY786396:FKY786397 FUU786396:FUU786397 GEQ786396:GEQ786397 GOM786396:GOM786397 GYI786396:GYI786397 HIE786396:HIE786397 HSA786396:HSA786397 IBW786396:IBW786397 ILS786396:ILS786397 IVO786396:IVO786397 JFK786396:JFK786397 JPG786396:JPG786397 JZC786396:JZC786397 KIY786396:KIY786397 KSU786396:KSU786397 LCQ786396:LCQ786397 LMM786396:LMM786397 LWI786396:LWI786397 MGE786396:MGE786397 MQA786396:MQA786397 MZW786396:MZW786397 NJS786396:NJS786397 NTO786396:NTO786397 ODK786396:ODK786397 ONG786396:ONG786397 OXC786396:OXC786397 PGY786396:PGY786397 PQU786396:PQU786397 QAQ786396:QAQ786397 QKM786396:QKM786397 QUI786396:QUI786397 REE786396:REE786397 ROA786396:ROA786397 RXW786396:RXW786397 SHS786396:SHS786397 SRO786396:SRO786397 TBK786396:TBK786397 TLG786396:TLG786397 TVC786396:TVC786397 UEY786396:UEY786397 UOU786396:UOU786397 UYQ786396:UYQ786397 VIM786396:VIM786397 VSI786396:VSI786397 WCE786396:WCE786397 WMA786396:WMA786397 WVW786396:WVW786397 O851932:O851933 JK851932:JK851933 TG851932:TG851933 ADC851932:ADC851933 AMY851932:AMY851933 AWU851932:AWU851933 BGQ851932:BGQ851933 BQM851932:BQM851933 CAI851932:CAI851933 CKE851932:CKE851933 CUA851932:CUA851933 DDW851932:DDW851933 DNS851932:DNS851933 DXO851932:DXO851933 EHK851932:EHK851933 ERG851932:ERG851933 FBC851932:FBC851933 FKY851932:FKY851933 FUU851932:FUU851933 GEQ851932:GEQ851933 GOM851932:GOM851933 GYI851932:GYI851933 HIE851932:HIE851933 HSA851932:HSA851933 IBW851932:IBW851933 ILS851932:ILS851933 IVO851932:IVO851933 JFK851932:JFK851933 JPG851932:JPG851933 JZC851932:JZC851933 KIY851932:KIY851933 KSU851932:KSU851933 LCQ851932:LCQ851933 LMM851932:LMM851933 LWI851932:LWI851933 MGE851932:MGE851933 MQA851932:MQA851933 MZW851932:MZW851933 NJS851932:NJS851933 NTO851932:NTO851933 ODK851932:ODK851933 ONG851932:ONG851933 OXC851932:OXC851933 PGY851932:PGY851933 PQU851932:PQU851933 QAQ851932:QAQ851933 QKM851932:QKM851933 QUI851932:QUI851933 REE851932:REE851933 ROA851932:ROA851933 RXW851932:RXW851933 SHS851932:SHS851933 SRO851932:SRO851933 TBK851932:TBK851933 TLG851932:TLG851933 TVC851932:TVC851933 UEY851932:UEY851933 UOU851932:UOU851933 UYQ851932:UYQ851933 VIM851932:VIM851933 VSI851932:VSI851933 WCE851932:WCE851933 WMA851932:WMA851933 WVW851932:WVW851933 O917468:O917469 JK917468:JK917469 TG917468:TG917469 ADC917468:ADC917469 AMY917468:AMY917469 AWU917468:AWU917469 BGQ917468:BGQ917469 BQM917468:BQM917469 CAI917468:CAI917469 CKE917468:CKE917469 CUA917468:CUA917469 DDW917468:DDW917469 DNS917468:DNS917469 DXO917468:DXO917469 EHK917468:EHK917469 ERG917468:ERG917469 FBC917468:FBC917469 FKY917468:FKY917469 FUU917468:FUU917469 GEQ917468:GEQ917469 GOM917468:GOM917469 GYI917468:GYI917469 HIE917468:HIE917469 HSA917468:HSA917469 IBW917468:IBW917469 ILS917468:ILS917469 IVO917468:IVO917469 JFK917468:JFK917469 JPG917468:JPG917469 JZC917468:JZC917469 KIY917468:KIY917469 KSU917468:KSU917469 LCQ917468:LCQ917469 LMM917468:LMM917469 LWI917468:LWI917469 MGE917468:MGE917469 MQA917468:MQA917469 MZW917468:MZW917469 NJS917468:NJS917469 NTO917468:NTO917469 ODK917468:ODK917469 ONG917468:ONG917469 OXC917468:OXC917469 PGY917468:PGY917469 PQU917468:PQU917469 QAQ917468:QAQ917469 QKM917468:QKM917469 QUI917468:QUI917469 REE917468:REE917469 ROA917468:ROA917469 RXW917468:RXW917469 SHS917468:SHS917469 SRO917468:SRO917469 TBK917468:TBK917469 TLG917468:TLG917469 TVC917468:TVC917469 UEY917468:UEY917469 UOU917468:UOU917469 UYQ917468:UYQ917469 VIM917468:VIM917469 VSI917468:VSI917469 WCE917468:WCE917469 WMA917468:WMA917469 WVW917468:WVW917469 O983004:O983005 JK983004:JK983005 TG983004:TG983005 ADC983004:ADC983005 AMY983004:AMY983005 AWU983004:AWU983005 BGQ983004:BGQ983005 BQM983004:BQM983005 CAI983004:CAI983005 CKE983004:CKE983005 CUA983004:CUA983005 DDW983004:DDW983005 DNS983004:DNS983005 DXO983004:DXO983005 EHK983004:EHK983005 ERG983004:ERG983005 FBC983004:FBC983005 FKY983004:FKY983005 FUU983004:FUU983005 GEQ983004:GEQ983005 GOM983004:GOM983005 GYI983004:GYI983005 HIE983004:HIE983005 HSA983004:HSA983005 IBW983004:IBW983005 ILS983004:ILS983005 IVO983004:IVO983005 JFK983004:JFK983005 JPG983004:JPG983005 JZC983004:JZC983005 KIY983004:KIY983005 KSU983004:KSU983005 LCQ983004:LCQ983005 LMM983004:LMM983005 LWI983004:LWI983005 MGE983004:MGE983005 MQA983004:MQA983005 MZW983004:MZW983005 NJS983004:NJS983005 NTO983004:NTO983005 ODK983004:ODK983005 ONG983004:ONG983005 OXC983004:OXC983005 PGY983004:PGY983005 PQU983004:PQU983005 QAQ983004:QAQ983005 QKM983004:QKM983005 QUI983004:QUI983005 REE983004:REE983005 ROA983004:ROA983005 RXW983004:RXW983005 SHS983004:SHS983005 SRO983004:SRO983005 TBK983004:TBK983005 TLG983004:TLG983005 TVC983004:TVC983005 UEY983004:UEY983005 UOU983004:UOU983005 UYQ983004:UYQ983005 VIM983004:VIM983005 VSI983004:VSI983005 WCE983004:WCE983005 WMA983004:WMA983005 WVW983004:WVW983005 C65521:N65521 IY65521:JJ65521 SU65521:TF65521 ACQ65521:ADB65521 AMM65521:AMX65521 AWI65521:AWT65521 BGE65521:BGP65521 BQA65521:BQL65521 BZW65521:CAH65521 CJS65521:CKD65521 CTO65521:CTZ65521 DDK65521:DDV65521 DNG65521:DNR65521 DXC65521:DXN65521 EGY65521:EHJ65521 EQU65521:ERF65521 FAQ65521:FBB65521 FKM65521:FKX65521 FUI65521:FUT65521 GEE65521:GEP65521 GOA65521:GOL65521 GXW65521:GYH65521 HHS65521:HID65521 HRO65521:HRZ65521 IBK65521:IBV65521 ILG65521:ILR65521 IVC65521:IVN65521 JEY65521:JFJ65521 JOU65521:JPF65521 JYQ65521:JZB65521 KIM65521:KIX65521 KSI65521:KST65521 LCE65521:LCP65521 LMA65521:LML65521 LVW65521:LWH65521 MFS65521:MGD65521 MPO65521:MPZ65521 MZK65521:MZV65521 NJG65521:NJR65521 NTC65521:NTN65521 OCY65521:ODJ65521 OMU65521:ONF65521 OWQ65521:OXB65521 PGM65521:PGX65521 PQI65521:PQT65521 QAE65521:QAP65521 QKA65521:QKL65521 QTW65521:QUH65521 RDS65521:RED65521 RNO65521:RNZ65521 RXK65521:RXV65521 SHG65521:SHR65521 SRC65521:SRN65521 TAY65521:TBJ65521 TKU65521:TLF65521 TUQ65521:TVB65521 UEM65521:UEX65521 UOI65521:UOT65521 UYE65521:UYP65521 VIA65521:VIL65521 VRW65521:VSH65521 WBS65521:WCD65521 WLO65521:WLZ65521 WVK65521:WVV65521 C131057:N131057 IY131057:JJ131057 SU131057:TF131057 ACQ131057:ADB131057 AMM131057:AMX131057 AWI131057:AWT131057 BGE131057:BGP131057 BQA131057:BQL131057 BZW131057:CAH131057 CJS131057:CKD131057 CTO131057:CTZ131057 DDK131057:DDV131057 DNG131057:DNR131057 DXC131057:DXN131057 EGY131057:EHJ131057 EQU131057:ERF131057 FAQ131057:FBB131057 FKM131057:FKX131057 FUI131057:FUT131057 GEE131057:GEP131057 GOA131057:GOL131057 GXW131057:GYH131057 HHS131057:HID131057 HRO131057:HRZ131057 IBK131057:IBV131057 ILG131057:ILR131057 IVC131057:IVN131057 JEY131057:JFJ131057 JOU131057:JPF131057 JYQ131057:JZB131057 KIM131057:KIX131057 KSI131057:KST131057 LCE131057:LCP131057 LMA131057:LML131057 LVW131057:LWH131057 MFS131057:MGD131057 MPO131057:MPZ131057 MZK131057:MZV131057 NJG131057:NJR131057 NTC131057:NTN131057 OCY131057:ODJ131057 OMU131057:ONF131057 OWQ131057:OXB131057 PGM131057:PGX131057 PQI131057:PQT131057 QAE131057:QAP131057 QKA131057:QKL131057 QTW131057:QUH131057 RDS131057:RED131057 RNO131057:RNZ131057 RXK131057:RXV131057 SHG131057:SHR131057 SRC131057:SRN131057 TAY131057:TBJ131057 TKU131057:TLF131057 TUQ131057:TVB131057 UEM131057:UEX131057 UOI131057:UOT131057 UYE131057:UYP131057 VIA131057:VIL131057 VRW131057:VSH131057 WBS131057:WCD131057 WLO131057:WLZ131057 WVK131057:WVV131057 C196593:N196593 IY196593:JJ196593 SU196593:TF196593 ACQ196593:ADB196593 AMM196593:AMX196593 AWI196593:AWT196593 BGE196593:BGP196593 BQA196593:BQL196593 BZW196593:CAH196593 CJS196593:CKD196593 CTO196593:CTZ196593 DDK196593:DDV196593 DNG196593:DNR196593 DXC196593:DXN196593 EGY196593:EHJ196593 EQU196593:ERF196593 FAQ196593:FBB196593 FKM196593:FKX196593 FUI196593:FUT196593 GEE196593:GEP196593 GOA196593:GOL196593 GXW196593:GYH196593 HHS196593:HID196593 HRO196593:HRZ196593 IBK196593:IBV196593 ILG196593:ILR196593 IVC196593:IVN196593 JEY196593:JFJ196593 JOU196593:JPF196593 JYQ196593:JZB196593 KIM196593:KIX196593 KSI196593:KST196593 LCE196593:LCP196593 LMA196593:LML196593 LVW196593:LWH196593 MFS196593:MGD196593 MPO196593:MPZ196593 MZK196593:MZV196593 NJG196593:NJR196593 NTC196593:NTN196593 OCY196593:ODJ196593 OMU196593:ONF196593 OWQ196593:OXB196593 PGM196593:PGX196593 PQI196593:PQT196593 QAE196593:QAP196593 QKA196593:QKL196593 QTW196593:QUH196593 RDS196593:RED196593 RNO196593:RNZ196593 RXK196593:RXV196593 SHG196593:SHR196593 SRC196593:SRN196593 TAY196593:TBJ196593 TKU196593:TLF196593 TUQ196593:TVB196593 UEM196593:UEX196593 UOI196593:UOT196593 UYE196593:UYP196593 VIA196593:VIL196593 VRW196593:VSH196593 WBS196593:WCD196593 WLO196593:WLZ196593 WVK196593:WVV196593 C262129:N262129 IY262129:JJ262129 SU262129:TF262129 ACQ262129:ADB262129 AMM262129:AMX262129 AWI262129:AWT262129 BGE262129:BGP262129 BQA262129:BQL262129 BZW262129:CAH262129 CJS262129:CKD262129 CTO262129:CTZ262129 DDK262129:DDV262129 DNG262129:DNR262129 DXC262129:DXN262129 EGY262129:EHJ262129 EQU262129:ERF262129 FAQ262129:FBB262129 FKM262129:FKX262129 FUI262129:FUT262129 GEE262129:GEP262129 GOA262129:GOL262129 GXW262129:GYH262129 HHS262129:HID262129 HRO262129:HRZ262129 IBK262129:IBV262129 ILG262129:ILR262129 IVC262129:IVN262129 JEY262129:JFJ262129 JOU262129:JPF262129 JYQ262129:JZB262129 KIM262129:KIX262129 KSI262129:KST262129 LCE262129:LCP262129 LMA262129:LML262129 LVW262129:LWH262129 MFS262129:MGD262129 MPO262129:MPZ262129 MZK262129:MZV262129 NJG262129:NJR262129 NTC262129:NTN262129 OCY262129:ODJ262129 OMU262129:ONF262129 OWQ262129:OXB262129 PGM262129:PGX262129 PQI262129:PQT262129 QAE262129:QAP262129 QKA262129:QKL262129 QTW262129:QUH262129 RDS262129:RED262129 RNO262129:RNZ262129 RXK262129:RXV262129 SHG262129:SHR262129 SRC262129:SRN262129 TAY262129:TBJ262129 TKU262129:TLF262129 TUQ262129:TVB262129 UEM262129:UEX262129 UOI262129:UOT262129 UYE262129:UYP262129 VIA262129:VIL262129 VRW262129:VSH262129 WBS262129:WCD262129 WLO262129:WLZ262129 WVK262129:WVV262129 C327665:N327665 IY327665:JJ327665 SU327665:TF327665 ACQ327665:ADB327665 AMM327665:AMX327665 AWI327665:AWT327665 BGE327665:BGP327665 BQA327665:BQL327665 BZW327665:CAH327665 CJS327665:CKD327665 CTO327665:CTZ327665 DDK327665:DDV327665 DNG327665:DNR327665 DXC327665:DXN327665 EGY327665:EHJ327665 EQU327665:ERF327665 FAQ327665:FBB327665 FKM327665:FKX327665 FUI327665:FUT327665 GEE327665:GEP327665 GOA327665:GOL327665 GXW327665:GYH327665 HHS327665:HID327665 HRO327665:HRZ327665 IBK327665:IBV327665 ILG327665:ILR327665 IVC327665:IVN327665 JEY327665:JFJ327665 JOU327665:JPF327665 JYQ327665:JZB327665 KIM327665:KIX327665 KSI327665:KST327665 LCE327665:LCP327665 LMA327665:LML327665 LVW327665:LWH327665 MFS327665:MGD327665 MPO327665:MPZ327665 MZK327665:MZV327665 NJG327665:NJR327665 NTC327665:NTN327665 OCY327665:ODJ327665 OMU327665:ONF327665 OWQ327665:OXB327665 PGM327665:PGX327665 PQI327665:PQT327665 QAE327665:QAP327665 QKA327665:QKL327665 QTW327665:QUH327665 RDS327665:RED327665 RNO327665:RNZ327665 RXK327665:RXV327665 SHG327665:SHR327665 SRC327665:SRN327665 TAY327665:TBJ327665 TKU327665:TLF327665 TUQ327665:TVB327665 UEM327665:UEX327665 UOI327665:UOT327665 UYE327665:UYP327665 VIA327665:VIL327665 VRW327665:VSH327665 WBS327665:WCD327665 WLO327665:WLZ327665 WVK327665:WVV327665 C393201:N393201 IY393201:JJ393201 SU393201:TF393201 ACQ393201:ADB393201 AMM393201:AMX393201 AWI393201:AWT393201 BGE393201:BGP393201 BQA393201:BQL393201 BZW393201:CAH393201 CJS393201:CKD393201 CTO393201:CTZ393201 DDK393201:DDV393201 DNG393201:DNR393201 DXC393201:DXN393201 EGY393201:EHJ393201 EQU393201:ERF393201 FAQ393201:FBB393201 FKM393201:FKX393201 FUI393201:FUT393201 GEE393201:GEP393201 GOA393201:GOL393201 GXW393201:GYH393201 HHS393201:HID393201 HRO393201:HRZ393201 IBK393201:IBV393201 ILG393201:ILR393201 IVC393201:IVN393201 JEY393201:JFJ393201 JOU393201:JPF393201 JYQ393201:JZB393201 KIM393201:KIX393201 KSI393201:KST393201 LCE393201:LCP393201 LMA393201:LML393201 LVW393201:LWH393201 MFS393201:MGD393201 MPO393201:MPZ393201 MZK393201:MZV393201 NJG393201:NJR393201 NTC393201:NTN393201 OCY393201:ODJ393201 OMU393201:ONF393201 OWQ393201:OXB393201 PGM393201:PGX393201 PQI393201:PQT393201 QAE393201:QAP393201 QKA393201:QKL393201 QTW393201:QUH393201 RDS393201:RED393201 RNO393201:RNZ393201 RXK393201:RXV393201 SHG393201:SHR393201 SRC393201:SRN393201 TAY393201:TBJ393201 TKU393201:TLF393201 TUQ393201:TVB393201 UEM393201:UEX393201 UOI393201:UOT393201 UYE393201:UYP393201 VIA393201:VIL393201 VRW393201:VSH393201 WBS393201:WCD393201 WLO393201:WLZ393201 WVK393201:WVV393201 C458737:N458737 IY458737:JJ458737 SU458737:TF458737 ACQ458737:ADB458737 AMM458737:AMX458737 AWI458737:AWT458737 BGE458737:BGP458737 BQA458737:BQL458737 BZW458737:CAH458737 CJS458737:CKD458737 CTO458737:CTZ458737 DDK458737:DDV458737 DNG458737:DNR458737 DXC458737:DXN458737 EGY458737:EHJ458737 EQU458737:ERF458737 FAQ458737:FBB458737 FKM458737:FKX458737 FUI458737:FUT458737 GEE458737:GEP458737 GOA458737:GOL458737 GXW458737:GYH458737 HHS458737:HID458737 HRO458737:HRZ458737 IBK458737:IBV458737 ILG458737:ILR458737 IVC458737:IVN458737 JEY458737:JFJ458737 JOU458737:JPF458737 JYQ458737:JZB458737 KIM458737:KIX458737 KSI458737:KST458737 LCE458737:LCP458737 LMA458737:LML458737 LVW458737:LWH458737 MFS458737:MGD458737 MPO458737:MPZ458737 MZK458737:MZV458737 NJG458737:NJR458737 NTC458737:NTN458737 OCY458737:ODJ458737 OMU458737:ONF458737 OWQ458737:OXB458737 PGM458737:PGX458737 PQI458737:PQT458737 QAE458737:QAP458737 QKA458737:QKL458737 QTW458737:QUH458737 RDS458737:RED458737 RNO458737:RNZ458737 RXK458737:RXV458737 SHG458737:SHR458737 SRC458737:SRN458737 TAY458737:TBJ458737 TKU458737:TLF458737 TUQ458737:TVB458737 UEM458737:UEX458737 UOI458737:UOT458737 UYE458737:UYP458737 VIA458737:VIL458737 VRW458737:VSH458737 WBS458737:WCD458737 WLO458737:WLZ458737 WVK458737:WVV458737 C524273:N524273 IY524273:JJ524273 SU524273:TF524273 ACQ524273:ADB524273 AMM524273:AMX524273 AWI524273:AWT524273 BGE524273:BGP524273 BQA524273:BQL524273 BZW524273:CAH524273 CJS524273:CKD524273 CTO524273:CTZ524273 DDK524273:DDV524273 DNG524273:DNR524273 DXC524273:DXN524273 EGY524273:EHJ524273 EQU524273:ERF524273 FAQ524273:FBB524273 FKM524273:FKX524273 FUI524273:FUT524273 GEE524273:GEP524273 GOA524273:GOL524273 GXW524273:GYH524273 HHS524273:HID524273 HRO524273:HRZ524273 IBK524273:IBV524273 ILG524273:ILR524273 IVC524273:IVN524273 JEY524273:JFJ524273 JOU524273:JPF524273 JYQ524273:JZB524273 KIM524273:KIX524273 KSI524273:KST524273 LCE524273:LCP524273 LMA524273:LML524273 LVW524273:LWH524273 MFS524273:MGD524273 MPO524273:MPZ524273 MZK524273:MZV524273 NJG524273:NJR524273 NTC524273:NTN524273 OCY524273:ODJ524273 OMU524273:ONF524273 OWQ524273:OXB524273 PGM524273:PGX524273 PQI524273:PQT524273 QAE524273:QAP524273 QKA524273:QKL524273 QTW524273:QUH524273 RDS524273:RED524273 RNO524273:RNZ524273 RXK524273:RXV524273 SHG524273:SHR524273 SRC524273:SRN524273 TAY524273:TBJ524273 TKU524273:TLF524273 TUQ524273:TVB524273 UEM524273:UEX524273 UOI524273:UOT524273 UYE524273:UYP524273 VIA524273:VIL524273 VRW524273:VSH524273 WBS524273:WCD524273 WLO524273:WLZ524273 WVK524273:WVV524273 C589809:N589809 IY589809:JJ589809 SU589809:TF589809 ACQ589809:ADB589809 AMM589809:AMX589809 AWI589809:AWT589809 BGE589809:BGP589809 BQA589809:BQL589809 BZW589809:CAH589809 CJS589809:CKD589809 CTO589809:CTZ589809 DDK589809:DDV589809 DNG589809:DNR589809 DXC589809:DXN589809 EGY589809:EHJ589809 EQU589809:ERF589809 FAQ589809:FBB589809 FKM589809:FKX589809 FUI589809:FUT589809 GEE589809:GEP589809 GOA589809:GOL589809 GXW589809:GYH589809 HHS589809:HID589809 HRO589809:HRZ589809 IBK589809:IBV589809 ILG589809:ILR589809 IVC589809:IVN589809 JEY589809:JFJ589809 JOU589809:JPF589809 JYQ589809:JZB589809 KIM589809:KIX589809 KSI589809:KST589809 LCE589809:LCP589809 LMA589809:LML589809 LVW589809:LWH589809 MFS589809:MGD589809 MPO589809:MPZ589809 MZK589809:MZV589809 NJG589809:NJR589809 NTC589809:NTN589809 OCY589809:ODJ589809 OMU589809:ONF589809 OWQ589809:OXB589809 PGM589809:PGX589809 PQI589809:PQT589809 QAE589809:QAP589809 QKA589809:QKL589809 QTW589809:QUH589809 RDS589809:RED589809 RNO589809:RNZ589809 RXK589809:RXV589809 SHG589809:SHR589809 SRC589809:SRN589809 TAY589809:TBJ589809 TKU589809:TLF589809 TUQ589809:TVB589809 UEM589809:UEX589809 UOI589809:UOT589809 UYE589809:UYP589809 VIA589809:VIL589809 VRW589809:VSH589809 WBS589809:WCD589809 WLO589809:WLZ589809 WVK589809:WVV589809 C655345:N655345 IY655345:JJ655345 SU655345:TF655345 ACQ655345:ADB655345 AMM655345:AMX655345 AWI655345:AWT655345 BGE655345:BGP655345 BQA655345:BQL655345 BZW655345:CAH655345 CJS655345:CKD655345 CTO655345:CTZ655345 DDK655345:DDV655345 DNG655345:DNR655345 DXC655345:DXN655345 EGY655345:EHJ655345 EQU655345:ERF655345 FAQ655345:FBB655345 FKM655345:FKX655345 FUI655345:FUT655345 GEE655345:GEP655345 GOA655345:GOL655345 GXW655345:GYH655345 HHS655345:HID655345 HRO655345:HRZ655345 IBK655345:IBV655345 ILG655345:ILR655345 IVC655345:IVN655345 JEY655345:JFJ655345 JOU655345:JPF655345 JYQ655345:JZB655345 KIM655345:KIX655345 KSI655345:KST655345 LCE655345:LCP655345 LMA655345:LML655345 LVW655345:LWH655345 MFS655345:MGD655345 MPO655345:MPZ655345 MZK655345:MZV655345 NJG655345:NJR655345 NTC655345:NTN655345 OCY655345:ODJ655345 OMU655345:ONF655345 OWQ655345:OXB655345 PGM655345:PGX655345 PQI655345:PQT655345 QAE655345:QAP655345 QKA655345:QKL655345 QTW655345:QUH655345 RDS655345:RED655345 RNO655345:RNZ655345 RXK655345:RXV655345 SHG655345:SHR655345 SRC655345:SRN655345 TAY655345:TBJ655345 TKU655345:TLF655345 TUQ655345:TVB655345 UEM655345:UEX655345 UOI655345:UOT655345 UYE655345:UYP655345 VIA655345:VIL655345 VRW655345:VSH655345 WBS655345:WCD655345 WLO655345:WLZ655345 WVK655345:WVV655345 C720881:N720881 IY720881:JJ720881 SU720881:TF720881 ACQ720881:ADB720881 AMM720881:AMX720881 AWI720881:AWT720881 BGE720881:BGP720881 BQA720881:BQL720881 BZW720881:CAH720881 CJS720881:CKD720881 CTO720881:CTZ720881 DDK720881:DDV720881 DNG720881:DNR720881 DXC720881:DXN720881 EGY720881:EHJ720881 EQU720881:ERF720881 FAQ720881:FBB720881 FKM720881:FKX720881 FUI720881:FUT720881 GEE720881:GEP720881 GOA720881:GOL720881 GXW720881:GYH720881 HHS720881:HID720881 HRO720881:HRZ720881 IBK720881:IBV720881 ILG720881:ILR720881 IVC720881:IVN720881 JEY720881:JFJ720881 JOU720881:JPF720881 JYQ720881:JZB720881 KIM720881:KIX720881 KSI720881:KST720881 LCE720881:LCP720881 LMA720881:LML720881 LVW720881:LWH720881 MFS720881:MGD720881 MPO720881:MPZ720881 MZK720881:MZV720881 NJG720881:NJR720881 NTC720881:NTN720881 OCY720881:ODJ720881 OMU720881:ONF720881 OWQ720881:OXB720881 PGM720881:PGX720881 PQI720881:PQT720881 QAE720881:QAP720881 QKA720881:QKL720881 QTW720881:QUH720881 RDS720881:RED720881 RNO720881:RNZ720881 RXK720881:RXV720881 SHG720881:SHR720881 SRC720881:SRN720881 TAY720881:TBJ720881 TKU720881:TLF720881 TUQ720881:TVB720881 UEM720881:UEX720881 UOI720881:UOT720881 UYE720881:UYP720881 VIA720881:VIL720881 VRW720881:VSH720881 WBS720881:WCD720881 WLO720881:WLZ720881 WVK720881:WVV720881 C786417:N786417 IY786417:JJ786417 SU786417:TF786417 ACQ786417:ADB786417 AMM786417:AMX786417 AWI786417:AWT786417 BGE786417:BGP786417 BQA786417:BQL786417 BZW786417:CAH786417 CJS786417:CKD786417 CTO786417:CTZ786417 DDK786417:DDV786417 DNG786417:DNR786417 DXC786417:DXN786417 EGY786417:EHJ786417 EQU786417:ERF786417 FAQ786417:FBB786417 FKM786417:FKX786417 FUI786417:FUT786417 GEE786417:GEP786417 GOA786417:GOL786417 GXW786417:GYH786417 HHS786417:HID786417 HRO786417:HRZ786417 IBK786417:IBV786417 ILG786417:ILR786417 IVC786417:IVN786417 JEY786417:JFJ786417 JOU786417:JPF786417 JYQ786417:JZB786417 KIM786417:KIX786417 KSI786417:KST786417 LCE786417:LCP786417 LMA786417:LML786417 LVW786417:LWH786417 MFS786417:MGD786417 MPO786417:MPZ786417 MZK786417:MZV786417 NJG786417:NJR786417 NTC786417:NTN786417 OCY786417:ODJ786417 OMU786417:ONF786417 OWQ786417:OXB786417 PGM786417:PGX786417 PQI786417:PQT786417 QAE786417:QAP786417 QKA786417:QKL786417 QTW786417:QUH786417 RDS786417:RED786417 RNO786417:RNZ786417 RXK786417:RXV786417 SHG786417:SHR786417 SRC786417:SRN786417 TAY786417:TBJ786417 TKU786417:TLF786417 TUQ786417:TVB786417 UEM786417:UEX786417 UOI786417:UOT786417 UYE786417:UYP786417 VIA786417:VIL786417 VRW786417:VSH786417 WBS786417:WCD786417 WLO786417:WLZ786417 WVK786417:WVV786417 C851953:N851953 IY851953:JJ851953 SU851953:TF851953 ACQ851953:ADB851953 AMM851953:AMX851953 AWI851953:AWT851953 BGE851953:BGP851953 BQA851953:BQL851953 BZW851953:CAH851953 CJS851953:CKD851953 CTO851953:CTZ851953 DDK851953:DDV851953 DNG851953:DNR851953 DXC851953:DXN851953 EGY851953:EHJ851953 EQU851953:ERF851953 FAQ851953:FBB851953 FKM851953:FKX851953 FUI851953:FUT851953 GEE851953:GEP851953 GOA851953:GOL851953 GXW851953:GYH851953 HHS851953:HID851953 HRO851953:HRZ851953 IBK851953:IBV851953 ILG851953:ILR851953 IVC851953:IVN851953 JEY851953:JFJ851953 JOU851953:JPF851953 JYQ851953:JZB851953 KIM851953:KIX851953 KSI851953:KST851953 LCE851953:LCP851953 LMA851953:LML851953 LVW851953:LWH851953 MFS851953:MGD851953 MPO851953:MPZ851953 MZK851953:MZV851953 NJG851953:NJR851953 NTC851953:NTN851953 OCY851953:ODJ851953 OMU851953:ONF851953 OWQ851953:OXB851953 PGM851953:PGX851953 PQI851953:PQT851953 QAE851953:QAP851953 QKA851953:QKL851953 QTW851953:QUH851953 RDS851953:RED851953 RNO851953:RNZ851953 RXK851953:RXV851953 SHG851953:SHR851953 SRC851953:SRN851953 TAY851953:TBJ851953 TKU851953:TLF851953 TUQ851953:TVB851953 UEM851953:UEX851953 UOI851953:UOT851953 UYE851953:UYP851953 VIA851953:VIL851953 VRW851953:VSH851953 WBS851953:WCD851953 WLO851953:WLZ851953 WVK851953:WVV851953 C917489:N917489 IY917489:JJ917489 SU917489:TF917489 ACQ917489:ADB917489 AMM917489:AMX917489 AWI917489:AWT917489 BGE917489:BGP917489 BQA917489:BQL917489 BZW917489:CAH917489 CJS917489:CKD917489 CTO917489:CTZ917489 DDK917489:DDV917489 DNG917489:DNR917489 DXC917489:DXN917489 EGY917489:EHJ917489 EQU917489:ERF917489 FAQ917489:FBB917489 FKM917489:FKX917489 FUI917489:FUT917489 GEE917489:GEP917489 GOA917489:GOL917489 GXW917489:GYH917489 HHS917489:HID917489 HRO917489:HRZ917489 IBK917489:IBV917489 ILG917489:ILR917489 IVC917489:IVN917489 JEY917489:JFJ917489 JOU917489:JPF917489 JYQ917489:JZB917489 KIM917489:KIX917489 KSI917489:KST917489 LCE917489:LCP917489 LMA917489:LML917489 LVW917489:LWH917489 MFS917489:MGD917489 MPO917489:MPZ917489 MZK917489:MZV917489 NJG917489:NJR917489 NTC917489:NTN917489 OCY917489:ODJ917489 OMU917489:ONF917489 OWQ917489:OXB917489 PGM917489:PGX917489 PQI917489:PQT917489 QAE917489:QAP917489 QKA917489:QKL917489 QTW917489:QUH917489 RDS917489:RED917489 RNO917489:RNZ917489 RXK917489:RXV917489 SHG917489:SHR917489 SRC917489:SRN917489 TAY917489:TBJ917489 TKU917489:TLF917489 TUQ917489:TVB917489 UEM917489:UEX917489 UOI917489:UOT917489 UYE917489:UYP917489 VIA917489:VIL917489 VRW917489:VSH917489 WBS917489:WCD917489 WLO917489:WLZ917489 WVK917489:WVV917489 C983025:N983025 IY983025:JJ983025 SU983025:TF983025 ACQ983025:ADB983025 AMM983025:AMX983025 AWI983025:AWT983025 BGE983025:BGP983025 BQA983025:BQL983025 BZW983025:CAH983025 CJS983025:CKD983025 CTO983025:CTZ983025 DDK983025:DDV983025 DNG983025:DNR983025 DXC983025:DXN983025 EGY983025:EHJ983025 EQU983025:ERF983025 FAQ983025:FBB983025 FKM983025:FKX983025 FUI983025:FUT983025 GEE983025:GEP983025 GOA983025:GOL983025 GXW983025:GYH983025 HHS983025:HID983025 HRO983025:HRZ983025 IBK983025:IBV983025 ILG983025:ILR983025 IVC983025:IVN983025 JEY983025:JFJ983025 JOU983025:JPF983025 JYQ983025:JZB983025 KIM983025:KIX983025 KSI983025:KST983025 LCE983025:LCP983025 LMA983025:LML983025 LVW983025:LWH983025 MFS983025:MGD983025 MPO983025:MPZ983025 MZK983025:MZV983025 NJG983025:NJR983025 NTC983025:NTN983025 OCY983025:ODJ983025 OMU983025:ONF983025 OWQ983025:OXB983025 PGM983025:PGX983025 PQI983025:PQT983025 QAE983025:QAP983025 QKA983025:QKL983025 QTW983025:QUH983025 RDS983025:RED983025 RNO983025:RNZ983025 RXK983025:RXV983025 SHG983025:SHR983025 SRC983025:SRN983025 TAY983025:TBJ983025 TKU983025:TLF983025 TUQ983025:TVB983025 UEM983025:UEX983025 UOI983025:UOT983025 UYE983025:UYP983025 VIA983025:VIL983025 VRW983025:VSH983025 WBS983025:WCD983025 WLO983025:WLZ983025 WVK983025:WVV983025 C65508:N65511 IY65508:JJ65511 SU65508:TF65511 ACQ65508:ADB65511 AMM65508:AMX65511 AWI65508:AWT65511 BGE65508:BGP65511 BQA65508:BQL65511 BZW65508:CAH65511 CJS65508:CKD65511 CTO65508:CTZ65511 DDK65508:DDV65511 DNG65508:DNR65511 DXC65508:DXN65511 EGY65508:EHJ65511 EQU65508:ERF65511 FAQ65508:FBB65511 FKM65508:FKX65511 FUI65508:FUT65511 GEE65508:GEP65511 GOA65508:GOL65511 GXW65508:GYH65511 HHS65508:HID65511 HRO65508:HRZ65511 IBK65508:IBV65511 ILG65508:ILR65511 IVC65508:IVN65511 JEY65508:JFJ65511 JOU65508:JPF65511 JYQ65508:JZB65511 KIM65508:KIX65511 KSI65508:KST65511 LCE65508:LCP65511 LMA65508:LML65511 LVW65508:LWH65511 MFS65508:MGD65511 MPO65508:MPZ65511 MZK65508:MZV65511 NJG65508:NJR65511 NTC65508:NTN65511 OCY65508:ODJ65511 OMU65508:ONF65511 OWQ65508:OXB65511 PGM65508:PGX65511 PQI65508:PQT65511 QAE65508:QAP65511 QKA65508:QKL65511 QTW65508:QUH65511 RDS65508:RED65511 RNO65508:RNZ65511 RXK65508:RXV65511 SHG65508:SHR65511 SRC65508:SRN65511 TAY65508:TBJ65511 TKU65508:TLF65511 TUQ65508:TVB65511 UEM65508:UEX65511 UOI65508:UOT65511 UYE65508:UYP65511 VIA65508:VIL65511 VRW65508:VSH65511 WBS65508:WCD65511 WLO65508:WLZ65511 WVK65508:WVV65511 C131044:N131047 IY131044:JJ131047 SU131044:TF131047 ACQ131044:ADB131047 AMM131044:AMX131047 AWI131044:AWT131047 BGE131044:BGP131047 BQA131044:BQL131047 BZW131044:CAH131047 CJS131044:CKD131047 CTO131044:CTZ131047 DDK131044:DDV131047 DNG131044:DNR131047 DXC131044:DXN131047 EGY131044:EHJ131047 EQU131044:ERF131047 FAQ131044:FBB131047 FKM131044:FKX131047 FUI131044:FUT131047 GEE131044:GEP131047 GOA131044:GOL131047 GXW131044:GYH131047 HHS131044:HID131047 HRO131044:HRZ131047 IBK131044:IBV131047 ILG131044:ILR131047 IVC131044:IVN131047 JEY131044:JFJ131047 JOU131044:JPF131047 JYQ131044:JZB131047 KIM131044:KIX131047 KSI131044:KST131047 LCE131044:LCP131047 LMA131044:LML131047 LVW131044:LWH131047 MFS131044:MGD131047 MPO131044:MPZ131047 MZK131044:MZV131047 NJG131044:NJR131047 NTC131044:NTN131047 OCY131044:ODJ131047 OMU131044:ONF131047 OWQ131044:OXB131047 PGM131044:PGX131047 PQI131044:PQT131047 QAE131044:QAP131047 QKA131044:QKL131047 QTW131044:QUH131047 RDS131044:RED131047 RNO131044:RNZ131047 RXK131044:RXV131047 SHG131044:SHR131047 SRC131044:SRN131047 TAY131044:TBJ131047 TKU131044:TLF131047 TUQ131044:TVB131047 UEM131044:UEX131047 UOI131044:UOT131047 UYE131044:UYP131047 VIA131044:VIL131047 VRW131044:VSH131047 WBS131044:WCD131047 WLO131044:WLZ131047 WVK131044:WVV131047 C196580:N196583 IY196580:JJ196583 SU196580:TF196583 ACQ196580:ADB196583 AMM196580:AMX196583 AWI196580:AWT196583 BGE196580:BGP196583 BQA196580:BQL196583 BZW196580:CAH196583 CJS196580:CKD196583 CTO196580:CTZ196583 DDK196580:DDV196583 DNG196580:DNR196583 DXC196580:DXN196583 EGY196580:EHJ196583 EQU196580:ERF196583 FAQ196580:FBB196583 FKM196580:FKX196583 FUI196580:FUT196583 GEE196580:GEP196583 GOA196580:GOL196583 GXW196580:GYH196583 HHS196580:HID196583 HRO196580:HRZ196583 IBK196580:IBV196583 ILG196580:ILR196583 IVC196580:IVN196583 JEY196580:JFJ196583 JOU196580:JPF196583 JYQ196580:JZB196583 KIM196580:KIX196583 KSI196580:KST196583 LCE196580:LCP196583 LMA196580:LML196583 LVW196580:LWH196583 MFS196580:MGD196583 MPO196580:MPZ196583 MZK196580:MZV196583 NJG196580:NJR196583 NTC196580:NTN196583 OCY196580:ODJ196583 OMU196580:ONF196583 OWQ196580:OXB196583 PGM196580:PGX196583 PQI196580:PQT196583 QAE196580:QAP196583 QKA196580:QKL196583 QTW196580:QUH196583 RDS196580:RED196583 RNO196580:RNZ196583 RXK196580:RXV196583 SHG196580:SHR196583 SRC196580:SRN196583 TAY196580:TBJ196583 TKU196580:TLF196583 TUQ196580:TVB196583 UEM196580:UEX196583 UOI196580:UOT196583 UYE196580:UYP196583 VIA196580:VIL196583 VRW196580:VSH196583 WBS196580:WCD196583 WLO196580:WLZ196583 WVK196580:WVV196583 C262116:N262119 IY262116:JJ262119 SU262116:TF262119 ACQ262116:ADB262119 AMM262116:AMX262119 AWI262116:AWT262119 BGE262116:BGP262119 BQA262116:BQL262119 BZW262116:CAH262119 CJS262116:CKD262119 CTO262116:CTZ262119 DDK262116:DDV262119 DNG262116:DNR262119 DXC262116:DXN262119 EGY262116:EHJ262119 EQU262116:ERF262119 FAQ262116:FBB262119 FKM262116:FKX262119 FUI262116:FUT262119 GEE262116:GEP262119 GOA262116:GOL262119 GXW262116:GYH262119 HHS262116:HID262119 HRO262116:HRZ262119 IBK262116:IBV262119 ILG262116:ILR262119 IVC262116:IVN262119 JEY262116:JFJ262119 JOU262116:JPF262119 JYQ262116:JZB262119 KIM262116:KIX262119 KSI262116:KST262119 LCE262116:LCP262119 LMA262116:LML262119 LVW262116:LWH262119 MFS262116:MGD262119 MPO262116:MPZ262119 MZK262116:MZV262119 NJG262116:NJR262119 NTC262116:NTN262119 OCY262116:ODJ262119 OMU262116:ONF262119 OWQ262116:OXB262119 PGM262116:PGX262119 PQI262116:PQT262119 QAE262116:QAP262119 QKA262116:QKL262119 QTW262116:QUH262119 RDS262116:RED262119 RNO262116:RNZ262119 RXK262116:RXV262119 SHG262116:SHR262119 SRC262116:SRN262119 TAY262116:TBJ262119 TKU262116:TLF262119 TUQ262116:TVB262119 UEM262116:UEX262119 UOI262116:UOT262119 UYE262116:UYP262119 VIA262116:VIL262119 VRW262116:VSH262119 WBS262116:WCD262119 WLO262116:WLZ262119 WVK262116:WVV262119 C327652:N327655 IY327652:JJ327655 SU327652:TF327655 ACQ327652:ADB327655 AMM327652:AMX327655 AWI327652:AWT327655 BGE327652:BGP327655 BQA327652:BQL327655 BZW327652:CAH327655 CJS327652:CKD327655 CTO327652:CTZ327655 DDK327652:DDV327655 DNG327652:DNR327655 DXC327652:DXN327655 EGY327652:EHJ327655 EQU327652:ERF327655 FAQ327652:FBB327655 FKM327652:FKX327655 FUI327652:FUT327655 GEE327652:GEP327655 GOA327652:GOL327655 GXW327652:GYH327655 HHS327652:HID327655 HRO327652:HRZ327655 IBK327652:IBV327655 ILG327652:ILR327655 IVC327652:IVN327655 JEY327652:JFJ327655 JOU327652:JPF327655 JYQ327652:JZB327655 KIM327652:KIX327655 KSI327652:KST327655 LCE327652:LCP327655 LMA327652:LML327655 LVW327652:LWH327655 MFS327652:MGD327655 MPO327652:MPZ327655 MZK327652:MZV327655 NJG327652:NJR327655 NTC327652:NTN327655 OCY327652:ODJ327655 OMU327652:ONF327655 OWQ327652:OXB327655 PGM327652:PGX327655 PQI327652:PQT327655 QAE327652:QAP327655 QKA327652:QKL327655 QTW327652:QUH327655 RDS327652:RED327655 RNO327652:RNZ327655 RXK327652:RXV327655 SHG327652:SHR327655 SRC327652:SRN327655 TAY327652:TBJ327655 TKU327652:TLF327655 TUQ327652:TVB327655 UEM327652:UEX327655 UOI327652:UOT327655 UYE327652:UYP327655 VIA327652:VIL327655 VRW327652:VSH327655 WBS327652:WCD327655 WLO327652:WLZ327655 WVK327652:WVV327655 C393188:N393191 IY393188:JJ393191 SU393188:TF393191 ACQ393188:ADB393191 AMM393188:AMX393191 AWI393188:AWT393191 BGE393188:BGP393191 BQA393188:BQL393191 BZW393188:CAH393191 CJS393188:CKD393191 CTO393188:CTZ393191 DDK393188:DDV393191 DNG393188:DNR393191 DXC393188:DXN393191 EGY393188:EHJ393191 EQU393188:ERF393191 FAQ393188:FBB393191 FKM393188:FKX393191 FUI393188:FUT393191 GEE393188:GEP393191 GOA393188:GOL393191 GXW393188:GYH393191 HHS393188:HID393191 HRO393188:HRZ393191 IBK393188:IBV393191 ILG393188:ILR393191 IVC393188:IVN393191 JEY393188:JFJ393191 JOU393188:JPF393191 JYQ393188:JZB393191 KIM393188:KIX393191 KSI393188:KST393191 LCE393188:LCP393191 LMA393188:LML393191 LVW393188:LWH393191 MFS393188:MGD393191 MPO393188:MPZ393191 MZK393188:MZV393191 NJG393188:NJR393191 NTC393188:NTN393191 OCY393188:ODJ393191 OMU393188:ONF393191 OWQ393188:OXB393191 PGM393188:PGX393191 PQI393188:PQT393191 QAE393188:QAP393191 QKA393188:QKL393191 QTW393188:QUH393191 RDS393188:RED393191 RNO393188:RNZ393191 RXK393188:RXV393191 SHG393188:SHR393191 SRC393188:SRN393191 TAY393188:TBJ393191 TKU393188:TLF393191 TUQ393188:TVB393191 UEM393188:UEX393191 UOI393188:UOT393191 UYE393188:UYP393191 VIA393188:VIL393191 VRW393188:VSH393191 WBS393188:WCD393191 WLO393188:WLZ393191 WVK393188:WVV393191 C458724:N458727 IY458724:JJ458727 SU458724:TF458727 ACQ458724:ADB458727 AMM458724:AMX458727 AWI458724:AWT458727 BGE458724:BGP458727 BQA458724:BQL458727 BZW458724:CAH458727 CJS458724:CKD458727 CTO458724:CTZ458727 DDK458724:DDV458727 DNG458724:DNR458727 DXC458724:DXN458727 EGY458724:EHJ458727 EQU458724:ERF458727 FAQ458724:FBB458727 FKM458724:FKX458727 FUI458724:FUT458727 GEE458724:GEP458727 GOA458724:GOL458727 GXW458724:GYH458727 HHS458724:HID458727 HRO458724:HRZ458727 IBK458724:IBV458727 ILG458724:ILR458727 IVC458724:IVN458727 JEY458724:JFJ458727 JOU458724:JPF458727 JYQ458724:JZB458727 KIM458724:KIX458727 KSI458724:KST458727 LCE458724:LCP458727 LMA458724:LML458727 LVW458724:LWH458727 MFS458724:MGD458727 MPO458724:MPZ458727 MZK458724:MZV458727 NJG458724:NJR458727 NTC458724:NTN458727 OCY458724:ODJ458727 OMU458724:ONF458727 OWQ458724:OXB458727 PGM458724:PGX458727 PQI458724:PQT458727 QAE458724:QAP458727 QKA458724:QKL458727 QTW458724:QUH458727 RDS458724:RED458727 RNO458724:RNZ458727 RXK458724:RXV458727 SHG458724:SHR458727 SRC458724:SRN458727 TAY458724:TBJ458727 TKU458724:TLF458727 TUQ458724:TVB458727 UEM458724:UEX458727 UOI458724:UOT458727 UYE458724:UYP458727 VIA458724:VIL458727 VRW458724:VSH458727 WBS458724:WCD458727 WLO458724:WLZ458727 WVK458724:WVV458727 C524260:N524263 IY524260:JJ524263 SU524260:TF524263 ACQ524260:ADB524263 AMM524260:AMX524263 AWI524260:AWT524263 BGE524260:BGP524263 BQA524260:BQL524263 BZW524260:CAH524263 CJS524260:CKD524263 CTO524260:CTZ524263 DDK524260:DDV524263 DNG524260:DNR524263 DXC524260:DXN524263 EGY524260:EHJ524263 EQU524260:ERF524263 FAQ524260:FBB524263 FKM524260:FKX524263 FUI524260:FUT524263 GEE524260:GEP524263 GOA524260:GOL524263 GXW524260:GYH524263 HHS524260:HID524263 HRO524260:HRZ524263 IBK524260:IBV524263 ILG524260:ILR524263 IVC524260:IVN524263 JEY524260:JFJ524263 JOU524260:JPF524263 JYQ524260:JZB524263 KIM524260:KIX524263 KSI524260:KST524263 LCE524260:LCP524263 LMA524260:LML524263 LVW524260:LWH524263 MFS524260:MGD524263 MPO524260:MPZ524263 MZK524260:MZV524263 NJG524260:NJR524263 NTC524260:NTN524263 OCY524260:ODJ524263 OMU524260:ONF524263 OWQ524260:OXB524263 PGM524260:PGX524263 PQI524260:PQT524263 QAE524260:QAP524263 QKA524260:QKL524263 QTW524260:QUH524263 RDS524260:RED524263 RNO524260:RNZ524263 RXK524260:RXV524263 SHG524260:SHR524263 SRC524260:SRN524263 TAY524260:TBJ524263 TKU524260:TLF524263 TUQ524260:TVB524263 UEM524260:UEX524263 UOI524260:UOT524263 UYE524260:UYP524263 VIA524260:VIL524263 VRW524260:VSH524263 WBS524260:WCD524263 WLO524260:WLZ524263 WVK524260:WVV524263 C589796:N589799 IY589796:JJ589799 SU589796:TF589799 ACQ589796:ADB589799 AMM589796:AMX589799 AWI589796:AWT589799 BGE589796:BGP589799 BQA589796:BQL589799 BZW589796:CAH589799 CJS589796:CKD589799 CTO589796:CTZ589799 DDK589796:DDV589799 DNG589796:DNR589799 DXC589796:DXN589799 EGY589796:EHJ589799 EQU589796:ERF589799 FAQ589796:FBB589799 FKM589796:FKX589799 FUI589796:FUT589799 GEE589796:GEP589799 GOA589796:GOL589799 GXW589796:GYH589799 HHS589796:HID589799 HRO589796:HRZ589799 IBK589796:IBV589799 ILG589796:ILR589799 IVC589796:IVN589799 JEY589796:JFJ589799 JOU589796:JPF589799 JYQ589796:JZB589799 KIM589796:KIX589799 KSI589796:KST589799 LCE589796:LCP589799 LMA589796:LML589799 LVW589796:LWH589799 MFS589796:MGD589799 MPO589796:MPZ589799 MZK589796:MZV589799 NJG589796:NJR589799 NTC589796:NTN589799 OCY589796:ODJ589799 OMU589796:ONF589799 OWQ589796:OXB589799 PGM589796:PGX589799 PQI589796:PQT589799 QAE589796:QAP589799 QKA589796:QKL589799 QTW589796:QUH589799 RDS589796:RED589799 RNO589796:RNZ589799 RXK589796:RXV589799 SHG589796:SHR589799 SRC589796:SRN589799 TAY589796:TBJ589799 TKU589796:TLF589799 TUQ589796:TVB589799 UEM589796:UEX589799 UOI589796:UOT589799 UYE589796:UYP589799 VIA589796:VIL589799 VRW589796:VSH589799 WBS589796:WCD589799 WLO589796:WLZ589799 WVK589796:WVV589799 C655332:N655335 IY655332:JJ655335 SU655332:TF655335 ACQ655332:ADB655335 AMM655332:AMX655335 AWI655332:AWT655335 BGE655332:BGP655335 BQA655332:BQL655335 BZW655332:CAH655335 CJS655332:CKD655335 CTO655332:CTZ655335 DDK655332:DDV655335 DNG655332:DNR655335 DXC655332:DXN655335 EGY655332:EHJ655335 EQU655332:ERF655335 FAQ655332:FBB655335 FKM655332:FKX655335 FUI655332:FUT655335 GEE655332:GEP655335 GOA655332:GOL655335 GXW655332:GYH655335 HHS655332:HID655335 HRO655332:HRZ655335 IBK655332:IBV655335 ILG655332:ILR655335 IVC655332:IVN655335 JEY655332:JFJ655335 JOU655332:JPF655335 JYQ655332:JZB655335 KIM655332:KIX655335 KSI655332:KST655335 LCE655332:LCP655335 LMA655332:LML655335 LVW655332:LWH655335 MFS655332:MGD655335 MPO655332:MPZ655335 MZK655332:MZV655335 NJG655332:NJR655335 NTC655332:NTN655335 OCY655332:ODJ655335 OMU655332:ONF655335 OWQ655332:OXB655335 PGM655332:PGX655335 PQI655332:PQT655335 QAE655332:QAP655335 QKA655332:QKL655335 QTW655332:QUH655335 RDS655332:RED655335 RNO655332:RNZ655335 RXK655332:RXV655335 SHG655332:SHR655335 SRC655332:SRN655335 TAY655332:TBJ655335 TKU655332:TLF655335 TUQ655332:TVB655335 UEM655332:UEX655335 UOI655332:UOT655335 UYE655332:UYP655335 VIA655332:VIL655335 VRW655332:VSH655335 WBS655332:WCD655335 WLO655332:WLZ655335 WVK655332:WVV655335 C720868:N720871 IY720868:JJ720871 SU720868:TF720871 ACQ720868:ADB720871 AMM720868:AMX720871 AWI720868:AWT720871 BGE720868:BGP720871 BQA720868:BQL720871 BZW720868:CAH720871 CJS720868:CKD720871 CTO720868:CTZ720871 DDK720868:DDV720871 DNG720868:DNR720871 DXC720868:DXN720871 EGY720868:EHJ720871 EQU720868:ERF720871 FAQ720868:FBB720871 FKM720868:FKX720871 FUI720868:FUT720871 GEE720868:GEP720871 GOA720868:GOL720871 GXW720868:GYH720871 HHS720868:HID720871 HRO720868:HRZ720871 IBK720868:IBV720871 ILG720868:ILR720871 IVC720868:IVN720871 JEY720868:JFJ720871 JOU720868:JPF720871 JYQ720868:JZB720871 KIM720868:KIX720871 KSI720868:KST720871 LCE720868:LCP720871 LMA720868:LML720871 LVW720868:LWH720871 MFS720868:MGD720871 MPO720868:MPZ720871 MZK720868:MZV720871 NJG720868:NJR720871 NTC720868:NTN720871 OCY720868:ODJ720871 OMU720868:ONF720871 OWQ720868:OXB720871 PGM720868:PGX720871 PQI720868:PQT720871 QAE720868:QAP720871 QKA720868:QKL720871 QTW720868:QUH720871 RDS720868:RED720871 RNO720868:RNZ720871 RXK720868:RXV720871 SHG720868:SHR720871 SRC720868:SRN720871 TAY720868:TBJ720871 TKU720868:TLF720871 TUQ720868:TVB720871 UEM720868:UEX720871 UOI720868:UOT720871 UYE720868:UYP720871 VIA720868:VIL720871 VRW720868:VSH720871 WBS720868:WCD720871 WLO720868:WLZ720871 WVK720868:WVV720871 C786404:N786407 IY786404:JJ786407 SU786404:TF786407 ACQ786404:ADB786407 AMM786404:AMX786407 AWI786404:AWT786407 BGE786404:BGP786407 BQA786404:BQL786407 BZW786404:CAH786407 CJS786404:CKD786407 CTO786404:CTZ786407 DDK786404:DDV786407 DNG786404:DNR786407 DXC786404:DXN786407 EGY786404:EHJ786407 EQU786404:ERF786407 FAQ786404:FBB786407 FKM786404:FKX786407 FUI786404:FUT786407 GEE786404:GEP786407 GOA786404:GOL786407 GXW786404:GYH786407 HHS786404:HID786407 HRO786404:HRZ786407 IBK786404:IBV786407 ILG786404:ILR786407 IVC786404:IVN786407 JEY786404:JFJ786407 JOU786404:JPF786407 JYQ786404:JZB786407 KIM786404:KIX786407 KSI786404:KST786407 LCE786404:LCP786407 LMA786404:LML786407 LVW786404:LWH786407 MFS786404:MGD786407 MPO786404:MPZ786407 MZK786404:MZV786407 NJG786404:NJR786407 NTC786404:NTN786407 OCY786404:ODJ786407 OMU786404:ONF786407 OWQ786404:OXB786407 PGM786404:PGX786407 PQI786404:PQT786407 QAE786404:QAP786407 QKA786404:QKL786407 QTW786404:QUH786407 RDS786404:RED786407 RNO786404:RNZ786407 RXK786404:RXV786407 SHG786404:SHR786407 SRC786404:SRN786407 TAY786404:TBJ786407 TKU786404:TLF786407 TUQ786404:TVB786407 UEM786404:UEX786407 UOI786404:UOT786407 UYE786404:UYP786407 VIA786404:VIL786407 VRW786404:VSH786407 WBS786404:WCD786407 WLO786404:WLZ786407 WVK786404:WVV786407 C851940:N851943 IY851940:JJ851943 SU851940:TF851943 ACQ851940:ADB851943 AMM851940:AMX851943 AWI851940:AWT851943 BGE851940:BGP851943 BQA851940:BQL851943 BZW851940:CAH851943 CJS851940:CKD851943 CTO851940:CTZ851943 DDK851940:DDV851943 DNG851940:DNR851943 DXC851940:DXN851943 EGY851940:EHJ851943 EQU851940:ERF851943 FAQ851940:FBB851943 FKM851940:FKX851943 FUI851940:FUT851943 GEE851940:GEP851943 GOA851940:GOL851943 GXW851940:GYH851943 HHS851940:HID851943 HRO851940:HRZ851943 IBK851940:IBV851943 ILG851940:ILR851943 IVC851940:IVN851943 JEY851940:JFJ851943 JOU851940:JPF851943 JYQ851940:JZB851943 KIM851940:KIX851943 KSI851940:KST851943 LCE851940:LCP851943 LMA851940:LML851943 LVW851940:LWH851943 MFS851940:MGD851943 MPO851940:MPZ851943 MZK851940:MZV851943 NJG851940:NJR851943 NTC851940:NTN851943 OCY851940:ODJ851943 OMU851940:ONF851943 OWQ851940:OXB851943 PGM851940:PGX851943 PQI851940:PQT851943 QAE851940:QAP851943 QKA851940:QKL851943 QTW851940:QUH851943 RDS851940:RED851943 RNO851940:RNZ851943 RXK851940:RXV851943 SHG851940:SHR851943 SRC851940:SRN851943 TAY851940:TBJ851943 TKU851940:TLF851943 TUQ851940:TVB851943 UEM851940:UEX851943 UOI851940:UOT851943 UYE851940:UYP851943 VIA851940:VIL851943 VRW851940:VSH851943 WBS851940:WCD851943 WLO851940:WLZ851943 WVK851940:WVV851943 C917476:N917479 IY917476:JJ917479 SU917476:TF917479 ACQ917476:ADB917479 AMM917476:AMX917479 AWI917476:AWT917479 BGE917476:BGP917479 BQA917476:BQL917479 BZW917476:CAH917479 CJS917476:CKD917479 CTO917476:CTZ917479 DDK917476:DDV917479 DNG917476:DNR917479 DXC917476:DXN917479 EGY917476:EHJ917479 EQU917476:ERF917479 FAQ917476:FBB917479 FKM917476:FKX917479 FUI917476:FUT917479 GEE917476:GEP917479 GOA917476:GOL917479 GXW917476:GYH917479 HHS917476:HID917479 HRO917476:HRZ917479 IBK917476:IBV917479 ILG917476:ILR917479 IVC917476:IVN917479 JEY917476:JFJ917479 JOU917476:JPF917479 JYQ917476:JZB917479 KIM917476:KIX917479 KSI917476:KST917479 LCE917476:LCP917479 LMA917476:LML917479 LVW917476:LWH917479 MFS917476:MGD917479 MPO917476:MPZ917479 MZK917476:MZV917479 NJG917476:NJR917479 NTC917476:NTN917479 OCY917476:ODJ917479 OMU917476:ONF917479 OWQ917476:OXB917479 PGM917476:PGX917479 PQI917476:PQT917479 QAE917476:QAP917479 QKA917476:QKL917479 QTW917476:QUH917479 RDS917476:RED917479 RNO917476:RNZ917479 RXK917476:RXV917479 SHG917476:SHR917479 SRC917476:SRN917479 TAY917476:TBJ917479 TKU917476:TLF917479 TUQ917476:TVB917479 UEM917476:UEX917479 UOI917476:UOT917479 UYE917476:UYP917479 VIA917476:VIL917479 VRW917476:VSH917479 WBS917476:WCD917479 WLO917476:WLZ917479 WVK917476:WVV917479 C983012:N983015 IY983012:JJ983015 SU983012:TF983015 ACQ983012:ADB983015 AMM983012:AMX983015 AWI983012:AWT983015 BGE983012:BGP983015 BQA983012:BQL983015 BZW983012:CAH983015 CJS983012:CKD983015 CTO983012:CTZ983015 DDK983012:DDV983015 DNG983012:DNR983015 DXC983012:DXN983015 EGY983012:EHJ983015 EQU983012:ERF983015 FAQ983012:FBB983015 FKM983012:FKX983015 FUI983012:FUT983015 GEE983012:GEP983015 GOA983012:GOL983015 GXW983012:GYH983015 HHS983012:HID983015 HRO983012:HRZ983015 IBK983012:IBV983015 ILG983012:ILR983015 IVC983012:IVN983015 JEY983012:JFJ983015 JOU983012:JPF983015 JYQ983012:JZB983015 KIM983012:KIX983015 KSI983012:KST983015 LCE983012:LCP983015 LMA983012:LML983015 LVW983012:LWH983015 MFS983012:MGD983015 MPO983012:MPZ983015 MZK983012:MZV983015 NJG983012:NJR983015 NTC983012:NTN983015 OCY983012:ODJ983015 OMU983012:ONF983015 OWQ983012:OXB983015 PGM983012:PGX983015 PQI983012:PQT983015 QAE983012:QAP983015 QKA983012:QKL983015 QTW983012:QUH983015 RDS983012:RED983015 RNO983012:RNZ983015 RXK983012:RXV983015 SHG983012:SHR983015 SRC983012:SRN983015 TAY983012:TBJ983015 TKU983012:TLF983015 TUQ983012:TVB983015 UEM983012:UEX983015 UOI983012:UOT983015 UYE983012:UYP983015 VIA983012:VIL983015 VRW983012:VSH983015 WBS983012:WCD983015 WLO983012:WLZ983015 WVK983012:WVV983015 WVK983004:WVV983006 IY8:JJ10 SU8:TF10 ACQ8:ADB10 AMM8:AMX10 AWI8:AWT10 BGE8:BGP10 BQA8:BQL10 BZW8:CAH10 CJS8:CKD10 CTO8:CTZ10 DDK8:DDV10 DNG8:DNR10 DXC8:DXN10 EGY8:EHJ10 EQU8:ERF10 FAQ8:FBB10 FKM8:FKX10 FUI8:FUT10 GEE8:GEP10 GOA8:GOL10 GXW8:GYH10 HHS8:HID10 HRO8:HRZ10 IBK8:IBV10 ILG8:ILR10 IVC8:IVN10 JEY8:JFJ10 JOU8:JPF10 JYQ8:JZB10 KIM8:KIX10 KSI8:KST10 LCE8:LCP10 LMA8:LML10 LVW8:LWH10 MFS8:MGD10 MPO8:MPZ10 MZK8:MZV10 NJG8:NJR10 NTC8:NTN10 OCY8:ODJ10 OMU8:ONF10 OWQ8:OXB10 PGM8:PGX10 PQI8:PQT10 QAE8:QAP10 QKA8:QKL10 QTW8:QUH10 RDS8:RED10 RNO8:RNZ10 RXK8:RXV10 SHG8:SHR10 SRC8:SRN10 TAY8:TBJ10 TKU8:TLF10 TUQ8:TVB10 UEM8:UEX10 UOI8:UOT10 UYE8:UYP10 VIA8:VIL10 VRW8:VSH10 WBS8:WCD10 WLO8:WLZ10 WVK8:WVV10 C65504:N65506 IY65504:JJ65506 SU65504:TF65506 ACQ65504:ADB65506 AMM65504:AMX65506 AWI65504:AWT65506 BGE65504:BGP65506 BQA65504:BQL65506 BZW65504:CAH65506 CJS65504:CKD65506 CTO65504:CTZ65506 DDK65504:DDV65506 DNG65504:DNR65506 DXC65504:DXN65506 EGY65504:EHJ65506 EQU65504:ERF65506 FAQ65504:FBB65506 FKM65504:FKX65506 FUI65504:FUT65506 GEE65504:GEP65506 GOA65504:GOL65506 GXW65504:GYH65506 HHS65504:HID65506 HRO65504:HRZ65506 IBK65504:IBV65506 ILG65504:ILR65506 IVC65504:IVN65506 JEY65504:JFJ65506 JOU65504:JPF65506 JYQ65504:JZB65506 KIM65504:KIX65506 KSI65504:KST65506 LCE65504:LCP65506 LMA65504:LML65506 LVW65504:LWH65506 MFS65504:MGD65506 MPO65504:MPZ65506 MZK65504:MZV65506 NJG65504:NJR65506 NTC65504:NTN65506 OCY65504:ODJ65506 OMU65504:ONF65506 OWQ65504:OXB65506 PGM65504:PGX65506 PQI65504:PQT65506 QAE65504:QAP65506 QKA65504:QKL65506 QTW65504:QUH65506 RDS65504:RED65506 RNO65504:RNZ65506 RXK65504:RXV65506 SHG65504:SHR65506 SRC65504:SRN65506 TAY65504:TBJ65506 TKU65504:TLF65506 TUQ65504:TVB65506 UEM65504:UEX65506 UOI65504:UOT65506 UYE65504:UYP65506 VIA65504:VIL65506 VRW65504:VSH65506 WBS65504:WCD65506 WLO65504:WLZ65506 WVK65504:WVV65506 C131040:N131042 IY131040:JJ131042 SU131040:TF131042 ACQ131040:ADB131042 AMM131040:AMX131042 AWI131040:AWT131042 BGE131040:BGP131042 BQA131040:BQL131042 BZW131040:CAH131042 CJS131040:CKD131042 CTO131040:CTZ131042 DDK131040:DDV131042 DNG131040:DNR131042 DXC131040:DXN131042 EGY131040:EHJ131042 EQU131040:ERF131042 FAQ131040:FBB131042 FKM131040:FKX131042 FUI131040:FUT131042 GEE131040:GEP131042 GOA131040:GOL131042 GXW131040:GYH131042 HHS131040:HID131042 HRO131040:HRZ131042 IBK131040:IBV131042 ILG131040:ILR131042 IVC131040:IVN131042 JEY131040:JFJ131042 JOU131040:JPF131042 JYQ131040:JZB131042 KIM131040:KIX131042 KSI131040:KST131042 LCE131040:LCP131042 LMA131040:LML131042 LVW131040:LWH131042 MFS131040:MGD131042 MPO131040:MPZ131042 MZK131040:MZV131042 NJG131040:NJR131042 NTC131040:NTN131042 OCY131040:ODJ131042 OMU131040:ONF131042 OWQ131040:OXB131042 PGM131040:PGX131042 PQI131040:PQT131042 QAE131040:QAP131042 QKA131040:QKL131042 QTW131040:QUH131042 RDS131040:RED131042 RNO131040:RNZ131042 RXK131040:RXV131042 SHG131040:SHR131042 SRC131040:SRN131042 TAY131040:TBJ131042 TKU131040:TLF131042 TUQ131040:TVB131042 UEM131040:UEX131042 UOI131040:UOT131042 UYE131040:UYP131042 VIA131040:VIL131042 VRW131040:VSH131042 WBS131040:WCD131042 WLO131040:WLZ131042 WVK131040:WVV131042 C196576:N196578 IY196576:JJ196578 SU196576:TF196578 ACQ196576:ADB196578 AMM196576:AMX196578 AWI196576:AWT196578 BGE196576:BGP196578 BQA196576:BQL196578 BZW196576:CAH196578 CJS196576:CKD196578 CTO196576:CTZ196578 DDK196576:DDV196578 DNG196576:DNR196578 DXC196576:DXN196578 EGY196576:EHJ196578 EQU196576:ERF196578 FAQ196576:FBB196578 FKM196576:FKX196578 FUI196576:FUT196578 GEE196576:GEP196578 GOA196576:GOL196578 GXW196576:GYH196578 HHS196576:HID196578 HRO196576:HRZ196578 IBK196576:IBV196578 ILG196576:ILR196578 IVC196576:IVN196578 JEY196576:JFJ196578 JOU196576:JPF196578 JYQ196576:JZB196578 KIM196576:KIX196578 KSI196576:KST196578 LCE196576:LCP196578 LMA196576:LML196578 LVW196576:LWH196578 MFS196576:MGD196578 MPO196576:MPZ196578 MZK196576:MZV196578 NJG196576:NJR196578 NTC196576:NTN196578 OCY196576:ODJ196578 OMU196576:ONF196578 OWQ196576:OXB196578 PGM196576:PGX196578 PQI196576:PQT196578 QAE196576:QAP196578 QKA196576:QKL196578 QTW196576:QUH196578 RDS196576:RED196578 RNO196576:RNZ196578 RXK196576:RXV196578 SHG196576:SHR196578 SRC196576:SRN196578 TAY196576:TBJ196578 TKU196576:TLF196578 TUQ196576:TVB196578 UEM196576:UEX196578 UOI196576:UOT196578 UYE196576:UYP196578 VIA196576:VIL196578 VRW196576:VSH196578 WBS196576:WCD196578 WLO196576:WLZ196578 WVK196576:WVV196578 C262112:N262114 IY262112:JJ262114 SU262112:TF262114 ACQ262112:ADB262114 AMM262112:AMX262114 AWI262112:AWT262114 BGE262112:BGP262114 BQA262112:BQL262114 BZW262112:CAH262114 CJS262112:CKD262114 CTO262112:CTZ262114 DDK262112:DDV262114 DNG262112:DNR262114 DXC262112:DXN262114 EGY262112:EHJ262114 EQU262112:ERF262114 FAQ262112:FBB262114 FKM262112:FKX262114 FUI262112:FUT262114 GEE262112:GEP262114 GOA262112:GOL262114 GXW262112:GYH262114 HHS262112:HID262114 HRO262112:HRZ262114 IBK262112:IBV262114 ILG262112:ILR262114 IVC262112:IVN262114 JEY262112:JFJ262114 JOU262112:JPF262114 JYQ262112:JZB262114 KIM262112:KIX262114 KSI262112:KST262114 LCE262112:LCP262114 LMA262112:LML262114 LVW262112:LWH262114 MFS262112:MGD262114 MPO262112:MPZ262114 MZK262112:MZV262114 NJG262112:NJR262114 NTC262112:NTN262114 OCY262112:ODJ262114 OMU262112:ONF262114 OWQ262112:OXB262114 PGM262112:PGX262114 PQI262112:PQT262114 QAE262112:QAP262114 QKA262112:QKL262114 QTW262112:QUH262114 RDS262112:RED262114 RNO262112:RNZ262114 RXK262112:RXV262114 SHG262112:SHR262114 SRC262112:SRN262114 TAY262112:TBJ262114 TKU262112:TLF262114 TUQ262112:TVB262114 UEM262112:UEX262114 UOI262112:UOT262114 UYE262112:UYP262114 VIA262112:VIL262114 VRW262112:VSH262114 WBS262112:WCD262114 WLO262112:WLZ262114 WVK262112:WVV262114 C327648:N327650 IY327648:JJ327650 SU327648:TF327650 ACQ327648:ADB327650 AMM327648:AMX327650 AWI327648:AWT327650 BGE327648:BGP327650 BQA327648:BQL327650 BZW327648:CAH327650 CJS327648:CKD327650 CTO327648:CTZ327650 DDK327648:DDV327650 DNG327648:DNR327650 DXC327648:DXN327650 EGY327648:EHJ327650 EQU327648:ERF327650 FAQ327648:FBB327650 FKM327648:FKX327650 FUI327648:FUT327650 GEE327648:GEP327650 GOA327648:GOL327650 GXW327648:GYH327650 HHS327648:HID327650 HRO327648:HRZ327650 IBK327648:IBV327650 ILG327648:ILR327650 IVC327648:IVN327650 JEY327648:JFJ327650 JOU327648:JPF327650 JYQ327648:JZB327650 KIM327648:KIX327650 KSI327648:KST327650 LCE327648:LCP327650 LMA327648:LML327650 LVW327648:LWH327650 MFS327648:MGD327650 MPO327648:MPZ327650 MZK327648:MZV327650 NJG327648:NJR327650 NTC327648:NTN327650 OCY327648:ODJ327650 OMU327648:ONF327650 OWQ327648:OXB327650 PGM327648:PGX327650 PQI327648:PQT327650 QAE327648:QAP327650 QKA327648:QKL327650 QTW327648:QUH327650 RDS327648:RED327650 RNO327648:RNZ327650 RXK327648:RXV327650 SHG327648:SHR327650 SRC327648:SRN327650 TAY327648:TBJ327650 TKU327648:TLF327650 TUQ327648:TVB327650 UEM327648:UEX327650 UOI327648:UOT327650 UYE327648:UYP327650 VIA327648:VIL327650 VRW327648:VSH327650 WBS327648:WCD327650 WLO327648:WLZ327650 WVK327648:WVV327650 C393184:N393186 IY393184:JJ393186 SU393184:TF393186 ACQ393184:ADB393186 AMM393184:AMX393186 AWI393184:AWT393186 BGE393184:BGP393186 BQA393184:BQL393186 BZW393184:CAH393186 CJS393184:CKD393186 CTO393184:CTZ393186 DDK393184:DDV393186 DNG393184:DNR393186 DXC393184:DXN393186 EGY393184:EHJ393186 EQU393184:ERF393186 FAQ393184:FBB393186 FKM393184:FKX393186 FUI393184:FUT393186 GEE393184:GEP393186 GOA393184:GOL393186 GXW393184:GYH393186 HHS393184:HID393186 HRO393184:HRZ393186 IBK393184:IBV393186 ILG393184:ILR393186 IVC393184:IVN393186 JEY393184:JFJ393186 JOU393184:JPF393186 JYQ393184:JZB393186 KIM393184:KIX393186 KSI393184:KST393186 LCE393184:LCP393186 LMA393184:LML393186 LVW393184:LWH393186 MFS393184:MGD393186 MPO393184:MPZ393186 MZK393184:MZV393186 NJG393184:NJR393186 NTC393184:NTN393186 OCY393184:ODJ393186 OMU393184:ONF393186 OWQ393184:OXB393186 PGM393184:PGX393186 PQI393184:PQT393186 QAE393184:QAP393186 QKA393184:QKL393186 QTW393184:QUH393186 RDS393184:RED393186 RNO393184:RNZ393186 RXK393184:RXV393186 SHG393184:SHR393186 SRC393184:SRN393186 TAY393184:TBJ393186 TKU393184:TLF393186 TUQ393184:TVB393186 UEM393184:UEX393186 UOI393184:UOT393186 UYE393184:UYP393186 VIA393184:VIL393186 VRW393184:VSH393186 WBS393184:WCD393186 WLO393184:WLZ393186 WVK393184:WVV393186 C458720:N458722 IY458720:JJ458722 SU458720:TF458722 ACQ458720:ADB458722 AMM458720:AMX458722 AWI458720:AWT458722 BGE458720:BGP458722 BQA458720:BQL458722 BZW458720:CAH458722 CJS458720:CKD458722 CTO458720:CTZ458722 DDK458720:DDV458722 DNG458720:DNR458722 DXC458720:DXN458722 EGY458720:EHJ458722 EQU458720:ERF458722 FAQ458720:FBB458722 FKM458720:FKX458722 FUI458720:FUT458722 GEE458720:GEP458722 GOA458720:GOL458722 GXW458720:GYH458722 HHS458720:HID458722 HRO458720:HRZ458722 IBK458720:IBV458722 ILG458720:ILR458722 IVC458720:IVN458722 JEY458720:JFJ458722 JOU458720:JPF458722 JYQ458720:JZB458722 KIM458720:KIX458722 KSI458720:KST458722 LCE458720:LCP458722 LMA458720:LML458722 LVW458720:LWH458722 MFS458720:MGD458722 MPO458720:MPZ458722 MZK458720:MZV458722 NJG458720:NJR458722 NTC458720:NTN458722 OCY458720:ODJ458722 OMU458720:ONF458722 OWQ458720:OXB458722 PGM458720:PGX458722 PQI458720:PQT458722 QAE458720:QAP458722 QKA458720:QKL458722 QTW458720:QUH458722 RDS458720:RED458722 RNO458720:RNZ458722 RXK458720:RXV458722 SHG458720:SHR458722 SRC458720:SRN458722 TAY458720:TBJ458722 TKU458720:TLF458722 TUQ458720:TVB458722 UEM458720:UEX458722 UOI458720:UOT458722 UYE458720:UYP458722 VIA458720:VIL458722 VRW458720:VSH458722 WBS458720:WCD458722 WLO458720:WLZ458722 WVK458720:WVV458722 C524256:N524258 IY524256:JJ524258 SU524256:TF524258 ACQ524256:ADB524258 AMM524256:AMX524258 AWI524256:AWT524258 BGE524256:BGP524258 BQA524256:BQL524258 BZW524256:CAH524258 CJS524256:CKD524258 CTO524256:CTZ524258 DDK524256:DDV524258 DNG524256:DNR524258 DXC524256:DXN524258 EGY524256:EHJ524258 EQU524256:ERF524258 FAQ524256:FBB524258 FKM524256:FKX524258 FUI524256:FUT524258 GEE524256:GEP524258 GOA524256:GOL524258 GXW524256:GYH524258 HHS524256:HID524258 HRO524256:HRZ524258 IBK524256:IBV524258 ILG524256:ILR524258 IVC524256:IVN524258 JEY524256:JFJ524258 JOU524256:JPF524258 JYQ524256:JZB524258 KIM524256:KIX524258 KSI524256:KST524258 LCE524256:LCP524258 LMA524256:LML524258 LVW524256:LWH524258 MFS524256:MGD524258 MPO524256:MPZ524258 MZK524256:MZV524258 NJG524256:NJR524258 NTC524256:NTN524258 OCY524256:ODJ524258 OMU524256:ONF524258 OWQ524256:OXB524258 PGM524256:PGX524258 PQI524256:PQT524258 QAE524256:QAP524258 QKA524256:QKL524258 QTW524256:QUH524258 RDS524256:RED524258 RNO524256:RNZ524258 RXK524256:RXV524258 SHG524256:SHR524258 SRC524256:SRN524258 TAY524256:TBJ524258 TKU524256:TLF524258 TUQ524256:TVB524258 UEM524256:UEX524258 UOI524256:UOT524258 UYE524256:UYP524258 VIA524256:VIL524258 VRW524256:VSH524258 WBS524256:WCD524258 WLO524256:WLZ524258 WVK524256:WVV524258 C589792:N589794 IY589792:JJ589794 SU589792:TF589794 ACQ589792:ADB589794 AMM589792:AMX589794 AWI589792:AWT589794 BGE589792:BGP589794 BQA589792:BQL589794 BZW589792:CAH589794 CJS589792:CKD589794 CTO589792:CTZ589794 DDK589792:DDV589794 DNG589792:DNR589794 DXC589792:DXN589794 EGY589792:EHJ589794 EQU589792:ERF589794 FAQ589792:FBB589794 FKM589792:FKX589794 FUI589792:FUT589794 GEE589792:GEP589794 GOA589792:GOL589794 GXW589792:GYH589794 HHS589792:HID589794 HRO589792:HRZ589794 IBK589792:IBV589794 ILG589792:ILR589794 IVC589792:IVN589794 JEY589792:JFJ589794 JOU589792:JPF589794 JYQ589792:JZB589794 KIM589792:KIX589794 KSI589792:KST589794 LCE589792:LCP589794 LMA589792:LML589794 LVW589792:LWH589794 MFS589792:MGD589794 MPO589792:MPZ589794 MZK589792:MZV589794 NJG589792:NJR589794 NTC589792:NTN589794 OCY589792:ODJ589794 OMU589792:ONF589794 OWQ589792:OXB589794 PGM589792:PGX589794 PQI589792:PQT589794 QAE589792:QAP589794 QKA589792:QKL589794 QTW589792:QUH589794 RDS589792:RED589794 RNO589792:RNZ589794 RXK589792:RXV589794 SHG589792:SHR589794 SRC589792:SRN589794 TAY589792:TBJ589794 TKU589792:TLF589794 TUQ589792:TVB589794 UEM589792:UEX589794 UOI589792:UOT589794 UYE589792:UYP589794 VIA589792:VIL589794 VRW589792:VSH589794 WBS589792:WCD589794 WLO589792:WLZ589794 WVK589792:WVV589794 C655328:N655330 IY655328:JJ655330 SU655328:TF655330 ACQ655328:ADB655330 AMM655328:AMX655330 AWI655328:AWT655330 BGE655328:BGP655330 BQA655328:BQL655330 BZW655328:CAH655330 CJS655328:CKD655330 CTO655328:CTZ655330 DDK655328:DDV655330 DNG655328:DNR655330 DXC655328:DXN655330 EGY655328:EHJ655330 EQU655328:ERF655330 FAQ655328:FBB655330 FKM655328:FKX655330 FUI655328:FUT655330 GEE655328:GEP655330 GOA655328:GOL655330 GXW655328:GYH655330 HHS655328:HID655330 HRO655328:HRZ655330 IBK655328:IBV655330 ILG655328:ILR655330 IVC655328:IVN655330 JEY655328:JFJ655330 JOU655328:JPF655330 JYQ655328:JZB655330 KIM655328:KIX655330 KSI655328:KST655330 LCE655328:LCP655330 LMA655328:LML655330 LVW655328:LWH655330 MFS655328:MGD655330 MPO655328:MPZ655330 MZK655328:MZV655330 NJG655328:NJR655330 NTC655328:NTN655330 OCY655328:ODJ655330 OMU655328:ONF655330 OWQ655328:OXB655330 PGM655328:PGX655330 PQI655328:PQT655330 QAE655328:QAP655330 QKA655328:QKL655330 QTW655328:QUH655330 RDS655328:RED655330 RNO655328:RNZ655330 RXK655328:RXV655330 SHG655328:SHR655330 SRC655328:SRN655330 TAY655328:TBJ655330 TKU655328:TLF655330 TUQ655328:TVB655330 UEM655328:UEX655330 UOI655328:UOT655330 UYE655328:UYP655330 VIA655328:VIL655330 VRW655328:VSH655330 WBS655328:WCD655330 WLO655328:WLZ655330 WVK655328:WVV655330 C720864:N720866 IY720864:JJ720866 SU720864:TF720866 ACQ720864:ADB720866 AMM720864:AMX720866 AWI720864:AWT720866 BGE720864:BGP720866 BQA720864:BQL720866 BZW720864:CAH720866 CJS720864:CKD720866 CTO720864:CTZ720866 DDK720864:DDV720866 DNG720864:DNR720866 DXC720864:DXN720866 EGY720864:EHJ720866 EQU720864:ERF720866 FAQ720864:FBB720866 FKM720864:FKX720866 FUI720864:FUT720866 GEE720864:GEP720866 GOA720864:GOL720866 GXW720864:GYH720866 HHS720864:HID720866 HRO720864:HRZ720866 IBK720864:IBV720866 ILG720864:ILR720866 IVC720864:IVN720866 JEY720864:JFJ720866 JOU720864:JPF720866 JYQ720864:JZB720866 KIM720864:KIX720866 KSI720864:KST720866 LCE720864:LCP720866 LMA720864:LML720866 LVW720864:LWH720866 MFS720864:MGD720866 MPO720864:MPZ720866 MZK720864:MZV720866 NJG720864:NJR720866 NTC720864:NTN720866 OCY720864:ODJ720866 OMU720864:ONF720866 OWQ720864:OXB720866 PGM720864:PGX720866 PQI720864:PQT720866 QAE720864:QAP720866 QKA720864:QKL720866 QTW720864:QUH720866 RDS720864:RED720866 RNO720864:RNZ720866 RXK720864:RXV720866 SHG720864:SHR720866 SRC720864:SRN720866 TAY720864:TBJ720866 TKU720864:TLF720866 TUQ720864:TVB720866 UEM720864:UEX720866 UOI720864:UOT720866 UYE720864:UYP720866 VIA720864:VIL720866 VRW720864:VSH720866 WBS720864:WCD720866 WLO720864:WLZ720866 WVK720864:WVV720866 C786400:N786402 IY786400:JJ786402 SU786400:TF786402 ACQ786400:ADB786402 AMM786400:AMX786402 AWI786400:AWT786402 BGE786400:BGP786402 BQA786400:BQL786402 BZW786400:CAH786402 CJS786400:CKD786402 CTO786400:CTZ786402 DDK786400:DDV786402 DNG786400:DNR786402 DXC786400:DXN786402 EGY786400:EHJ786402 EQU786400:ERF786402 FAQ786400:FBB786402 FKM786400:FKX786402 FUI786400:FUT786402 GEE786400:GEP786402 GOA786400:GOL786402 GXW786400:GYH786402 HHS786400:HID786402 HRO786400:HRZ786402 IBK786400:IBV786402 ILG786400:ILR786402 IVC786400:IVN786402 JEY786400:JFJ786402 JOU786400:JPF786402 JYQ786400:JZB786402 KIM786400:KIX786402 KSI786400:KST786402 LCE786400:LCP786402 LMA786400:LML786402 LVW786400:LWH786402 MFS786400:MGD786402 MPO786400:MPZ786402 MZK786400:MZV786402 NJG786400:NJR786402 NTC786400:NTN786402 OCY786400:ODJ786402 OMU786400:ONF786402 OWQ786400:OXB786402 PGM786400:PGX786402 PQI786400:PQT786402 QAE786400:QAP786402 QKA786400:QKL786402 QTW786400:QUH786402 RDS786400:RED786402 RNO786400:RNZ786402 RXK786400:RXV786402 SHG786400:SHR786402 SRC786400:SRN786402 TAY786400:TBJ786402 TKU786400:TLF786402 TUQ786400:TVB786402 UEM786400:UEX786402 UOI786400:UOT786402 UYE786400:UYP786402 VIA786400:VIL786402 VRW786400:VSH786402 WBS786400:WCD786402 WLO786400:WLZ786402 WVK786400:WVV786402 C851936:N851938 IY851936:JJ851938 SU851936:TF851938 ACQ851936:ADB851938 AMM851936:AMX851938 AWI851936:AWT851938 BGE851936:BGP851938 BQA851936:BQL851938 BZW851936:CAH851938 CJS851936:CKD851938 CTO851936:CTZ851938 DDK851936:DDV851938 DNG851936:DNR851938 DXC851936:DXN851938 EGY851936:EHJ851938 EQU851936:ERF851938 FAQ851936:FBB851938 FKM851936:FKX851938 FUI851936:FUT851938 GEE851936:GEP851938 GOA851936:GOL851938 GXW851936:GYH851938 HHS851936:HID851938 HRO851936:HRZ851938 IBK851936:IBV851938 ILG851936:ILR851938 IVC851936:IVN851938 JEY851936:JFJ851938 JOU851936:JPF851938 JYQ851936:JZB851938 KIM851936:KIX851938 KSI851936:KST851938 LCE851936:LCP851938 LMA851936:LML851938 LVW851936:LWH851938 MFS851936:MGD851938 MPO851936:MPZ851938 MZK851936:MZV851938 NJG851936:NJR851938 NTC851936:NTN851938 OCY851936:ODJ851938 OMU851936:ONF851938 OWQ851936:OXB851938 PGM851936:PGX851938 PQI851936:PQT851938 QAE851936:QAP851938 QKA851936:QKL851938 QTW851936:QUH851938 RDS851936:RED851938 RNO851936:RNZ851938 RXK851936:RXV851938 SHG851936:SHR851938 SRC851936:SRN851938 TAY851936:TBJ851938 TKU851936:TLF851938 TUQ851936:TVB851938 UEM851936:UEX851938 UOI851936:UOT851938 UYE851936:UYP851938 VIA851936:VIL851938 VRW851936:VSH851938 WBS851936:WCD851938 WLO851936:WLZ851938 WVK851936:WVV851938 C917472:N917474 IY917472:JJ917474 SU917472:TF917474 ACQ917472:ADB917474 AMM917472:AMX917474 AWI917472:AWT917474 BGE917472:BGP917474 BQA917472:BQL917474 BZW917472:CAH917474 CJS917472:CKD917474 CTO917472:CTZ917474 DDK917472:DDV917474 DNG917472:DNR917474 DXC917472:DXN917474 EGY917472:EHJ917474 EQU917472:ERF917474 FAQ917472:FBB917474 FKM917472:FKX917474 FUI917472:FUT917474 GEE917472:GEP917474 GOA917472:GOL917474 GXW917472:GYH917474 HHS917472:HID917474 HRO917472:HRZ917474 IBK917472:IBV917474 ILG917472:ILR917474 IVC917472:IVN917474 JEY917472:JFJ917474 JOU917472:JPF917474 JYQ917472:JZB917474 KIM917472:KIX917474 KSI917472:KST917474 LCE917472:LCP917474 LMA917472:LML917474 LVW917472:LWH917474 MFS917472:MGD917474 MPO917472:MPZ917474 MZK917472:MZV917474 NJG917472:NJR917474 NTC917472:NTN917474 OCY917472:ODJ917474 OMU917472:ONF917474 OWQ917472:OXB917474 PGM917472:PGX917474 PQI917472:PQT917474 QAE917472:QAP917474 QKA917472:QKL917474 QTW917472:QUH917474 RDS917472:RED917474 RNO917472:RNZ917474 RXK917472:RXV917474 SHG917472:SHR917474 SRC917472:SRN917474 TAY917472:TBJ917474 TKU917472:TLF917474 TUQ917472:TVB917474 UEM917472:UEX917474 UOI917472:UOT917474 UYE917472:UYP917474 VIA917472:VIL917474 VRW917472:VSH917474 WBS917472:WCD917474 WLO917472:WLZ917474 WVK917472:WVV917474 C983008:N983010 IY983008:JJ983010 SU983008:TF983010 ACQ983008:ADB983010 AMM983008:AMX983010 AWI983008:AWT983010 BGE983008:BGP983010 BQA983008:BQL983010 BZW983008:CAH983010 CJS983008:CKD983010 CTO983008:CTZ983010 DDK983008:DDV983010 DNG983008:DNR983010 DXC983008:DXN983010 EGY983008:EHJ983010 EQU983008:ERF983010 FAQ983008:FBB983010 FKM983008:FKX983010 FUI983008:FUT983010 GEE983008:GEP983010 GOA983008:GOL983010 GXW983008:GYH983010 HHS983008:HID983010 HRO983008:HRZ983010 IBK983008:IBV983010 ILG983008:ILR983010 IVC983008:IVN983010 JEY983008:JFJ983010 JOU983008:JPF983010 JYQ983008:JZB983010 KIM983008:KIX983010 KSI983008:KST983010 LCE983008:LCP983010 LMA983008:LML983010 LVW983008:LWH983010 MFS983008:MGD983010 MPO983008:MPZ983010 MZK983008:MZV983010 NJG983008:NJR983010 NTC983008:NTN983010 OCY983008:ODJ983010 OMU983008:ONF983010 OWQ983008:OXB983010 PGM983008:PGX983010 PQI983008:PQT983010 QAE983008:QAP983010 QKA983008:QKL983010 QTW983008:QUH983010 RDS983008:RED983010 RNO983008:RNZ983010 RXK983008:RXV983010 SHG983008:SHR983010 SRC983008:SRN983010 TAY983008:TBJ983010 TKU983008:TLF983010 TUQ983008:TVB983010 UEM983008:UEX983010 UOI983008:UOT983010 UYE983008:UYP983010 VIA983008:VIL983010 VRW983008:VSH983010 WBS983008:WCD983010 WLO983008:WLZ983010 WVK983008:WVV983010 B65514:B65546 IX65514:IX65546 ST65514:ST65546 ACP65514:ACP65546 AML65514:AML65546 AWH65514:AWH65546 BGD65514:BGD65546 BPZ65514:BPZ65546 BZV65514:BZV65546 CJR65514:CJR65546 CTN65514:CTN65546 DDJ65514:DDJ65546 DNF65514:DNF65546 DXB65514:DXB65546 EGX65514:EGX65546 EQT65514:EQT65546 FAP65514:FAP65546 FKL65514:FKL65546 FUH65514:FUH65546 GED65514:GED65546 GNZ65514:GNZ65546 GXV65514:GXV65546 HHR65514:HHR65546 HRN65514:HRN65546 IBJ65514:IBJ65546 ILF65514:ILF65546 IVB65514:IVB65546 JEX65514:JEX65546 JOT65514:JOT65546 JYP65514:JYP65546 KIL65514:KIL65546 KSH65514:KSH65546 LCD65514:LCD65546 LLZ65514:LLZ65546 LVV65514:LVV65546 MFR65514:MFR65546 MPN65514:MPN65546 MZJ65514:MZJ65546 NJF65514:NJF65546 NTB65514:NTB65546 OCX65514:OCX65546 OMT65514:OMT65546 OWP65514:OWP65546 PGL65514:PGL65546 PQH65514:PQH65546 QAD65514:QAD65546 QJZ65514:QJZ65546 QTV65514:QTV65546 RDR65514:RDR65546 RNN65514:RNN65546 RXJ65514:RXJ65546 SHF65514:SHF65546 SRB65514:SRB65546 TAX65514:TAX65546 TKT65514:TKT65546 TUP65514:TUP65546 UEL65514:UEL65546 UOH65514:UOH65546 UYD65514:UYD65546 VHZ65514:VHZ65546 VRV65514:VRV65546 WBR65514:WBR65546 WLN65514:WLN65546 WVJ65514:WVJ65546 B131050:B131082 IX131050:IX131082 ST131050:ST131082 ACP131050:ACP131082 AML131050:AML131082 AWH131050:AWH131082 BGD131050:BGD131082 BPZ131050:BPZ131082 BZV131050:BZV131082 CJR131050:CJR131082 CTN131050:CTN131082 DDJ131050:DDJ131082 DNF131050:DNF131082 DXB131050:DXB131082 EGX131050:EGX131082 EQT131050:EQT131082 FAP131050:FAP131082 FKL131050:FKL131082 FUH131050:FUH131082 GED131050:GED131082 GNZ131050:GNZ131082 GXV131050:GXV131082 HHR131050:HHR131082 HRN131050:HRN131082 IBJ131050:IBJ131082 ILF131050:ILF131082 IVB131050:IVB131082 JEX131050:JEX131082 JOT131050:JOT131082 JYP131050:JYP131082 KIL131050:KIL131082 KSH131050:KSH131082 LCD131050:LCD131082 LLZ131050:LLZ131082 LVV131050:LVV131082 MFR131050:MFR131082 MPN131050:MPN131082 MZJ131050:MZJ131082 NJF131050:NJF131082 NTB131050:NTB131082 OCX131050:OCX131082 OMT131050:OMT131082 OWP131050:OWP131082 PGL131050:PGL131082 PQH131050:PQH131082 QAD131050:QAD131082 QJZ131050:QJZ131082 QTV131050:QTV131082 RDR131050:RDR131082 RNN131050:RNN131082 RXJ131050:RXJ131082 SHF131050:SHF131082 SRB131050:SRB131082 TAX131050:TAX131082 TKT131050:TKT131082 TUP131050:TUP131082 UEL131050:UEL131082 UOH131050:UOH131082 UYD131050:UYD131082 VHZ131050:VHZ131082 VRV131050:VRV131082 WBR131050:WBR131082 WLN131050:WLN131082 WVJ131050:WVJ131082 B196586:B196618 IX196586:IX196618 ST196586:ST196618 ACP196586:ACP196618 AML196586:AML196618 AWH196586:AWH196618 BGD196586:BGD196618 BPZ196586:BPZ196618 BZV196586:BZV196618 CJR196586:CJR196618 CTN196586:CTN196618 DDJ196586:DDJ196618 DNF196586:DNF196618 DXB196586:DXB196618 EGX196586:EGX196618 EQT196586:EQT196618 FAP196586:FAP196618 FKL196586:FKL196618 FUH196586:FUH196618 GED196586:GED196618 GNZ196586:GNZ196618 GXV196586:GXV196618 HHR196586:HHR196618 HRN196586:HRN196618 IBJ196586:IBJ196618 ILF196586:ILF196618 IVB196586:IVB196618 JEX196586:JEX196618 JOT196586:JOT196618 JYP196586:JYP196618 KIL196586:KIL196618 KSH196586:KSH196618 LCD196586:LCD196618 LLZ196586:LLZ196618 LVV196586:LVV196618 MFR196586:MFR196618 MPN196586:MPN196618 MZJ196586:MZJ196618 NJF196586:NJF196618 NTB196586:NTB196618 OCX196586:OCX196618 OMT196586:OMT196618 OWP196586:OWP196618 PGL196586:PGL196618 PQH196586:PQH196618 QAD196586:QAD196618 QJZ196586:QJZ196618 QTV196586:QTV196618 RDR196586:RDR196618 RNN196586:RNN196618 RXJ196586:RXJ196618 SHF196586:SHF196618 SRB196586:SRB196618 TAX196586:TAX196618 TKT196586:TKT196618 TUP196586:TUP196618 UEL196586:UEL196618 UOH196586:UOH196618 UYD196586:UYD196618 VHZ196586:VHZ196618 VRV196586:VRV196618 WBR196586:WBR196618 WLN196586:WLN196618 WVJ196586:WVJ196618 B262122:B262154 IX262122:IX262154 ST262122:ST262154 ACP262122:ACP262154 AML262122:AML262154 AWH262122:AWH262154 BGD262122:BGD262154 BPZ262122:BPZ262154 BZV262122:BZV262154 CJR262122:CJR262154 CTN262122:CTN262154 DDJ262122:DDJ262154 DNF262122:DNF262154 DXB262122:DXB262154 EGX262122:EGX262154 EQT262122:EQT262154 FAP262122:FAP262154 FKL262122:FKL262154 FUH262122:FUH262154 GED262122:GED262154 GNZ262122:GNZ262154 GXV262122:GXV262154 HHR262122:HHR262154 HRN262122:HRN262154 IBJ262122:IBJ262154 ILF262122:ILF262154 IVB262122:IVB262154 JEX262122:JEX262154 JOT262122:JOT262154 JYP262122:JYP262154 KIL262122:KIL262154 KSH262122:KSH262154 LCD262122:LCD262154 LLZ262122:LLZ262154 LVV262122:LVV262154 MFR262122:MFR262154 MPN262122:MPN262154 MZJ262122:MZJ262154 NJF262122:NJF262154 NTB262122:NTB262154 OCX262122:OCX262154 OMT262122:OMT262154 OWP262122:OWP262154 PGL262122:PGL262154 PQH262122:PQH262154 QAD262122:QAD262154 QJZ262122:QJZ262154 QTV262122:QTV262154 RDR262122:RDR262154 RNN262122:RNN262154 RXJ262122:RXJ262154 SHF262122:SHF262154 SRB262122:SRB262154 TAX262122:TAX262154 TKT262122:TKT262154 TUP262122:TUP262154 UEL262122:UEL262154 UOH262122:UOH262154 UYD262122:UYD262154 VHZ262122:VHZ262154 VRV262122:VRV262154 WBR262122:WBR262154 WLN262122:WLN262154 WVJ262122:WVJ262154 B327658:B327690 IX327658:IX327690 ST327658:ST327690 ACP327658:ACP327690 AML327658:AML327690 AWH327658:AWH327690 BGD327658:BGD327690 BPZ327658:BPZ327690 BZV327658:BZV327690 CJR327658:CJR327690 CTN327658:CTN327690 DDJ327658:DDJ327690 DNF327658:DNF327690 DXB327658:DXB327690 EGX327658:EGX327690 EQT327658:EQT327690 FAP327658:FAP327690 FKL327658:FKL327690 FUH327658:FUH327690 GED327658:GED327690 GNZ327658:GNZ327690 GXV327658:GXV327690 HHR327658:HHR327690 HRN327658:HRN327690 IBJ327658:IBJ327690 ILF327658:ILF327690 IVB327658:IVB327690 JEX327658:JEX327690 JOT327658:JOT327690 JYP327658:JYP327690 KIL327658:KIL327690 KSH327658:KSH327690 LCD327658:LCD327690 LLZ327658:LLZ327690 LVV327658:LVV327690 MFR327658:MFR327690 MPN327658:MPN327690 MZJ327658:MZJ327690 NJF327658:NJF327690 NTB327658:NTB327690 OCX327658:OCX327690 OMT327658:OMT327690 OWP327658:OWP327690 PGL327658:PGL327690 PQH327658:PQH327690 QAD327658:QAD327690 QJZ327658:QJZ327690 QTV327658:QTV327690 RDR327658:RDR327690 RNN327658:RNN327690 RXJ327658:RXJ327690 SHF327658:SHF327690 SRB327658:SRB327690 TAX327658:TAX327690 TKT327658:TKT327690 TUP327658:TUP327690 UEL327658:UEL327690 UOH327658:UOH327690 UYD327658:UYD327690 VHZ327658:VHZ327690 VRV327658:VRV327690 WBR327658:WBR327690 WLN327658:WLN327690 WVJ327658:WVJ327690 B393194:B393226 IX393194:IX393226 ST393194:ST393226 ACP393194:ACP393226 AML393194:AML393226 AWH393194:AWH393226 BGD393194:BGD393226 BPZ393194:BPZ393226 BZV393194:BZV393226 CJR393194:CJR393226 CTN393194:CTN393226 DDJ393194:DDJ393226 DNF393194:DNF393226 DXB393194:DXB393226 EGX393194:EGX393226 EQT393194:EQT393226 FAP393194:FAP393226 FKL393194:FKL393226 FUH393194:FUH393226 GED393194:GED393226 GNZ393194:GNZ393226 GXV393194:GXV393226 HHR393194:HHR393226 HRN393194:HRN393226 IBJ393194:IBJ393226 ILF393194:ILF393226 IVB393194:IVB393226 JEX393194:JEX393226 JOT393194:JOT393226 JYP393194:JYP393226 KIL393194:KIL393226 KSH393194:KSH393226 LCD393194:LCD393226 LLZ393194:LLZ393226 LVV393194:LVV393226 MFR393194:MFR393226 MPN393194:MPN393226 MZJ393194:MZJ393226 NJF393194:NJF393226 NTB393194:NTB393226 OCX393194:OCX393226 OMT393194:OMT393226 OWP393194:OWP393226 PGL393194:PGL393226 PQH393194:PQH393226 QAD393194:QAD393226 QJZ393194:QJZ393226 QTV393194:QTV393226 RDR393194:RDR393226 RNN393194:RNN393226 RXJ393194:RXJ393226 SHF393194:SHF393226 SRB393194:SRB393226 TAX393194:TAX393226 TKT393194:TKT393226 TUP393194:TUP393226 UEL393194:UEL393226 UOH393194:UOH393226 UYD393194:UYD393226 VHZ393194:VHZ393226 VRV393194:VRV393226 WBR393194:WBR393226 WLN393194:WLN393226 WVJ393194:WVJ393226 B458730:B458762 IX458730:IX458762 ST458730:ST458762 ACP458730:ACP458762 AML458730:AML458762 AWH458730:AWH458762 BGD458730:BGD458762 BPZ458730:BPZ458762 BZV458730:BZV458762 CJR458730:CJR458762 CTN458730:CTN458762 DDJ458730:DDJ458762 DNF458730:DNF458762 DXB458730:DXB458762 EGX458730:EGX458762 EQT458730:EQT458762 FAP458730:FAP458762 FKL458730:FKL458762 FUH458730:FUH458762 GED458730:GED458762 GNZ458730:GNZ458762 GXV458730:GXV458762 HHR458730:HHR458762 HRN458730:HRN458762 IBJ458730:IBJ458762 ILF458730:ILF458762 IVB458730:IVB458762 JEX458730:JEX458762 JOT458730:JOT458762 JYP458730:JYP458762 KIL458730:KIL458762 KSH458730:KSH458762 LCD458730:LCD458762 LLZ458730:LLZ458762 LVV458730:LVV458762 MFR458730:MFR458762 MPN458730:MPN458762 MZJ458730:MZJ458762 NJF458730:NJF458762 NTB458730:NTB458762 OCX458730:OCX458762 OMT458730:OMT458762 OWP458730:OWP458762 PGL458730:PGL458762 PQH458730:PQH458762 QAD458730:QAD458762 QJZ458730:QJZ458762 QTV458730:QTV458762 RDR458730:RDR458762 RNN458730:RNN458762 RXJ458730:RXJ458762 SHF458730:SHF458762 SRB458730:SRB458762 TAX458730:TAX458762 TKT458730:TKT458762 TUP458730:TUP458762 UEL458730:UEL458762 UOH458730:UOH458762 UYD458730:UYD458762 VHZ458730:VHZ458762 VRV458730:VRV458762 WBR458730:WBR458762 WLN458730:WLN458762 WVJ458730:WVJ458762 B524266:B524298 IX524266:IX524298 ST524266:ST524298 ACP524266:ACP524298 AML524266:AML524298 AWH524266:AWH524298 BGD524266:BGD524298 BPZ524266:BPZ524298 BZV524266:BZV524298 CJR524266:CJR524298 CTN524266:CTN524298 DDJ524266:DDJ524298 DNF524266:DNF524298 DXB524266:DXB524298 EGX524266:EGX524298 EQT524266:EQT524298 FAP524266:FAP524298 FKL524266:FKL524298 FUH524266:FUH524298 GED524266:GED524298 GNZ524266:GNZ524298 GXV524266:GXV524298 HHR524266:HHR524298 HRN524266:HRN524298 IBJ524266:IBJ524298 ILF524266:ILF524298 IVB524266:IVB524298 JEX524266:JEX524298 JOT524266:JOT524298 JYP524266:JYP524298 KIL524266:KIL524298 KSH524266:KSH524298 LCD524266:LCD524298 LLZ524266:LLZ524298 LVV524266:LVV524298 MFR524266:MFR524298 MPN524266:MPN524298 MZJ524266:MZJ524298 NJF524266:NJF524298 NTB524266:NTB524298 OCX524266:OCX524298 OMT524266:OMT524298 OWP524266:OWP524298 PGL524266:PGL524298 PQH524266:PQH524298 QAD524266:QAD524298 QJZ524266:QJZ524298 QTV524266:QTV524298 RDR524266:RDR524298 RNN524266:RNN524298 RXJ524266:RXJ524298 SHF524266:SHF524298 SRB524266:SRB524298 TAX524266:TAX524298 TKT524266:TKT524298 TUP524266:TUP524298 UEL524266:UEL524298 UOH524266:UOH524298 UYD524266:UYD524298 VHZ524266:VHZ524298 VRV524266:VRV524298 WBR524266:WBR524298 WLN524266:WLN524298 WVJ524266:WVJ524298 B589802:B589834 IX589802:IX589834 ST589802:ST589834 ACP589802:ACP589834 AML589802:AML589834 AWH589802:AWH589834 BGD589802:BGD589834 BPZ589802:BPZ589834 BZV589802:BZV589834 CJR589802:CJR589834 CTN589802:CTN589834 DDJ589802:DDJ589834 DNF589802:DNF589834 DXB589802:DXB589834 EGX589802:EGX589834 EQT589802:EQT589834 FAP589802:FAP589834 FKL589802:FKL589834 FUH589802:FUH589834 GED589802:GED589834 GNZ589802:GNZ589834 GXV589802:GXV589834 HHR589802:HHR589834 HRN589802:HRN589834 IBJ589802:IBJ589834 ILF589802:ILF589834 IVB589802:IVB589834 JEX589802:JEX589834 JOT589802:JOT589834 JYP589802:JYP589834 KIL589802:KIL589834 KSH589802:KSH589834 LCD589802:LCD589834 LLZ589802:LLZ589834 LVV589802:LVV589834 MFR589802:MFR589834 MPN589802:MPN589834 MZJ589802:MZJ589834 NJF589802:NJF589834 NTB589802:NTB589834 OCX589802:OCX589834 OMT589802:OMT589834 OWP589802:OWP589834 PGL589802:PGL589834 PQH589802:PQH589834 QAD589802:QAD589834 QJZ589802:QJZ589834 QTV589802:QTV589834 RDR589802:RDR589834 RNN589802:RNN589834 RXJ589802:RXJ589834 SHF589802:SHF589834 SRB589802:SRB589834 TAX589802:TAX589834 TKT589802:TKT589834 TUP589802:TUP589834 UEL589802:UEL589834 UOH589802:UOH589834 UYD589802:UYD589834 VHZ589802:VHZ589834 VRV589802:VRV589834 WBR589802:WBR589834 WLN589802:WLN589834 WVJ589802:WVJ589834 B655338:B655370 IX655338:IX655370 ST655338:ST655370 ACP655338:ACP655370 AML655338:AML655370 AWH655338:AWH655370 BGD655338:BGD655370 BPZ655338:BPZ655370 BZV655338:BZV655370 CJR655338:CJR655370 CTN655338:CTN655370 DDJ655338:DDJ655370 DNF655338:DNF655370 DXB655338:DXB655370 EGX655338:EGX655370 EQT655338:EQT655370 FAP655338:FAP655370 FKL655338:FKL655370 FUH655338:FUH655370 GED655338:GED655370 GNZ655338:GNZ655370 GXV655338:GXV655370 HHR655338:HHR655370 HRN655338:HRN655370 IBJ655338:IBJ655370 ILF655338:ILF655370 IVB655338:IVB655370 JEX655338:JEX655370 JOT655338:JOT655370 JYP655338:JYP655370 KIL655338:KIL655370 KSH655338:KSH655370 LCD655338:LCD655370 LLZ655338:LLZ655370 LVV655338:LVV655370 MFR655338:MFR655370 MPN655338:MPN655370 MZJ655338:MZJ655370 NJF655338:NJF655370 NTB655338:NTB655370 OCX655338:OCX655370 OMT655338:OMT655370 OWP655338:OWP655370 PGL655338:PGL655370 PQH655338:PQH655370 QAD655338:QAD655370 QJZ655338:QJZ655370 QTV655338:QTV655370 RDR655338:RDR655370 RNN655338:RNN655370 RXJ655338:RXJ655370 SHF655338:SHF655370 SRB655338:SRB655370 TAX655338:TAX655370 TKT655338:TKT655370 TUP655338:TUP655370 UEL655338:UEL655370 UOH655338:UOH655370 UYD655338:UYD655370 VHZ655338:VHZ655370 VRV655338:VRV655370 WBR655338:WBR655370 WLN655338:WLN655370 WVJ655338:WVJ655370 B720874:B720906 IX720874:IX720906 ST720874:ST720906 ACP720874:ACP720906 AML720874:AML720906 AWH720874:AWH720906 BGD720874:BGD720906 BPZ720874:BPZ720906 BZV720874:BZV720906 CJR720874:CJR720906 CTN720874:CTN720906 DDJ720874:DDJ720906 DNF720874:DNF720906 DXB720874:DXB720906 EGX720874:EGX720906 EQT720874:EQT720906 FAP720874:FAP720906 FKL720874:FKL720906 FUH720874:FUH720906 GED720874:GED720906 GNZ720874:GNZ720906 GXV720874:GXV720906 HHR720874:HHR720906 HRN720874:HRN720906 IBJ720874:IBJ720906 ILF720874:ILF720906 IVB720874:IVB720906 JEX720874:JEX720906 JOT720874:JOT720906 JYP720874:JYP720906 KIL720874:KIL720906 KSH720874:KSH720906 LCD720874:LCD720906 LLZ720874:LLZ720906 LVV720874:LVV720906 MFR720874:MFR720906 MPN720874:MPN720906 MZJ720874:MZJ720906 NJF720874:NJF720906 NTB720874:NTB720906 OCX720874:OCX720906 OMT720874:OMT720906 OWP720874:OWP720906 PGL720874:PGL720906 PQH720874:PQH720906 QAD720874:QAD720906 QJZ720874:QJZ720906 QTV720874:QTV720906 RDR720874:RDR720906 RNN720874:RNN720906 RXJ720874:RXJ720906 SHF720874:SHF720906 SRB720874:SRB720906 TAX720874:TAX720906 TKT720874:TKT720906 TUP720874:TUP720906 UEL720874:UEL720906 UOH720874:UOH720906 UYD720874:UYD720906 VHZ720874:VHZ720906 VRV720874:VRV720906 WBR720874:WBR720906 WLN720874:WLN720906 WVJ720874:WVJ720906 B786410:B786442 IX786410:IX786442 ST786410:ST786442 ACP786410:ACP786442 AML786410:AML786442 AWH786410:AWH786442 BGD786410:BGD786442 BPZ786410:BPZ786442 BZV786410:BZV786442 CJR786410:CJR786442 CTN786410:CTN786442 DDJ786410:DDJ786442 DNF786410:DNF786442 DXB786410:DXB786442 EGX786410:EGX786442 EQT786410:EQT786442 FAP786410:FAP786442 FKL786410:FKL786442 FUH786410:FUH786442 GED786410:GED786442 GNZ786410:GNZ786442 GXV786410:GXV786442 HHR786410:HHR786442 HRN786410:HRN786442 IBJ786410:IBJ786442 ILF786410:ILF786442 IVB786410:IVB786442 JEX786410:JEX786442 JOT786410:JOT786442 JYP786410:JYP786442 KIL786410:KIL786442 KSH786410:KSH786442 LCD786410:LCD786442 LLZ786410:LLZ786442 LVV786410:LVV786442 MFR786410:MFR786442 MPN786410:MPN786442 MZJ786410:MZJ786442 NJF786410:NJF786442 NTB786410:NTB786442 OCX786410:OCX786442 OMT786410:OMT786442 OWP786410:OWP786442 PGL786410:PGL786442 PQH786410:PQH786442 QAD786410:QAD786442 QJZ786410:QJZ786442 QTV786410:QTV786442 RDR786410:RDR786442 RNN786410:RNN786442 RXJ786410:RXJ786442 SHF786410:SHF786442 SRB786410:SRB786442 TAX786410:TAX786442 TKT786410:TKT786442 TUP786410:TUP786442 UEL786410:UEL786442 UOH786410:UOH786442 UYD786410:UYD786442 VHZ786410:VHZ786442 VRV786410:VRV786442 WBR786410:WBR786442 WLN786410:WLN786442 WVJ786410:WVJ786442 B851946:B851978 IX851946:IX851978 ST851946:ST851978 ACP851946:ACP851978 AML851946:AML851978 AWH851946:AWH851978 BGD851946:BGD851978 BPZ851946:BPZ851978 BZV851946:BZV851978 CJR851946:CJR851978 CTN851946:CTN851978 DDJ851946:DDJ851978 DNF851946:DNF851978 DXB851946:DXB851978 EGX851946:EGX851978 EQT851946:EQT851978 FAP851946:FAP851978 FKL851946:FKL851978 FUH851946:FUH851978 GED851946:GED851978 GNZ851946:GNZ851978 GXV851946:GXV851978 HHR851946:HHR851978 HRN851946:HRN851978 IBJ851946:IBJ851978 ILF851946:ILF851978 IVB851946:IVB851978 JEX851946:JEX851978 JOT851946:JOT851978 JYP851946:JYP851978 KIL851946:KIL851978 KSH851946:KSH851978 LCD851946:LCD851978 LLZ851946:LLZ851978 LVV851946:LVV851978 MFR851946:MFR851978 MPN851946:MPN851978 MZJ851946:MZJ851978 NJF851946:NJF851978 NTB851946:NTB851978 OCX851946:OCX851978 OMT851946:OMT851978 OWP851946:OWP851978 PGL851946:PGL851978 PQH851946:PQH851978 QAD851946:QAD851978 QJZ851946:QJZ851978 QTV851946:QTV851978 RDR851946:RDR851978 RNN851946:RNN851978 RXJ851946:RXJ851978 SHF851946:SHF851978 SRB851946:SRB851978 TAX851946:TAX851978 TKT851946:TKT851978 TUP851946:TUP851978 UEL851946:UEL851978 UOH851946:UOH851978 UYD851946:UYD851978 VHZ851946:VHZ851978 VRV851946:VRV851978 WBR851946:WBR851978 WLN851946:WLN851978 WVJ851946:WVJ851978 B917482:B917514 IX917482:IX917514 ST917482:ST917514 ACP917482:ACP917514 AML917482:AML917514 AWH917482:AWH917514 BGD917482:BGD917514 BPZ917482:BPZ917514 BZV917482:BZV917514 CJR917482:CJR917514 CTN917482:CTN917514 DDJ917482:DDJ917514 DNF917482:DNF917514 DXB917482:DXB917514 EGX917482:EGX917514 EQT917482:EQT917514 FAP917482:FAP917514 FKL917482:FKL917514 FUH917482:FUH917514 GED917482:GED917514 GNZ917482:GNZ917514 GXV917482:GXV917514 HHR917482:HHR917514 HRN917482:HRN917514 IBJ917482:IBJ917514 ILF917482:ILF917514 IVB917482:IVB917514 JEX917482:JEX917514 JOT917482:JOT917514 JYP917482:JYP917514 KIL917482:KIL917514 KSH917482:KSH917514 LCD917482:LCD917514 LLZ917482:LLZ917514 LVV917482:LVV917514 MFR917482:MFR917514 MPN917482:MPN917514 MZJ917482:MZJ917514 NJF917482:NJF917514 NTB917482:NTB917514 OCX917482:OCX917514 OMT917482:OMT917514 OWP917482:OWP917514 PGL917482:PGL917514 PQH917482:PQH917514 QAD917482:QAD917514 QJZ917482:QJZ917514 QTV917482:QTV917514 RDR917482:RDR917514 RNN917482:RNN917514 RXJ917482:RXJ917514 SHF917482:SHF917514 SRB917482:SRB917514 TAX917482:TAX917514 TKT917482:TKT917514 TUP917482:TUP917514 UEL917482:UEL917514 UOH917482:UOH917514 UYD917482:UYD917514 VHZ917482:VHZ917514 VRV917482:VRV917514 WBR917482:WBR917514 WLN917482:WLN917514 WVJ917482:WVJ917514 B983018:B983050 IX983018:IX983050 ST983018:ST983050 ACP983018:ACP983050 AML983018:AML983050 AWH983018:AWH983050 BGD983018:BGD983050 BPZ983018:BPZ983050 BZV983018:BZV983050 CJR983018:CJR983050 CTN983018:CTN983050 DDJ983018:DDJ983050 DNF983018:DNF983050 DXB983018:DXB983050 EGX983018:EGX983050 EQT983018:EQT983050 FAP983018:FAP983050 FKL983018:FKL983050 FUH983018:FUH983050 GED983018:GED983050 GNZ983018:GNZ983050 GXV983018:GXV983050 HHR983018:HHR983050 HRN983018:HRN983050 IBJ983018:IBJ983050 ILF983018:ILF983050 IVB983018:IVB983050 JEX983018:JEX983050 JOT983018:JOT983050 JYP983018:JYP983050 KIL983018:KIL983050 KSH983018:KSH983050 LCD983018:LCD983050 LLZ983018:LLZ983050 LVV983018:LVV983050 MFR983018:MFR983050 MPN983018:MPN983050 MZJ983018:MZJ983050 NJF983018:NJF983050 NTB983018:NTB983050 OCX983018:OCX983050 OMT983018:OMT983050 OWP983018:OWP983050 PGL983018:PGL983050 PQH983018:PQH983050 QAD983018:QAD983050 QJZ983018:QJZ983050 QTV983018:QTV983050 RDR983018:RDR983050 RNN983018:RNN983050 RXJ983018:RXJ983050 SHF983018:SHF983050 SRB983018:SRB983050 TAX983018:TAX983050 TKT983018:TKT983050 TUP983018:TUP983050 UEL983018:UEL983050 UOH983018:UOH983050 UYD983018:UYD983050 VHZ983018:VHZ983050 VRV983018:VRV983050 WBR983018:WBR983050 WLN983018:WLN983050 WVJ983018:WVJ983050 C65533:N65546 IY65533:JJ65546 SU65533:TF65546 ACQ65533:ADB65546 AMM65533:AMX65546 AWI65533:AWT65546 BGE65533:BGP65546 BQA65533:BQL65546 BZW65533:CAH65546 CJS65533:CKD65546 CTO65533:CTZ65546 DDK65533:DDV65546 DNG65533:DNR65546 DXC65533:DXN65546 EGY65533:EHJ65546 EQU65533:ERF65546 FAQ65533:FBB65546 FKM65533:FKX65546 FUI65533:FUT65546 GEE65533:GEP65546 GOA65533:GOL65546 GXW65533:GYH65546 HHS65533:HID65546 HRO65533:HRZ65546 IBK65533:IBV65546 ILG65533:ILR65546 IVC65533:IVN65546 JEY65533:JFJ65546 JOU65533:JPF65546 JYQ65533:JZB65546 KIM65533:KIX65546 KSI65533:KST65546 LCE65533:LCP65546 LMA65533:LML65546 LVW65533:LWH65546 MFS65533:MGD65546 MPO65533:MPZ65546 MZK65533:MZV65546 NJG65533:NJR65546 NTC65533:NTN65546 OCY65533:ODJ65546 OMU65533:ONF65546 OWQ65533:OXB65546 PGM65533:PGX65546 PQI65533:PQT65546 QAE65533:QAP65546 QKA65533:QKL65546 QTW65533:QUH65546 RDS65533:RED65546 RNO65533:RNZ65546 RXK65533:RXV65546 SHG65533:SHR65546 SRC65533:SRN65546 TAY65533:TBJ65546 TKU65533:TLF65546 TUQ65533:TVB65546 UEM65533:UEX65546 UOI65533:UOT65546 UYE65533:UYP65546 VIA65533:VIL65546 VRW65533:VSH65546 WBS65533:WCD65546 WLO65533:WLZ65546 WVK65533:WVV65546 C131069:N131082 IY131069:JJ131082 SU131069:TF131082 ACQ131069:ADB131082 AMM131069:AMX131082 AWI131069:AWT131082 BGE131069:BGP131082 BQA131069:BQL131082 BZW131069:CAH131082 CJS131069:CKD131082 CTO131069:CTZ131082 DDK131069:DDV131082 DNG131069:DNR131082 DXC131069:DXN131082 EGY131069:EHJ131082 EQU131069:ERF131082 FAQ131069:FBB131082 FKM131069:FKX131082 FUI131069:FUT131082 GEE131069:GEP131082 GOA131069:GOL131082 GXW131069:GYH131082 HHS131069:HID131082 HRO131069:HRZ131082 IBK131069:IBV131082 ILG131069:ILR131082 IVC131069:IVN131082 JEY131069:JFJ131082 JOU131069:JPF131082 JYQ131069:JZB131082 KIM131069:KIX131082 KSI131069:KST131082 LCE131069:LCP131082 LMA131069:LML131082 LVW131069:LWH131082 MFS131069:MGD131082 MPO131069:MPZ131082 MZK131069:MZV131082 NJG131069:NJR131082 NTC131069:NTN131082 OCY131069:ODJ131082 OMU131069:ONF131082 OWQ131069:OXB131082 PGM131069:PGX131082 PQI131069:PQT131082 QAE131069:QAP131082 QKA131069:QKL131082 QTW131069:QUH131082 RDS131069:RED131082 RNO131069:RNZ131082 RXK131069:RXV131082 SHG131069:SHR131082 SRC131069:SRN131082 TAY131069:TBJ131082 TKU131069:TLF131082 TUQ131069:TVB131082 UEM131069:UEX131082 UOI131069:UOT131082 UYE131069:UYP131082 VIA131069:VIL131082 VRW131069:VSH131082 WBS131069:WCD131082 WLO131069:WLZ131082 WVK131069:WVV131082 C196605:N196618 IY196605:JJ196618 SU196605:TF196618 ACQ196605:ADB196618 AMM196605:AMX196618 AWI196605:AWT196618 BGE196605:BGP196618 BQA196605:BQL196618 BZW196605:CAH196618 CJS196605:CKD196618 CTO196605:CTZ196618 DDK196605:DDV196618 DNG196605:DNR196618 DXC196605:DXN196618 EGY196605:EHJ196618 EQU196605:ERF196618 FAQ196605:FBB196618 FKM196605:FKX196618 FUI196605:FUT196618 GEE196605:GEP196618 GOA196605:GOL196618 GXW196605:GYH196618 HHS196605:HID196618 HRO196605:HRZ196618 IBK196605:IBV196618 ILG196605:ILR196618 IVC196605:IVN196618 JEY196605:JFJ196618 JOU196605:JPF196618 JYQ196605:JZB196618 KIM196605:KIX196618 KSI196605:KST196618 LCE196605:LCP196618 LMA196605:LML196618 LVW196605:LWH196618 MFS196605:MGD196618 MPO196605:MPZ196618 MZK196605:MZV196618 NJG196605:NJR196618 NTC196605:NTN196618 OCY196605:ODJ196618 OMU196605:ONF196618 OWQ196605:OXB196618 PGM196605:PGX196618 PQI196605:PQT196618 QAE196605:QAP196618 QKA196605:QKL196618 QTW196605:QUH196618 RDS196605:RED196618 RNO196605:RNZ196618 RXK196605:RXV196618 SHG196605:SHR196618 SRC196605:SRN196618 TAY196605:TBJ196618 TKU196605:TLF196618 TUQ196605:TVB196618 UEM196605:UEX196618 UOI196605:UOT196618 UYE196605:UYP196618 VIA196605:VIL196618 VRW196605:VSH196618 WBS196605:WCD196618 WLO196605:WLZ196618 WVK196605:WVV196618 C262141:N262154 IY262141:JJ262154 SU262141:TF262154 ACQ262141:ADB262154 AMM262141:AMX262154 AWI262141:AWT262154 BGE262141:BGP262154 BQA262141:BQL262154 BZW262141:CAH262154 CJS262141:CKD262154 CTO262141:CTZ262154 DDK262141:DDV262154 DNG262141:DNR262154 DXC262141:DXN262154 EGY262141:EHJ262154 EQU262141:ERF262154 FAQ262141:FBB262154 FKM262141:FKX262154 FUI262141:FUT262154 GEE262141:GEP262154 GOA262141:GOL262154 GXW262141:GYH262154 HHS262141:HID262154 HRO262141:HRZ262154 IBK262141:IBV262154 ILG262141:ILR262154 IVC262141:IVN262154 JEY262141:JFJ262154 JOU262141:JPF262154 JYQ262141:JZB262154 KIM262141:KIX262154 KSI262141:KST262154 LCE262141:LCP262154 LMA262141:LML262154 LVW262141:LWH262154 MFS262141:MGD262154 MPO262141:MPZ262154 MZK262141:MZV262154 NJG262141:NJR262154 NTC262141:NTN262154 OCY262141:ODJ262154 OMU262141:ONF262154 OWQ262141:OXB262154 PGM262141:PGX262154 PQI262141:PQT262154 QAE262141:QAP262154 QKA262141:QKL262154 QTW262141:QUH262154 RDS262141:RED262154 RNO262141:RNZ262154 RXK262141:RXV262154 SHG262141:SHR262154 SRC262141:SRN262154 TAY262141:TBJ262154 TKU262141:TLF262154 TUQ262141:TVB262154 UEM262141:UEX262154 UOI262141:UOT262154 UYE262141:UYP262154 VIA262141:VIL262154 VRW262141:VSH262154 WBS262141:WCD262154 WLO262141:WLZ262154 WVK262141:WVV262154 C327677:N327690 IY327677:JJ327690 SU327677:TF327690 ACQ327677:ADB327690 AMM327677:AMX327690 AWI327677:AWT327690 BGE327677:BGP327690 BQA327677:BQL327690 BZW327677:CAH327690 CJS327677:CKD327690 CTO327677:CTZ327690 DDK327677:DDV327690 DNG327677:DNR327690 DXC327677:DXN327690 EGY327677:EHJ327690 EQU327677:ERF327690 FAQ327677:FBB327690 FKM327677:FKX327690 FUI327677:FUT327690 GEE327677:GEP327690 GOA327677:GOL327690 GXW327677:GYH327690 HHS327677:HID327690 HRO327677:HRZ327690 IBK327677:IBV327690 ILG327677:ILR327690 IVC327677:IVN327690 JEY327677:JFJ327690 JOU327677:JPF327690 JYQ327677:JZB327690 KIM327677:KIX327690 KSI327677:KST327690 LCE327677:LCP327690 LMA327677:LML327690 LVW327677:LWH327690 MFS327677:MGD327690 MPO327677:MPZ327690 MZK327677:MZV327690 NJG327677:NJR327690 NTC327677:NTN327690 OCY327677:ODJ327690 OMU327677:ONF327690 OWQ327677:OXB327690 PGM327677:PGX327690 PQI327677:PQT327690 QAE327677:QAP327690 QKA327677:QKL327690 QTW327677:QUH327690 RDS327677:RED327690 RNO327677:RNZ327690 RXK327677:RXV327690 SHG327677:SHR327690 SRC327677:SRN327690 TAY327677:TBJ327690 TKU327677:TLF327690 TUQ327677:TVB327690 UEM327677:UEX327690 UOI327677:UOT327690 UYE327677:UYP327690 VIA327677:VIL327690 VRW327677:VSH327690 WBS327677:WCD327690 WLO327677:WLZ327690 WVK327677:WVV327690 C393213:N393226 IY393213:JJ393226 SU393213:TF393226 ACQ393213:ADB393226 AMM393213:AMX393226 AWI393213:AWT393226 BGE393213:BGP393226 BQA393213:BQL393226 BZW393213:CAH393226 CJS393213:CKD393226 CTO393213:CTZ393226 DDK393213:DDV393226 DNG393213:DNR393226 DXC393213:DXN393226 EGY393213:EHJ393226 EQU393213:ERF393226 FAQ393213:FBB393226 FKM393213:FKX393226 FUI393213:FUT393226 GEE393213:GEP393226 GOA393213:GOL393226 GXW393213:GYH393226 HHS393213:HID393226 HRO393213:HRZ393226 IBK393213:IBV393226 ILG393213:ILR393226 IVC393213:IVN393226 JEY393213:JFJ393226 JOU393213:JPF393226 JYQ393213:JZB393226 KIM393213:KIX393226 KSI393213:KST393226 LCE393213:LCP393226 LMA393213:LML393226 LVW393213:LWH393226 MFS393213:MGD393226 MPO393213:MPZ393226 MZK393213:MZV393226 NJG393213:NJR393226 NTC393213:NTN393226 OCY393213:ODJ393226 OMU393213:ONF393226 OWQ393213:OXB393226 PGM393213:PGX393226 PQI393213:PQT393226 QAE393213:QAP393226 QKA393213:QKL393226 QTW393213:QUH393226 RDS393213:RED393226 RNO393213:RNZ393226 RXK393213:RXV393226 SHG393213:SHR393226 SRC393213:SRN393226 TAY393213:TBJ393226 TKU393213:TLF393226 TUQ393213:TVB393226 UEM393213:UEX393226 UOI393213:UOT393226 UYE393213:UYP393226 VIA393213:VIL393226 VRW393213:VSH393226 WBS393213:WCD393226 WLO393213:WLZ393226 WVK393213:WVV393226 C458749:N458762 IY458749:JJ458762 SU458749:TF458762 ACQ458749:ADB458762 AMM458749:AMX458762 AWI458749:AWT458762 BGE458749:BGP458762 BQA458749:BQL458762 BZW458749:CAH458762 CJS458749:CKD458762 CTO458749:CTZ458762 DDK458749:DDV458762 DNG458749:DNR458762 DXC458749:DXN458762 EGY458749:EHJ458762 EQU458749:ERF458762 FAQ458749:FBB458762 FKM458749:FKX458762 FUI458749:FUT458762 GEE458749:GEP458762 GOA458749:GOL458762 GXW458749:GYH458762 HHS458749:HID458762 HRO458749:HRZ458762 IBK458749:IBV458762 ILG458749:ILR458762 IVC458749:IVN458762 JEY458749:JFJ458762 JOU458749:JPF458762 JYQ458749:JZB458762 KIM458749:KIX458762 KSI458749:KST458762 LCE458749:LCP458762 LMA458749:LML458762 LVW458749:LWH458762 MFS458749:MGD458762 MPO458749:MPZ458762 MZK458749:MZV458762 NJG458749:NJR458762 NTC458749:NTN458762 OCY458749:ODJ458762 OMU458749:ONF458762 OWQ458749:OXB458762 PGM458749:PGX458762 PQI458749:PQT458762 QAE458749:QAP458762 QKA458749:QKL458762 QTW458749:QUH458762 RDS458749:RED458762 RNO458749:RNZ458762 RXK458749:RXV458762 SHG458749:SHR458762 SRC458749:SRN458762 TAY458749:TBJ458762 TKU458749:TLF458762 TUQ458749:TVB458762 UEM458749:UEX458762 UOI458749:UOT458762 UYE458749:UYP458762 VIA458749:VIL458762 VRW458749:VSH458762 WBS458749:WCD458762 WLO458749:WLZ458762 WVK458749:WVV458762 C524285:N524298 IY524285:JJ524298 SU524285:TF524298 ACQ524285:ADB524298 AMM524285:AMX524298 AWI524285:AWT524298 BGE524285:BGP524298 BQA524285:BQL524298 BZW524285:CAH524298 CJS524285:CKD524298 CTO524285:CTZ524298 DDK524285:DDV524298 DNG524285:DNR524298 DXC524285:DXN524298 EGY524285:EHJ524298 EQU524285:ERF524298 FAQ524285:FBB524298 FKM524285:FKX524298 FUI524285:FUT524298 GEE524285:GEP524298 GOA524285:GOL524298 GXW524285:GYH524298 HHS524285:HID524298 HRO524285:HRZ524298 IBK524285:IBV524298 ILG524285:ILR524298 IVC524285:IVN524298 JEY524285:JFJ524298 JOU524285:JPF524298 JYQ524285:JZB524298 KIM524285:KIX524298 KSI524285:KST524298 LCE524285:LCP524298 LMA524285:LML524298 LVW524285:LWH524298 MFS524285:MGD524298 MPO524285:MPZ524298 MZK524285:MZV524298 NJG524285:NJR524298 NTC524285:NTN524298 OCY524285:ODJ524298 OMU524285:ONF524298 OWQ524285:OXB524298 PGM524285:PGX524298 PQI524285:PQT524298 QAE524285:QAP524298 QKA524285:QKL524298 QTW524285:QUH524298 RDS524285:RED524298 RNO524285:RNZ524298 RXK524285:RXV524298 SHG524285:SHR524298 SRC524285:SRN524298 TAY524285:TBJ524298 TKU524285:TLF524298 TUQ524285:TVB524298 UEM524285:UEX524298 UOI524285:UOT524298 UYE524285:UYP524298 VIA524285:VIL524298 VRW524285:VSH524298 WBS524285:WCD524298 WLO524285:WLZ524298 WVK524285:WVV524298 C589821:N589834 IY589821:JJ589834 SU589821:TF589834 ACQ589821:ADB589834 AMM589821:AMX589834 AWI589821:AWT589834 BGE589821:BGP589834 BQA589821:BQL589834 BZW589821:CAH589834 CJS589821:CKD589834 CTO589821:CTZ589834 DDK589821:DDV589834 DNG589821:DNR589834 DXC589821:DXN589834 EGY589821:EHJ589834 EQU589821:ERF589834 FAQ589821:FBB589834 FKM589821:FKX589834 FUI589821:FUT589834 GEE589821:GEP589834 GOA589821:GOL589834 GXW589821:GYH589834 HHS589821:HID589834 HRO589821:HRZ589834 IBK589821:IBV589834 ILG589821:ILR589834 IVC589821:IVN589834 JEY589821:JFJ589834 JOU589821:JPF589834 JYQ589821:JZB589834 KIM589821:KIX589834 KSI589821:KST589834 LCE589821:LCP589834 LMA589821:LML589834 LVW589821:LWH589834 MFS589821:MGD589834 MPO589821:MPZ589834 MZK589821:MZV589834 NJG589821:NJR589834 NTC589821:NTN589834 OCY589821:ODJ589834 OMU589821:ONF589834 OWQ589821:OXB589834 PGM589821:PGX589834 PQI589821:PQT589834 QAE589821:QAP589834 QKA589821:QKL589834 QTW589821:QUH589834 RDS589821:RED589834 RNO589821:RNZ589834 RXK589821:RXV589834 SHG589821:SHR589834 SRC589821:SRN589834 TAY589821:TBJ589834 TKU589821:TLF589834 TUQ589821:TVB589834 UEM589821:UEX589834 UOI589821:UOT589834 UYE589821:UYP589834 VIA589821:VIL589834 VRW589821:VSH589834 WBS589821:WCD589834 WLO589821:WLZ589834 WVK589821:WVV589834 C655357:N655370 IY655357:JJ655370 SU655357:TF655370 ACQ655357:ADB655370 AMM655357:AMX655370 AWI655357:AWT655370 BGE655357:BGP655370 BQA655357:BQL655370 BZW655357:CAH655370 CJS655357:CKD655370 CTO655357:CTZ655370 DDK655357:DDV655370 DNG655357:DNR655370 DXC655357:DXN655370 EGY655357:EHJ655370 EQU655357:ERF655370 FAQ655357:FBB655370 FKM655357:FKX655370 FUI655357:FUT655370 GEE655357:GEP655370 GOA655357:GOL655370 GXW655357:GYH655370 HHS655357:HID655370 HRO655357:HRZ655370 IBK655357:IBV655370 ILG655357:ILR655370 IVC655357:IVN655370 JEY655357:JFJ655370 JOU655357:JPF655370 JYQ655357:JZB655370 KIM655357:KIX655370 KSI655357:KST655370 LCE655357:LCP655370 LMA655357:LML655370 LVW655357:LWH655370 MFS655357:MGD655370 MPO655357:MPZ655370 MZK655357:MZV655370 NJG655357:NJR655370 NTC655357:NTN655370 OCY655357:ODJ655370 OMU655357:ONF655370 OWQ655357:OXB655370 PGM655357:PGX655370 PQI655357:PQT655370 QAE655357:QAP655370 QKA655357:QKL655370 QTW655357:QUH655370 RDS655357:RED655370 RNO655357:RNZ655370 RXK655357:RXV655370 SHG655357:SHR655370 SRC655357:SRN655370 TAY655357:TBJ655370 TKU655357:TLF655370 TUQ655357:TVB655370 UEM655357:UEX655370 UOI655357:UOT655370 UYE655357:UYP655370 VIA655357:VIL655370 VRW655357:VSH655370 WBS655357:WCD655370 WLO655357:WLZ655370 WVK655357:WVV655370 C720893:N720906 IY720893:JJ720906 SU720893:TF720906 ACQ720893:ADB720906 AMM720893:AMX720906 AWI720893:AWT720906 BGE720893:BGP720906 BQA720893:BQL720906 BZW720893:CAH720906 CJS720893:CKD720906 CTO720893:CTZ720906 DDK720893:DDV720906 DNG720893:DNR720906 DXC720893:DXN720906 EGY720893:EHJ720906 EQU720893:ERF720906 FAQ720893:FBB720906 FKM720893:FKX720906 FUI720893:FUT720906 GEE720893:GEP720906 GOA720893:GOL720906 GXW720893:GYH720906 HHS720893:HID720906 HRO720893:HRZ720906 IBK720893:IBV720906 ILG720893:ILR720906 IVC720893:IVN720906 JEY720893:JFJ720906 JOU720893:JPF720906 JYQ720893:JZB720906 KIM720893:KIX720906 KSI720893:KST720906 LCE720893:LCP720906 LMA720893:LML720906 LVW720893:LWH720906 MFS720893:MGD720906 MPO720893:MPZ720906 MZK720893:MZV720906 NJG720893:NJR720906 NTC720893:NTN720906 OCY720893:ODJ720906 OMU720893:ONF720906 OWQ720893:OXB720906 PGM720893:PGX720906 PQI720893:PQT720906 QAE720893:QAP720906 QKA720893:QKL720906 QTW720893:QUH720906 RDS720893:RED720906 RNO720893:RNZ720906 RXK720893:RXV720906 SHG720893:SHR720906 SRC720893:SRN720906 TAY720893:TBJ720906 TKU720893:TLF720906 TUQ720893:TVB720906 UEM720893:UEX720906 UOI720893:UOT720906 UYE720893:UYP720906 VIA720893:VIL720906 VRW720893:VSH720906 WBS720893:WCD720906 WLO720893:WLZ720906 WVK720893:WVV720906 C786429:N786442 IY786429:JJ786442 SU786429:TF786442 ACQ786429:ADB786442 AMM786429:AMX786442 AWI786429:AWT786442 BGE786429:BGP786442 BQA786429:BQL786442 BZW786429:CAH786442 CJS786429:CKD786442 CTO786429:CTZ786442 DDK786429:DDV786442 DNG786429:DNR786442 DXC786429:DXN786442 EGY786429:EHJ786442 EQU786429:ERF786442 FAQ786429:FBB786442 FKM786429:FKX786442 FUI786429:FUT786442 GEE786429:GEP786442 GOA786429:GOL786442 GXW786429:GYH786442 HHS786429:HID786442 HRO786429:HRZ786442 IBK786429:IBV786442 ILG786429:ILR786442 IVC786429:IVN786442 JEY786429:JFJ786442 JOU786429:JPF786442 JYQ786429:JZB786442 KIM786429:KIX786442 KSI786429:KST786442 LCE786429:LCP786442 LMA786429:LML786442 LVW786429:LWH786442 MFS786429:MGD786442 MPO786429:MPZ786442 MZK786429:MZV786442 NJG786429:NJR786442 NTC786429:NTN786442 OCY786429:ODJ786442 OMU786429:ONF786442 OWQ786429:OXB786442 PGM786429:PGX786442 PQI786429:PQT786442 QAE786429:QAP786442 QKA786429:QKL786442 QTW786429:QUH786442 RDS786429:RED786442 RNO786429:RNZ786442 RXK786429:RXV786442 SHG786429:SHR786442 SRC786429:SRN786442 TAY786429:TBJ786442 TKU786429:TLF786442 TUQ786429:TVB786442 UEM786429:UEX786442 UOI786429:UOT786442 UYE786429:UYP786442 VIA786429:VIL786442 VRW786429:VSH786442 WBS786429:WCD786442 WLO786429:WLZ786442 WVK786429:WVV786442 C851965:N851978 IY851965:JJ851978 SU851965:TF851978 ACQ851965:ADB851978 AMM851965:AMX851978 AWI851965:AWT851978 BGE851965:BGP851978 BQA851965:BQL851978 BZW851965:CAH851978 CJS851965:CKD851978 CTO851965:CTZ851978 DDK851965:DDV851978 DNG851965:DNR851978 DXC851965:DXN851978 EGY851965:EHJ851978 EQU851965:ERF851978 FAQ851965:FBB851978 FKM851965:FKX851978 FUI851965:FUT851978 GEE851965:GEP851978 GOA851965:GOL851978 GXW851965:GYH851978 HHS851965:HID851978 HRO851965:HRZ851978 IBK851965:IBV851978 ILG851965:ILR851978 IVC851965:IVN851978 JEY851965:JFJ851978 JOU851965:JPF851978 JYQ851965:JZB851978 KIM851965:KIX851978 KSI851965:KST851978 LCE851965:LCP851978 LMA851965:LML851978 LVW851965:LWH851978 MFS851965:MGD851978 MPO851965:MPZ851978 MZK851965:MZV851978 NJG851965:NJR851978 NTC851965:NTN851978 OCY851965:ODJ851978 OMU851965:ONF851978 OWQ851965:OXB851978 PGM851965:PGX851978 PQI851965:PQT851978 QAE851965:QAP851978 QKA851965:QKL851978 QTW851965:QUH851978 RDS851965:RED851978 RNO851965:RNZ851978 RXK851965:RXV851978 SHG851965:SHR851978 SRC851965:SRN851978 TAY851965:TBJ851978 TKU851965:TLF851978 TUQ851965:TVB851978 UEM851965:UEX851978 UOI851965:UOT851978 UYE851965:UYP851978 VIA851965:VIL851978 VRW851965:VSH851978 WBS851965:WCD851978 WLO851965:WLZ851978 WVK851965:WVV851978 C917501:N917514 IY917501:JJ917514 SU917501:TF917514 ACQ917501:ADB917514 AMM917501:AMX917514 AWI917501:AWT917514 BGE917501:BGP917514 BQA917501:BQL917514 BZW917501:CAH917514 CJS917501:CKD917514 CTO917501:CTZ917514 DDK917501:DDV917514 DNG917501:DNR917514 DXC917501:DXN917514 EGY917501:EHJ917514 EQU917501:ERF917514 FAQ917501:FBB917514 FKM917501:FKX917514 FUI917501:FUT917514 GEE917501:GEP917514 GOA917501:GOL917514 GXW917501:GYH917514 HHS917501:HID917514 HRO917501:HRZ917514 IBK917501:IBV917514 ILG917501:ILR917514 IVC917501:IVN917514 JEY917501:JFJ917514 JOU917501:JPF917514 JYQ917501:JZB917514 KIM917501:KIX917514 KSI917501:KST917514 LCE917501:LCP917514 LMA917501:LML917514 LVW917501:LWH917514 MFS917501:MGD917514 MPO917501:MPZ917514 MZK917501:MZV917514 NJG917501:NJR917514 NTC917501:NTN917514 OCY917501:ODJ917514 OMU917501:ONF917514 OWQ917501:OXB917514 PGM917501:PGX917514 PQI917501:PQT917514 QAE917501:QAP917514 QKA917501:QKL917514 QTW917501:QUH917514 RDS917501:RED917514 RNO917501:RNZ917514 RXK917501:RXV917514 SHG917501:SHR917514 SRC917501:SRN917514 TAY917501:TBJ917514 TKU917501:TLF917514 TUQ917501:TVB917514 UEM917501:UEX917514 UOI917501:UOT917514 UYE917501:UYP917514 VIA917501:VIL917514 VRW917501:VSH917514 WBS917501:WCD917514 WLO917501:WLZ917514 WVK917501:WVV917514 C983037:N983050 IY983037:JJ983050 SU983037:TF983050 ACQ983037:ADB983050 AMM983037:AMX983050 AWI983037:AWT983050 BGE983037:BGP983050 BQA983037:BQL983050 BZW983037:CAH983050 CJS983037:CKD983050 CTO983037:CTZ983050 DDK983037:DDV983050 DNG983037:DNR983050 DXC983037:DXN983050 EGY983037:EHJ983050 EQU983037:ERF983050 FAQ983037:FBB983050 FKM983037:FKX983050 FUI983037:FUT983050 GEE983037:GEP983050 GOA983037:GOL983050 GXW983037:GYH983050 HHS983037:HID983050 HRO983037:HRZ983050 IBK983037:IBV983050 ILG983037:ILR983050 IVC983037:IVN983050 JEY983037:JFJ983050 JOU983037:JPF983050 JYQ983037:JZB983050 KIM983037:KIX983050 KSI983037:KST983050 LCE983037:LCP983050 LMA983037:LML983050 LVW983037:LWH983050 MFS983037:MGD983050 MPO983037:MPZ983050 MZK983037:MZV983050 NJG983037:NJR983050 NTC983037:NTN983050 OCY983037:ODJ983050 OMU983037:ONF983050 OWQ983037:OXB983050 PGM983037:PGX983050 PQI983037:PQT983050 QAE983037:QAP983050 QKA983037:QKL983050 QTW983037:QUH983050 RDS983037:RED983050 RNO983037:RNZ983050 RXK983037:RXV983050 SHG983037:SHR983050 SRC983037:SRN983050 TAY983037:TBJ983050 TKU983037:TLF983050 TUQ983037:TVB983050 UEM983037:UEX983050 UOI983037:UOT983050 UYE983037:UYP983050 VIA983037:VIL983050 VRW983037:VSH983050 WBS983037:WCD983050 WLO983037:WLZ983050 WVK983037:WVV983050 C65523:N65531 IY65523:JJ65531 SU65523:TF65531 ACQ65523:ADB65531 AMM65523:AMX65531 AWI65523:AWT65531 BGE65523:BGP65531 BQA65523:BQL65531 BZW65523:CAH65531 CJS65523:CKD65531 CTO65523:CTZ65531 DDK65523:DDV65531 DNG65523:DNR65531 DXC65523:DXN65531 EGY65523:EHJ65531 EQU65523:ERF65531 FAQ65523:FBB65531 FKM65523:FKX65531 FUI65523:FUT65531 GEE65523:GEP65531 GOA65523:GOL65531 GXW65523:GYH65531 HHS65523:HID65531 HRO65523:HRZ65531 IBK65523:IBV65531 ILG65523:ILR65531 IVC65523:IVN65531 JEY65523:JFJ65531 JOU65523:JPF65531 JYQ65523:JZB65531 KIM65523:KIX65531 KSI65523:KST65531 LCE65523:LCP65531 LMA65523:LML65531 LVW65523:LWH65531 MFS65523:MGD65531 MPO65523:MPZ65531 MZK65523:MZV65531 NJG65523:NJR65531 NTC65523:NTN65531 OCY65523:ODJ65531 OMU65523:ONF65531 OWQ65523:OXB65531 PGM65523:PGX65531 PQI65523:PQT65531 QAE65523:QAP65531 QKA65523:QKL65531 QTW65523:QUH65531 RDS65523:RED65531 RNO65523:RNZ65531 RXK65523:RXV65531 SHG65523:SHR65531 SRC65523:SRN65531 TAY65523:TBJ65531 TKU65523:TLF65531 TUQ65523:TVB65531 UEM65523:UEX65531 UOI65523:UOT65531 UYE65523:UYP65531 VIA65523:VIL65531 VRW65523:VSH65531 WBS65523:WCD65531 WLO65523:WLZ65531 WVK65523:WVV65531 C131059:N131067 IY131059:JJ131067 SU131059:TF131067 ACQ131059:ADB131067 AMM131059:AMX131067 AWI131059:AWT131067 BGE131059:BGP131067 BQA131059:BQL131067 BZW131059:CAH131067 CJS131059:CKD131067 CTO131059:CTZ131067 DDK131059:DDV131067 DNG131059:DNR131067 DXC131059:DXN131067 EGY131059:EHJ131067 EQU131059:ERF131067 FAQ131059:FBB131067 FKM131059:FKX131067 FUI131059:FUT131067 GEE131059:GEP131067 GOA131059:GOL131067 GXW131059:GYH131067 HHS131059:HID131067 HRO131059:HRZ131067 IBK131059:IBV131067 ILG131059:ILR131067 IVC131059:IVN131067 JEY131059:JFJ131067 JOU131059:JPF131067 JYQ131059:JZB131067 KIM131059:KIX131067 KSI131059:KST131067 LCE131059:LCP131067 LMA131059:LML131067 LVW131059:LWH131067 MFS131059:MGD131067 MPO131059:MPZ131067 MZK131059:MZV131067 NJG131059:NJR131067 NTC131059:NTN131067 OCY131059:ODJ131067 OMU131059:ONF131067 OWQ131059:OXB131067 PGM131059:PGX131067 PQI131059:PQT131067 QAE131059:QAP131067 QKA131059:QKL131067 QTW131059:QUH131067 RDS131059:RED131067 RNO131059:RNZ131067 RXK131059:RXV131067 SHG131059:SHR131067 SRC131059:SRN131067 TAY131059:TBJ131067 TKU131059:TLF131067 TUQ131059:TVB131067 UEM131059:UEX131067 UOI131059:UOT131067 UYE131059:UYP131067 VIA131059:VIL131067 VRW131059:VSH131067 WBS131059:WCD131067 WLO131059:WLZ131067 WVK131059:WVV131067 C196595:N196603 IY196595:JJ196603 SU196595:TF196603 ACQ196595:ADB196603 AMM196595:AMX196603 AWI196595:AWT196603 BGE196595:BGP196603 BQA196595:BQL196603 BZW196595:CAH196603 CJS196595:CKD196603 CTO196595:CTZ196603 DDK196595:DDV196603 DNG196595:DNR196603 DXC196595:DXN196603 EGY196595:EHJ196603 EQU196595:ERF196603 FAQ196595:FBB196603 FKM196595:FKX196603 FUI196595:FUT196603 GEE196595:GEP196603 GOA196595:GOL196603 GXW196595:GYH196603 HHS196595:HID196603 HRO196595:HRZ196603 IBK196595:IBV196603 ILG196595:ILR196603 IVC196595:IVN196603 JEY196595:JFJ196603 JOU196595:JPF196603 JYQ196595:JZB196603 KIM196595:KIX196603 KSI196595:KST196603 LCE196595:LCP196603 LMA196595:LML196603 LVW196595:LWH196603 MFS196595:MGD196603 MPO196595:MPZ196603 MZK196595:MZV196603 NJG196595:NJR196603 NTC196595:NTN196603 OCY196595:ODJ196603 OMU196595:ONF196603 OWQ196595:OXB196603 PGM196595:PGX196603 PQI196595:PQT196603 QAE196595:QAP196603 QKA196595:QKL196603 QTW196595:QUH196603 RDS196595:RED196603 RNO196595:RNZ196603 RXK196595:RXV196603 SHG196595:SHR196603 SRC196595:SRN196603 TAY196595:TBJ196603 TKU196595:TLF196603 TUQ196595:TVB196603 UEM196595:UEX196603 UOI196595:UOT196603 UYE196595:UYP196603 VIA196595:VIL196603 VRW196595:VSH196603 WBS196595:WCD196603 WLO196595:WLZ196603 WVK196595:WVV196603 C262131:N262139 IY262131:JJ262139 SU262131:TF262139 ACQ262131:ADB262139 AMM262131:AMX262139 AWI262131:AWT262139 BGE262131:BGP262139 BQA262131:BQL262139 BZW262131:CAH262139 CJS262131:CKD262139 CTO262131:CTZ262139 DDK262131:DDV262139 DNG262131:DNR262139 DXC262131:DXN262139 EGY262131:EHJ262139 EQU262131:ERF262139 FAQ262131:FBB262139 FKM262131:FKX262139 FUI262131:FUT262139 GEE262131:GEP262139 GOA262131:GOL262139 GXW262131:GYH262139 HHS262131:HID262139 HRO262131:HRZ262139 IBK262131:IBV262139 ILG262131:ILR262139 IVC262131:IVN262139 JEY262131:JFJ262139 JOU262131:JPF262139 JYQ262131:JZB262139 KIM262131:KIX262139 KSI262131:KST262139 LCE262131:LCP262139 LMA262131:LML262139 LVW262131:LWH262139 MFS262131:MGD262139 MPO262131:MPZ262139 MZK262131:MZV262139 NJG262131:NJR262139 NTC262131:NTN262139 OCY262131:ODJ262139 OMU262131:ONF262139 OWQ262131:OXB262139 PGM262131:PGX262139 PQI262131:PQT262139 QAE262131:QAP262139 QKA262131:QKL262139 QTW262131:QUH262139 RDS262131:RED262139 RNO262131:RNZ262139 RXK262131:RXV262139 SHG262131:SHR262139 SRC262131:SRN262139 TAY262131:TBJ262139 TKU262131:TLF262139 TUQ262131:TVB262139 UEM262131:UEX262139 UOI262131:UOT262139 UYE262131:UYP262139 VIA262131:VIL262139 VRW262131:VSH262139 WBS262131:WCD262139 WLO262131:WLZ262139 WVK262131:WVV262139 C327667:N327675 IY327667:JJ327675 SU327667:TF327675 ACQ327667:ADB327675 AMM327667:AMX327675 AWI327667:AWT327675 BGE327667:BGP327675 BQA327667:BQL327675 BZW327667:CAH327675 CJS327667:CKD327675 CTO327667:CTZ327675 DDK327667:DDV327675 DNG327667:DNR327675 DXC327667:DXN327675 EGY327667:EHJ327675 EQU327667:ERF327675 FAQ327667:FBB327675 FKM327667:FKX327675 FUI327667:FUT327675 GEE327667:GEP327675 GOA327667:GOL327675 GXW327667:GYH327675 HHS327667:HID327675 HRO327667:HRZ327675 IBK327667:IBV327675 ILG327667:ILR327675 IVC327667:IVN327675 JEY327667:JFJ327675 JOU327667:JPF327675 JYQ327667:JZB327675 KIM327667:KIX327675 KSI327667:KST327675 LCE327667:LCP327675 LMA327667:LML327675 LVW327667:LWH327675 MFS327667:MGD327675 MPO327667:MPZ327675 MZK327667:MZV327675 NJG327667:NJR327675 NTC327667:NTN327675 OCY327667:ODJ327675 OMU327667:ONF327675 OWQ327667:OXB327675 PGM327667:PGX327675 PQI327667:PQT327675 QAE327667:QAP327675 QKA327667:QKL327675 QTW327667:QUH327675 RDS327667:RED327675 RNO327667:RNZ327675 RXK327667:RXV327675 SHG327667:SHR327675 SRC327667:SRN327675 TAY327667:TBJ327675 TKU327667:TLF327675 TUQ327667:TVB327675 UEM327667:UEX327675 UOI327667:UOT327675 UYE327667:UYP327675 VIA327667:VIL327675 VRW327667:VSH327675 WBS327667:WCD327675 WLO327667:WLZ327675 WVK327667:WVV327675 C393203:N393211 IY393203:JJ393211 SU393203:TF393211 ACQ393203:ADB393211 AMM393203:AMX393211 AWI393203:AWT393211 BGE393203:BGP393211 BQA393203:BQL393211 BZW393203:CAH393211 CJS393203:CKD393211 CTO393203:CTZ393211 DDK393203:DDV393211 DNG393203:DNR393211 DXC393203:DXN393211 EGY393203:EHJ393211 EQU393203:ERF393211 FAQ393203:FBB393211 FKM393203:FKX393211 FUI393203:FUT393211 GEE393203:GEP393211 GOA393203:GOL393211 GXW393203:GYH393211 HHS393203:HID393211 HRO393203:HRZ393211 IBK393203:IBV393211 ILG393203:ILR393211 IVC393203:IVN393211 JEY393203:JFJ393211 JOU393203:JPF393211 JYQ393203:JZB393211 KIM393203:KIX393211 KSI393203:KST393211 LCE393203:LCP393211 LMA393203:LML393211 LVW393203:LWH393211 MFS393203:MGD393211 MPO393203:MPZ393211 MZK393203:MZV393211 NJG393203:NJR393211 NTC393203:NTN393211 OCY393203:ODJ393211 OMU393203:ONF393211 OWQ393203:OXB393211 PGM393203:PGX393211 PQI393203:PQT393211 QAE393203:QAP393211 QKA393203:QKL393211 QTW393203:QUH393211 RDS393203:RED393211 RNO393203:RNZ393211 RXK393203:RXV393211 SHG393203:SHR393211 SRC393203:SRN393211 TAY393203:TBJ393211 TKU393203:TLF393211 TUQ393203:TVB393211 UEM393203:UEX393211 UOI393203:UOT393211 UYE393203:UYP393211 VIA393203:VIL393211 VRW393203:VSH393211 WBS393203:WCD393211 WLO393203:WLZ393211 WVK393203:WVV393211 C458739:N458747 IY458739:JJ458747 SU458739:TF458747 ACQ458739:ADB458747 AMM458739:AMX458747 AWI458739:AWT458747 BGE458739:BGP458747 BQA458739:BQL458747 BZW458739:CAH458747 CJS458739:CKD458747 CTO458739:CTZ458747 DDK458739:DDV458747 DNG458739:DNR458747 DXC458739:DXN458747 EGY458739:EHJ458747 EQU458739:ERF458747 FAQ458739:FBB458747 FKM458739:FKX458747 FUI458739:FUT458747 GEE458739:GEP458747 GOA458739:GOL458747 GXW458739:GYH458747 HHS458739:HID458747 HRO458739:HRZ458747 IBK458739:IBV458747 ILG458739:ILR458747 IVC458739:IVN458747 JEY458739:JFJ458747 JOU458739:JPF458747 JYQ458739:JZB458747 KIM458739:KIX458747 KSI458739:KST458747 LCE458739:LCP458747 LMA458739:LML458747 LVW458739:LWH458747 MFS458739:MGD458747 MPO458739:MPZ458747 MZK458739:MZV458747 NJG458739:NJR458747 NTC458739:NTN458747 OCY458739:ODJ458747 OMU458739:ONF458747 OWQ458739:OXB458747 PGM458739:PGX458747 PQI458739:PQT458747 QAE458739:QAP458747 QKA458739:QKL458747 QTW458739:QUH458747 RDS458739:RED458747 RNO458739:RNZ458747 RXK458739:RXV458747 SHG458739:SHR458747 SRC458739:SRN458747 TAY458739:TBJ458747 TKU458739:TLF458747 TUQ458739:TVB458747 UEM458739:UEX458747 UOI458739:UOT458747 UYE458739:UYP458747 VIA458739:VIL458747 VRW458739:VSH458747 WBS458739:WCD458747 WLO458739:WLZ458747 WVK458739:WVV458747 C524275:N524283 IY524275:JJ524283 SU524275:TF524283 ACQ524275:ADB524283 AMM524275:AMX524283 AWI524275:AWT524283 BGE524275:BGP524283 BQA524275:BQL524283 BZW524275:CAH524283 CJS524275:CKD524283 CTO524275:CTZ524283 DDK524275:DDV524283 DNG524275:DNR524283 DXC524275:DXN524283 EGY524275:EHJ524283 EQU524275:ERF524283 FAQ524275:FBB524283 FKM524275:FKX524283 FUI524275:FUT524283 GEE524275:GEP524283 GOA524275:GOL524283 GXW524275:GYH524283 HHS524275:HID524283 HRO524275:HRZ524283 IBK524275:IBV524283 ILG524275:ILR524283 IVC524275:IVN524283 JEY524275:JFJ524283 JOU524275:JPF524283 JYQ524275:JZB524283 KIM524275:KIX524283 KSI524275:KST524283 LCE524275:LCP524283 LMA524275:LML524283 LVW524275:LWH524283 MFS524275:MGD524283 MPO524275:MPZ524283 MZK524275:MZV524283 NJG524275:NJR524283 NTC524275:NTN524283 OCY524275:ODJ524283 OMU524275:ONF524283 OWQ524275:OXB524283 PGM524275:PGX524283 PQI524275:PQT524283 QAE524275:QAP524283 QKA524275:QKL524283 QTW524275:QUH524283 RDS524275:RED524283 RNO524275:RNZ524283 RXK524275:RXV524283 SHG524275:SHR524283 SRC524275:SRN524283 TAY524275:TBJ524283 TKU524275:TLF524283 TUQ524275:TVB524283 UEM524275:UEX524283 UOI524275:UOT524283 UYE524275:UYP524283 VIA524275:VIL524283 VRW524275:VSH524283 WBS524275:WCD524283 WLO524275:WLZ524283 WVK524275:WVV524283 C589811:N589819 IY589811:JJ589819 SU589811:TF589819 ACQ589811:ADB589819 AMM589811:AMX589819 AWI589811:AWT589819 BGE589811:BGP589819 BQA589811:BQL589819 BZW589811:CAH589819 CJS589811:CKD589819 CTO589811:CTZ589819 DDK589811:DDV589819 DNG589811:DNR589819 DXC589811:DXN589819 EGY589811:EHJ589819 EQU589811:ERF589819 FAQ589811:FBB589819 FKM589811:FKX589819 FUI589811:FUT589819 GEE589811:GEP589819 GOA589811:GOL589819 GXW589811:GYH589819 HHS589811:HID589819 HRO589811:HRZ589819 IBK589811:IBV589819 ILG589811:ILR589819 IVC589811:IVN589819 JEY589811:JFJ589819 JOU589811:JPF589819 JYQ589811:JZB589819 KIM589811:KIX589819 KSI589811:KST589819 LCE589811:LCP589819 LMA589811:LML589819 LVW589811:LWH589819 MFS589811:MGD589819 MPO589811:MPZ589819 MZK589811:MZV589819 NJG589811:NJR589819 NTC589811:NTN589819 OCY589811:ODJ589819 OMU589811:ONF589819 OWQ589811:OXB589819 PGM589811:PGX589819 PQI589811:PQT589819 QAE589811:QAP589819 QKA589811:QKL589819 QTW589811:QUH589819 RDS589811:RED589819 RNO589811:RNZ589819 RXK589811:RXV589819 SHG589811:SHR589819 SRC589811:SRN589819 TAY589811:TBJ589819 TKU589811:TLF589819 TUQ589811:TVB589819 UEM589811:UEX589819 UOI589811:UOT589819 UYE589811:UYP589819 VIA589811:VIL589819 VRW589811:VSH589819 WBS589811:WCD589819 WLO589811:WLZ589819 WVK589811:WVV589819 C655347:N655355 IY655347:JJ655355 SU655347:TF655355 ACQ655347:ADB655355 AMM655347:AMX655355 AWI655347:AWT655355 BGE655347:BGP655355 BQA655347:BQL655355 BZW655347:CAH655355 CJS655347:CKD655355 CTO655347:CTZ655355 DDK655347:DDV655355 DNG655347:DNR655355 DXC655347:DXN655355 EGY655347:EHJ655355 EQU655347:ERF655355 FAQ655347:FBB655355 FKM655347:FKX655355 FUI655347:FUT655355 GEE655347:GEP655355 GOA655347:GOL655355 GXW655347:GYH655355 HHS655347:HID655355 HRO655347:HRZ655355 IBK655347:IBV655355 ILG655347:ILR655355 IVC655347:IVN655355 JEY655347:JFJ655355 JOU655347:JPF655355 JYQ655347:JZB655355 KIM655347:KIX655355 KSI655347:KST655355 LCE655347:LCP655355 LMA655347:LML655355 LVW655347:LWH655355 MFS655347:MGD655355 MPO655347:MPZ655355 MZK655347:MZV655355 NJG655347:NJR655355 NTC655347:NTN655355 OCY655347:ODJ655355 OMU655347:ONF655355 OWQ655347:OXB655355 PGM655347:PGX655355 PQI655347:PQT655355 QAE655347:QAP655355 QKA655347:QKL655355 QTW655347:QUH655355 RDS655347:RED655355 RNO655347:RNZ655355 RXK655347:RXV655355 SHG655347:SHR655355 SRC655347:SRN655355 TAY655347:TBJ655355 TKU655347:TLF655355 TUQ655347:TVB655355 UEM655347:UEX655355 UOI655347:UOT655355 UYE655347:UYP655355 VIA655347:VIL655355 VRW655347:VSH655355 WBS655347:WCD655355 WLO655347:WLZ655355 WVK655347:WVV655355 C720883:N720891 IY720883:JJ720891 SU720883:TF720891 ACQ720883:ADB720891 AMM720883:AMX720891 AWI720883:AWT720891 BGE720883:BGP720891 BQA720883:BQL720891 BZW720883:CAH720891 CJS720883:CKD720891 CTO720883:CTZ720891 DDK720883:DDV720891 DNG720883:DNR720891 DXC720883:DXN720891 EGY720883:EHJ720891 EQU720883:ERF720891 FAQ720883:FBB720891 FKM720883:FKX720891 FUI720883:FUT720891 GEE720883:GEP720891 GOA720883:GOL720891 GXW720883:GYH720891 HHS720883:HID720891 HRO720883:HRZ720891 IBK720883:IBV720891 ILG720883:ILR720891 IVC720883:IVN720891 JEY720883:JFJ720891 JOU720883:JPF720891 JYQ720883:JZB720891 KIM720883:KIX720891 KSI720883:KST720891 LCE720883:LCP720891 LMA720883:LML720891 LVW720883:LWH720891 MFS720883:MGD720891 MPO720883:MPZ720891 MZK720883:MZV720891 NJG720883:NJR720891 NTC720883:NTN720891 OCY720883:ODJ720891 OMU720883:ONF720891 OWQ720883:OXB720891 PGM720883:PGX720891 PQI720883:PQT720891 QAE720883:QAP720891 QKA720883:QKL720891 QTW720883:QUH720891 RDS720883:RED720891 RNO720883:RNZ720891 RXK720883:RXV720891 SHG720883:SHR720891 SRC720883:SRN720891 TAY720883:TBJ720891 TKU720883:TLF720891 TUQ720883:TVB720891 UEM720883:UEX720891 UOI720883:UOT720891 UYE720883:UYP720891 VIA720883:VIL720891 VRW720883:VSH720891 WBS720883:WCD720891 WLO720883:WLZ720891 WVK720883:WVV720891 C786419:N786427 IY786419:JJ786427 SU786419:TF786427 ACQ786419:ADB786427 AMM786419:AMX786427 AWI786419:AWT786427 BGE786419:BGP786427 BQA786419:BQL786427 BZW786419:CAH786427 CJS786419:CKD786427 CTO786419:CTZ786427 DDK786419:DDV786427 DNG786419:DNR786427 DXC786419:DXN786427 EGY786419:EHJ786427 EQU786419:ERF786427 FAQ786419:FBB786427 FKM786419:FKX786427 FUI786419:FUT786427 GEE786419:GEP786427 GOA786419:GOL786427 GXW786419:GYH786427 HHS786419:HID786427 HRO786419:HRZ786427 IBK786419:IBV786427 ILG786419:ILR786427 IVC786419:IVN786427 JEY786419:JFJ786427 JOU786419:JPF786427 JYQ786419:JZB786427 KIM786419:KIX786427 KSI786419:KST786427 LCE786419:LCP786427 LMA786419:LML786427 LVW786419:LWH786427 MFS786419:MGD786427 MPO786419:MPZ786427 MZK786419:MZV786427 NJG786419:NJR786427 NTC786419:NTN786427 OCY786419:ODJ786427 OMU786419:ONF786427 OWQ786419:OXB786427 PGM786419:PGX786427 PQI786419:PQT786427 QAE786419:QAP786427 QKA786419:QKL786427 QTW786419:QUH786427 RDS786419:RED786427 RNO786419:RNZ786427 RXK786419:RXV786427 SHG786419:SHR786427 SRC786419:SRN786427 TAY786419:TBJ786427 TKU786419:TLF786427 TUQ786419:TVB786427 UEM786419:UEX786427 UOI786419:UOT786427 UYE786419:UYP786427 VIA786419:VIL786427 VRW786419:VSH786427 WBS786419:WCD786427 WLO786419:WLZ786427 WVK786419:WVV786427 C851955:N851963 IY851955:JJ851963 SU851955:TF851963 ACQ851955:ADB851963 AMM851955:AMX851963 AWI851955:AWT851963 BGE851955:BGP851963 BQA851955:BQL851963 BZW851955:CAH851963 CJS851955:CKD851963 CTO851955:CTZ851963 DDK851955:DDV851963 DNG851955:DNR851963 DXC851955:DXN851963 EGY851955:EHJ851963 EQU851955:ERF851963 FAQ851955:FBB851963 FKM851955:FKX851963 FUI851955:FUT851963 GEE851955:GEP851963 GOA851955:GOL851963 GXW851955:GYH851963 HHS851955:HID851963 HRO851955:HRZ851963 IBK851955:IBV851963 ILG851955:ILR851963 IVC851955:IVN851963 JEY851955:JFJ851963 JOU851955:JPF851963 JYQ851955:JZB851963 KIM851955:KIX851963 KSI851955:KST851963 LCE851955:LCP851963 LMA851955:LML851963 LVW851955:LWH851963 MFS851955:MGD851963 MPO851955:MPZ851963 MZK851955:MZV851963 NJG851955:NJR851963 NTC851955:NTN851963 OCY851955:ODJ851963 OMU851955:ONF851963 OWQ851955:OXB851963 PGM851955:PGX851963 PQI851955:PQT851963 QAE851955:QAP851963 QKA851955:QKL851963 QTW851955:QUH851963 RDS851955:RED851963 RNO851955:RNZ851963 RXK851955:RXV851963 SHG851955:SHR851963 SRC851955:SRN851963 TAY851955:TBJ851963 TKU851955:TLF851963 TUQ851955:TVB851963 UEM851955:UEX851963 UOI851955:UOT851963 UYE851955:UYP851963 VIA851955:VIL851963 VRW851955:VSH851963 WBS851955:WCD851963 WLO851955:WLZ851963 WVK851955:WVV851963 C917491:N917499 IY917491:JJ917499 SU917491:TF917499 ACQ917491:ADB917499 AMM917491:AMX917499 AWI917491:AWT917499 BGE917491:BGP917499 BQA917491:BQL917499 BZW917491:CAH917499 CJS917491:CKD917499 CTO917491:CTZ917499 DDK917491:DDV917499 DNG917491:DNR917499 DXC917491:DXN917499 EGY917491:EHJ917499 EQU917491:ERF917499 FAQ917491:FBB917499 FKM917491:FKX917499 FUI917491:FUT917499 GEE917491:GEP917499 GOA917491:GOL917499 GXW917491:GYH917499 HHS917491:HID917499 HRO917491:HRZ917499 IBK917491:IBV917499 ILG917491:ILR917499 IVC917491:IVN917499 JEY917491:JFJ917499 JOU917491:JPF917499 JYQ917491:JZB917499 KIM917491:KIX917499 KSI917491:KST917499 LCE917491:LCP917499 LMA917491:LML917499 LVW917491:LWH917499 MFS917491:MGD917499 MPO917491:MPZ917499 MZK917491:MZV917499 NJG917491:NJR917499 NTC917491:NTN917499 OCY917491:ODJ917499 OMU917491:ONF917499 OWQ917491:OXB917499 PGM917491:PGX917499 PQI917491:PQT917499 QAE917491:QAP917499 QKA917491:QKL917499 QTW917491:QUH917499 RDS917491:RED917499 RNO917491:RNZ917499 RXK917491:RXV917499 SHG917491:SHR917499 SRC917491:SRN917499 TAY917491:TBJ917499 TKU917491:TLF917499 TUQ917491:TVB917499 UEM917491:UEX917499 UOI917491:UOT917499 UYE917491:UYP917499 VIA917491:VIL917499 VRW917491:VSH917499 WBS917491:WCD917499 WLO917491:WLZ917499 WVK917491:WVV917499 C983027:N983035 IY983027:JJ983035 SU983027:TF983035 ACQ983027:ADB983035 AMM983027:AMX983035 AWI983027:AWT983035 BGE983027:BGP983035 BQA983027:BQL983035 BZW983027:CAH983035 CJS983027:CKD983035 CTO983027:CTZ983035 DDK983027:DDV983035 DNG983027:DNR983035 DXC983027:DXN983035 EGY983027:EHJ983035 EQU983027:ERF983035 FAQ983027:FBB983035 FKM983027:FKX983035 FUI983027:FUT983035 GEE983027:GEP983035 GOA983027:GOL983035 GXW983027:GYH983035 HHS983027:HID983035 HRO983027:HRZ983035 IBK983027:IBV983035 ILG983027:ILR983035 IVC983027:IVN983035 JEY983027:JFJ983035 JOU983027:JPF983035 JYQ983027:JZB983035 KIM983027:KIX983035 KSI983027:KST983035 LCE983027:LCP983035 LMA983027:LML983035 LVW983027:LWH983035 MFS983027:MGD983035 MPO983027:MPZ983035 MZK983027:MZV983035 NJG983027:NJR983035 NTC983027:NTN983035 OCY983027:ODJ983035 OMU983027:ONF983035 OWQ983027:OXB983035 PGM983027:PGX983035 PQI983027:PQT983035 QAE983027:QAP983035 QKA983027:QKL983035 QTW983027:QUH983035 RDS983027:RED983035 RNO983027:RNZ983035 RXK983027:RXV983035 SHG983027:SHR983035 SRC983027:SRN983035 TAY983027:TBJ983035 TKU983027:TLF983035 TUQ983027:TVB983035 UEM983027:UEX983035 UOI983027:UOT983035 UYE983027:UYP983035 VIA983027:VIL983035 VRW983027:VSH983035 WBS983027:WCD983035 WLO983027:WLZ983035 WVK983027:WVV983035 C65514:N65519 IY65514:JJ65519 SU65514:TF65519 ACQ65514:ADB65519 AMM65514:AMX65519 AWI65514:AWT65519 BGE65514:BGP65519 BQA65514:BQL65519 BZW65514:CAH65519 CJS65514:CKD65519 CTO65514:CTZ65519 DDK65514:DDV65519 DNG65514:DNR65519 DXC65514:DXN65519 EGY65514:EHJ65519 EQU65514:ERF65519 FAQ65514:FBB65519 FKM65514:FKX65519 FUI65514:FUT65519 GEE65514:GEP65519 GOA65514:GOL65519 GXW65514:GYH65519 HHS65514:HID65519 HRO65514:HRZ65519 IBK65514:IBV65519 ILG65514:ILR65519 IVC65514:IVN65519 JEY65514:JFJ65519 JOU65514:JPF65519 JYQ65514:JZB65519 KIM65514:KIX65519 KSI65514:KST65519 LCE65514:LCP65519 LMA65514:LML65519 LVW65514:LWH65519 MFS65514:MGD65519 MPO65514:MPZ65519 MZK65514:MZV65519 NJG65514:NJR65519 NTC65514:NTN65519 OCY65514:ODJ65519 OMU65514:ONF65519 OWQ65514:OXB65519 PGM65514:PGX65519 PQI65514:PQT65519 QAE65514:QAP65519 QKA65514:QKL65519 QTW65514:QUH65519 RDS65514:RED65519 RNO65514:RNZ65519 RXK65514:RXV65519 SHG65514:SHR65519 SRC65514:SRN65519 TAY65514:TBJ65519 TKU65514:TLF65519 TUQ65514:TVB65519 UEM65514:UEX65519 UOI65514:UOT65519 UYE65514:UYP65519 VIA65514:VIL65519 VRW65514:VSH65519 WBS65514:WCD65519 WLO65514:WLZ65519 WVK65514:WVV65519 C131050:N131055 IY131050:JJ131055 SU131050:TF131055 ACQ131050:ADB131055 AMM131050:AMX131055 AWI131050:AWT131055 BGE131050:BGP131055 BQA131050:BQL131055 BZW131050:CAH131055 CJS131050:CKD131055 CTO131050:CTZ131055 DDK131050:DDV131055 DNG131050:DNR131055 DXC131050:DXN131055 EGY131050:EHJ131055 EQU131050:ERF131055 FAQ131050:FBB131055 FKM131050:FKX131055 FUI131050:FUT131055 GEE131050:GEP131055 GOA131050:GOL131055 GXW131050:GYH131055 HHS131050:HID131055 HRO131050:HRZ131055 IBK131050:IBV131055 ILG131050:ILR131055 IVC131050:IVN131055 JEY131050:JFJ131055 JOU131050:JPF131055 JYQ131050:JZB131055 KIM131050:KIX131055 KSI131050:KST131055 LCE131050:LCP131055 LMA131050:LML131055 LVW131050:LWH131055 MFS131050:MGD131055 MPO131050:MPZ131055 MZK131050:MZV131055 NJG131050:NJR131055 NTC131050:NTN131055 OCY131050:ODJ131055 OMU131050:ONF131055 OWQ131050:OXB131055 PGM131050:PGX131055 PQI131050:PQT131055 QAE131050:QAP131055 QKA131050:QKL131055 QTW131050:QUH131055 RDS131050:RED131055 RNO131050:RNZ131055 RXK131050:RXV131055 SHG131050:SHR131055 SRC131050:SRN131055 TAY131050:TBJ131055 TKU131050:TLF131055 TUQ131050:TVB131055 UEM131050:UEX131055 UOI131050:UOT131055 UYE131050:UYP131055 VIA131050:VIL131055 VRW131050:VSH131055 WBS131050:WCD131055 WLO131050:WLZ131055 WVK131050:WVV131055 C196586:N196591 IY196586:JJ196591 SU196586:TF196591 ACQ196586:ADB196591 AMM196586:AMX196591 AWI196586:AWT196591 BGE196586:BGP196591 BQA196586:BQL196591 BZW196586:CAH196591 CJS196586:CKD196591 CTO196586:CTZ196591 DDK196586:DDV196591 DNG196586:DNR196591 DXC196586:DXN196591 EGY196586:EHJ196591 EQU196586:ERF196591 FAQ196586:FBB196591 FKM196586:FKX196591 FUI196586:FUT196591 GEE196586:GEP196591 GOA196586:GOL196591 GXW196586:GYH196591 HHS196586:HID196591 HRO196586:HRZ196591 IBK196586:IBV196591 ILG196586:ILR196591 IVC196586:IVN196591 JEY196586:JFJ196591 JOU196586:JPF196591 JYQ196586:JZB196591 KIM196586:KIX196591 KSI196586:KST196591 LCE196586:LCP196591 LMA196586:LML196591 LVW196586:LWH196591 MFS196586:MGD196591 MPO196586:MPZ196591 MZK196586:MZV196591 NJG196586:NJR196591 NTC196586:NTN196591 OCY196586:ODJ196591 OMU196586:ONF196591 OWQ196586:OXB196591 PGM196586:PGX196591 PQI196586:PQT196591 QAE196586:QAP196591 QKA196586:QKL196591 QTW196586:QUH196591 RDS196586:RED196591 RNO196586:RNZ196591 RXK196586:RXV196591 SHG196586:SHR196591 SRC196586:SRN196591 TAY196586:TBJ196591 TKU196586:TLF196591 TUQ196586:TVB196591 UEM196586:UEX196591 UOI196586:UOT196591 UYE196586:UYP196591 VIA196586:VIL196591 VRW196586:VSH196591 WBS196586:WCD196591 WLO196586:WLZ196591 WVK196586:WVV196591 C262122:N262127 IY262122:JJ262127 SU262122:TF262127 ACQ262122:ADB262127 AMM262122:AMX262127 AWI262122:AWT262127 BGE262122:BGP262127 BQA262122:BQL262127 BZW262122:CAH262127 CJS262122:CKD262127 CTO262122:CTZ262127 DDK262122:DDV262127 DNG262122:DNR262127 DXC262122:DXN262127 EGY262122:EHJ262127 EQU262122:ERF262127 FAQ262122:FBB262127 FKM262122:FKX262127 FUI262122:FUT262127 GEE262122:GEP262127 GOA262122:GOL262127 GXW262122:GYH262127 HHS262122:HID262127 HRO262122:HRZ262127 IBK262122:IBV262127 ILG262122:ILR262127 IVC262122:IVN262127 JEY262122:JFJ262127 JOU262122:JPF262127 JYQ262122:JZB262127 KIM262122:KIX262127 KSI262122:KST262127 LCE262122:LCP262127 LMA262122:LML262127 LVW262122:LWH262127 MFS262122:MGD262127 MPO262122:MPZ262127 MZK262122:MZV262127 NJG262122:NJR262127 NTC262122:NTN262127 OCY262122:ODJ262127 OMU262122:ONF262127 OWQ262122:OXB262127 PGM262122:PGX262127 PQI262122:PQT262127 QAE262122:QAP262127 QKA262122:QKL262127 QTW262122:QUH262127 RDS262122:RED262127 RNO262122:RNZ262127 RXK262122:RXV262127 SHG262122:SHR262127 SRC262122:SRN262127 TAY262122:TBJ262127 TKU262122:TLF262127 TUQ262122:TVB262127 UEM262122:UEX262127 UOI262122:UOT262127 UYE262122:UYP262127 VIA262122:VIL262127 VRW262122:VSH262127 WBS262122:WCD262127 WLO262122:WLZ262127 WVK262122:WVV262127 C327658:N327663 IY327658:JJ327663 SU327658:TF327663 ACQ327658:ADB327663 AMM327658:AMX327663 AWI327658:AWT327663 BGE327658:BGP327663 BQA327658:BQL327663 BZW327658:CAH327663 CJS327658:CKD327663 CTO327658:CTZ327663 DDK327658:DDV327663 DNG327658:DNR327663 DXC327658:DXN327663 EGY327658:EHJ327663 EQU327658:ERF327663 FAQ327658:FBB327663 FKM327658:FKX327663 FUI327658:FUT327663 GEE327658:GEP327663 GOA327658:GOL327663 GXW327658:GYH327663 HHS327658:HID327663 HRO327658:HRZ327663 IBK327658:IBV327663 ILG327658:ILR327663 IVC327658:IVN327663 JEY327658:JFJ327663 JOU327658:JPF327663 JYQ327658:JZB327663 KIM327658:KIX327663 KSI327658:KST327663 LCE327658:LCP327663 LMA327658:LML327663 LVW327658:LWH327663 MFS327658:MGD327663 MPO327658:MPZ327663 MZK327658:MZV327663 NJG327658:NJR327663 NTC327658:NTN327663 OCY327658:ODJ327663 OMU327658:ONF327663 OWQ327658:OXB327663 PGM327658:PGX327663 PQI327658:PQT327663 QAE327658:QAP327663 QKA327658:QKL327663 QTW327658:QUH327663 RDS327658:RED327663 RNO327658:RNZ327663 RXK327658:RXV327663 SHG327658:SHR327663 SRC327658:SRN327663 TAY327658:TBJ327663 TKU327658:TLF327663 TUQ327658:TVB327663 UEM327658:UEX327663 UOI327658:UOT327663 UYE327658:UYP327663 VIA327658:VIL327663 VRW327658:VSH327663 WBS327658:WCD327663 WLO327658:WLZ327663 WVK327658:WVV327663 C393194:N393199 IY393194:JJ393199 SU393194:TF393199 ACQ393194:ADB393199 AMM393194:AMX393199 AWI393194:AWT393199 BGE393194:BGP393199 BQA393194:BQL393199 BZW393194:CAH393199 CJS393194:CKD393199 CTO393194:CTZ393199 DDK393194:DDV393199 DNG393194:DNR393199 DXC393194:DXN393199 EGY393194:EHJ393199 EQU393194:ERF393199 FAQ393194:FBB393199 FKM393194:FKX393199 FUI393194:FUT393199 GEE393194:GEP393199 GOA393194:GOL393199 GXW393194:GYH393199 HHS393194:HID393199 HRO393194:HRZ393199 IBK393194:IBV393199 ILG393194:ILR393199 IVC393194:IVN393199 JEY393194:JFJ393199 JOU393194:JPF393199 JYQ393194:JZB393199 KIM393194:KIX393199 KSI393194:KST393199 LCE393194:LCP393199 LMA393194:LML393199 LVW393194:LWH393199 MFS393194:MGD393199 MPO393194:MPZ393199 MZK393194:MZV393199 NJG393194:NJR393199 NTC393194:NTN393199 OCY393194:ODJ393199 OMU393194:ONF393199 OWQ393194:OXB393199 PGM393194:PGX393199 PQI393194:PQT393199 QAE393194:QAP393199 QKA393194:QKL393199 QTW393194:QUH393199 RDS393194:RED393199 RNO393194:RNZ393199 RXK393194:RXV393199 SHG393194:SHR393199 SRC393194:SRN393199 TAY393194:TBJ393199 TKU393194:TLF393199 TUQ393194:TVB393199 UEM393194:UEX393199 UOI393194:UOT393199 UYE393194:UYP393199 VIA393194:VIL393199 VRW393194:VSH393199 WBS393194:WCD393199 WLO393194:WLZ393199 WVK393194:WVV393199 C458730:N458735 IY458730:JJ458735 SU458730:TF458735 ACQ458730:ADB458735 AMM458730:AMX458735 AWI458730:AWT458735 BGE458730:BGP458735 BQA458730:BQL458735 BZW458730:CAH458735 CJS458730:CKD458735 CTO458730:CTZ458735 DDK458730:DDV458735 DNG458730:DNR458735 DXC458730:DXN458735 EGY458730:EHJ458735 EQU458730:ERF458735 FAQ458730:FBB458735 FKM458730:FKX458735 FUI458730:FUT458735 GEE458730:GEP458735 GOA458730:GOL458735 GXW458730:GYH458735 HHS458730:HID458735 HRO458730:HRZ458735 IBK458730:IBV458735 ILG458730:ILR458735 IVC458730:IVN458735 JEY458730:JFJ458735 JOU458730:JPF458735 JYQ458730:JZB458735 KIM458730:KIX458735 KSI458730:KST458735 LCE458730:LCP458735 LMA458730:LML458735 LVW458730:LWH458735 MFS458730:MGD458735 MPO458730:MPZ458735 MZK458730:MZV458735 NJG458730:NJR458735 NTC458730:NTN458735 OCY458730:ODJ458735 OMU458730:ONF458735 OWQ458730:OXB458735 PGM458730:PGX458735 PQI458730:PQT458735 QAE458730:QAP458735 QKA458730:QKL458735 QTW458730:QUH458735 RDS458730:RED458735 RNO458730:RNZ458735 RXK458730:RXV458735 SHG458730:SHR458735 SRC458730:SRN458735 TAY458730:TBJ458735 TKU458730:TLF458735 TUQ458730:TVB458735 UEM458730:UEX458735 UOI458730:UOT458735 UYE458730:UYP458735 VIA458730:VIL458735 VRW458730:VSH458735 WBS458730:WCD458735 WLO458730:WLZ458735 WVK458730:WVV458735 C524266:N524271 IY524266:JJ524271 SU524266:TF524271 ACQ524266:ADB524271 AMM524266:AMX524271 AWI524266:AWT524271 BGE524266:BGP524271 BQA524266:BQL524271 BZW524266:CAH524271 CJS524266:CKD524271 CTO524266:CTZ524271 DDK524266:DDV524271 DNG524266:DNR524271 DXC524266:DXN524271 EGY524266:EHJ524271 EQU524266:ERF524271 FAQ524266:FBB524271 FKM524266:FKX524271 FUI524266:FUT524271 GEE524266:GEP524271 GOA524266:GOL524271 GXW524266:GYH524271 HHS524266:HID524271 HRO524266:HRZ524271 IBK524266:IBV524271 ILG524266:ILR524271 IVC524266:IVN524271 JEY524266:JFJ524271 JOU524266:JPF524271 JYQ524266:JZB524271 KIM524266:KIX524271 KSI524266:KST524271 LCE524266:LCP524271 LMA524266:LML524271 LVW524266:LWH524271 MFS524266:MGD524271 MPO524266:MPZ524271 MZK524266:MZV524271 NJG524266:NJR524271 NTC524266:NTN524271 OCY524266:ODJ524271 OMU524266:ONF524271 OWQ524266:OXB524271 PGM524266:PGX524271 PQI524266:PQT524271 QAE524266:QAP524271 QKA524266:QKL524271 QTW524266:QUH524271 RDS524266:RED524271 RNO524266:RNZ524271 RXK524266:RXV524271 SHG524266:SHR524271 SRC524266:SRN524271 TAY524266:TBJ524271 TKU524266:TLF524271 TUQ524266:TVB524271 UEM524266:UEX524271 UOI524266:UOT524271 UYE524266:UYP524271 VIA524266:VIL524271 VRW524266:VSH524271 WBS524266:WCD524271 WLO524266:WLZ524271 WVK524266:WVV524271 C589802:N589807 IY589802:JJ589807 SU589802:TF589807 ACQ589802:ADB589807 AMM589802:AMX589807 AWI589802:AWT589807 BGE589802:BGP589807 BQA589802:BQL589807 BZW589802:CAH589807 CJS589802:CKD589807 CTO589802:CTZ589807 DDK589802:DDV589807 DNG589802:DNR589807 DXC589802:DXN589807 EGY589802:EHJ589807 EQU589802:ERF589807 FAQ589802:FBB589807 FKM589802:FKX589807 FUI589802:FUT589807 GEE589802:GEP589807 GOA589802:GOL589807 GXW589802:GYH589807 HHS589802:HID589807 HRO589802:HRZ589807 IBK589802:IBV589807 ILG589802:ILR589807 IVC589802:IVN589807 JEY589802:JFJ589807 JOU589802:JPF589807 JYQ589802:JZB589807 KIM589802:KIX589807 KSI589802:KST589807 LCE589802:LCP589807 LMA589802:LML589807 LVW589802:LWH589807 MFS589802:MGD589807 MPO589802:MPZ589807 MZK589802:MZV589807 NJG589802:NJR589807 NTC589802:NTN589807 OCY589802:ODJ589807 OMU589802:ONF589807 OWQ589802:OXB589807 PGM589802:PGX589807 PQI589802:PQT589807 QAE589802:QAP589807 QKA589802:QKL589807 QTW589802:QUH589807 RDS589802:RED589807 RNO589802:RNZ589807 RXK589802:RXV589807 SHG589802:SHR589807 SRC589802:SRN589807 TAY589802:TBJ589807 TKU589802:TLF589807 TUQ589802:TVB589807 UEM589802:UEX589807 UOI589802:UOT589807 UYE589802:UYP589807 VIA589802:VIL589807 VRW589802:VSH589807 WBS589802:WCD589807 WLO589802:WLZ589807 WVK589802:WVV589807 C655338:N655343 IY655338:JJ655343 SU655338:TF655343 ACQ655338:ADB655343 AMM655338:AMX655343 AWI655338:AWT655343 BGE655338:BGP655343 BQA655338:BQL655343 BZW655338:CAH655343 CJS655338:CKD655343 CTO655338:CTZ655343 DDK655338:DDV655343 DNG655338:DNR655343 DXC655338:DXN655343 EGY655338:EHJ655343 EQU655338:ERF655343 FAQ655338:FBB655343 FKM655338:FKX655343 FUI655338:FUT655343 GEE655338:GEP655343 GOA655338:GOL655343 GXW655338:GYH655343 HHS655338:HID655343 HRO655338:HRZ655343 IBK655338:IBV655343 ILG655338:ILR655343 IVC655338:IVN655343 JEY655338:JFJ655343 JOU655338:JPF655343 JYQ655338:JZB655343 KIM655338:KIX655343 KSI655338:KST655343 LCE655338:LCP655343 LMA655338:LML655343 LVW655338:LWH655343 MFS655338:MGD655343 MPO655338:MPZ655343 MZK655338:MZV655343 NJG655338:NJR655343 NTC655338:NTN655343 OCY655338:ODJ655343 OMU655338:ONF655343 OWQ655338:OXB655343 PGM655338:PGX655343 PQI655338:PQT655343 QAE655338:QAP655343 QKA655338:QKL655343 QTW655338:QUH655343 RDS655338:RED655343 RNO655338:RNZ655343 RXK655338:RXV655343 SHG655338:SHR655343 SRC655338:SRN655343 TAY655338:TBJ655343 TKU655338:TLF655343 TUQ655338:TVB655343 UEM655338:UEX655343 UOI655338:UOT655343 UYE655338:UYP655343 VIA655338:VIL655343 VRW655338:VSH655343 WBS655338:WCD655343 WLO655338:WLZ655343 WVK655338:WVV655343 C720874:N720879 IY720874:JJ720879 SU720874:TF720879 ACQ720874:ADB720879 AMM720874:AMX720879 AWI720874:AWT720879 BGE720874:BGP720879 BQA720874:BQL720879 BZW720874:CAH720879 CJS720874:CKD720879 CTO720874:CTZ720879 DDK720874:DDV720879 DNG720874:DNR720879 DXC720874:DXN720879 EGY720874:EHJ720879 EQU720874:ERF720879 FAQ720874:FBB720879 FKM720874:FKX720879 FUI720874:FUT720879 GEE720874:GEP720879 GOA720874:GOL720879 GXW720874:GYH720879 HHS720874:HID720879 HRO720874:HRZ720879 IBK720874:IBV720879 ILG720874:ILR720879 IVC720874:IVN720879 JEY720874:JFJ720879 JOU720874:JPF720879 JYQ720874:JZB720879 KIM720874:KIX720879 KSI720874:KST720879 LCE720874:LCP720879 LMA720874:LML720879 LVW720874:LWH720879 MFS720874:MGD720879 MPO720874:MPZ720879 MZK720874:MZV720879 NJG720874:NJR720879 NTC720874:NTN720879 OCY720874:ODJ720879 OMU720874:ONF720879 OWQ720874:OXB720879 PGM720874:PGX720879 PQI720874:PQT720879 QAE720874:QAP720879 QKA720874:QKL720879 QTW720874:QUH720879 RDS720874:RED720879 RNO720874:RNZ720879 RXK720874:RXV720879 SHG720874:SHR720879 SRC720874:SRN720879 TAY720874:TBJ720879 TKU720874:TLF720879 TUQ720874:TVB720879 UEM720874:UEX720879 UOI720874:UOT720879 UYE720874:UYP720879 VIA720874:VIL720879 VRW720874:VSH720879 WBS720874:WCD720879 WLO720874:WLZ720879 WVK720874:WVV720879 C786410:N786415 IY786410:JJ786415 SU786410:TF786415 ACQ786410:ADB786415 AMM786410:AMX786415 AWI786410:AWT786415 BGE786410:BGP786415 BQA786410:BQL786415 BZW786410:CAH786415 CJS786410:CKD786415 CTO786410:CTZ786415 DDK786410:DDV786415 DNG786410:DNR786415 DXC786410:DXN786415 EGY786410:EHJ786415 EQU786410:ERF786415 FAQ786410:FBB786415 FKM786410:FKX786415 FUI786410:FUT786415 GEE786410:GEP786415 GOA786410:GOL786415 GXW786410:GYH786415 HHS786410:HID786415 HRO786410:HRZ786415 IBK786410:IBV786415 ILG786410:ILR786415 IVC786410:IVN786415 JEY786410:JFJ786415 JOU786410:JPF786415 JYQ786410:JZB786415 KIM786410:KIX786415 KSI786410:KST786415 LCE786410:LCP786415 LMA786410:LML786415 LVW786410:LWH786415 MFS786410:MGD786415 MPO786410:MPZ786415 MZK786410:MZV786415 NJG786410:NJR786415 NTC786410:NTN786415 OCY786410:ODJ786415 OMU786410:ONF786415 OWQ786410:OXB786415 PGM786410:PGX786415 PQI786410:PQT786415 QAE786410:QAP786415 QKA786410:QKL786415 QTW786410:QUH786415 RDS786410:RED786415 RNO786410:RNZ786415 RXK786410:RXV786415 SHG786410:SHR786415 SRC786410:SRN786415 TAY786410:TBJ786415 TKU786410:TLF786415 TUQ786410:TVB786415 UEM786410:UEX786415 UOI786410:UOT786415 UYE786410:UYP786415 VIA786410:VIL786415 VRW786410:VSH786415 WBS786410:WCD786415 WLO786410:WLZ786415 WVK786410:WVV786415 C851946:N851951 IY851946:JJ851951 SU851946:TF851951 ACQ851946:ADB851951 AMM851946:AMX851951 AWI851946:AWT851951 BGE851946:BGP851951 BQA851946:BQL851951 BZW851946:CAH851951 CJS851946:CKD851951 CTO851946:CTZ851951 DDK851946:DDV851951 DNG851946:DNR851951 DXC851946:DXN851951 EGY851946:EHJ851951 EQU851946:ERF851951 FAQ851946:FBB851951 FKM851946:FKX851951 FUI851946:FUT851951 GEE851946:GEP851951 GOA851946:GOL851951 GXW851946:GYH851951 HHS851946:HID851951 HRO851946:HRZ851951 IBK851946:IBV851951 ILG851946:ILR851951 IVC851946:IVN851951 JEY851946:JFJ851951 JOU851946:JPF851951 JYQ851946:JZB851951 KIM851946:KIX851951 KSI851946:KST851951 LCE851946:LCP851951 LMA851946:LML851951 LVW851946:LWH851951 MFS851946:MGD851951 MPO851946:MPZ851951 MZK851946:MZV851951 NJG851946:NJR851951 NTC851946:NTN851951 OCY851946:ODJ851951 OMU851946:ONF851951 OWQ851946:OXB851951 PGM851946:PGX851951 PQI851946:PQT851951 QAE851946:QAP851951 QKA851946:QKL851951 QTW851946:QUH851951 RDS851946:RED851951 RNO851946:RNZ851951 RXK851946:RXV851951 SHG851946:SHR851951 SRC851946:SRN851951 TAY851946:TBJ851951 TKU851946:TLF851951 TUQ851946:TVB851951 UEM851946:UEX851951 UOI851946:UOT851951 UYE851946:UYP851951 VIA851946:VIL851951 VRW851946:VSH851951 WBS851946:WCD851951 WLO851946:WLZ851951 WVK851946:WVV851951 C917482:N917487 IY917482:JJ917487 SU917482:TF917487 ACQ917482:ADB917487 AMM917482:AMX917487 AWI917482:AWT917487 BGE917482:BGP917487 BQA917482:BQL917487 BZW917482:CAH917487 CJS917482:CKD917487 CTO917482:CTZ917487 DDK917482:DDV917487 DNG917482:DNR917487 DXC917482:DXN917487 EGY917482:EHJ917487 EQU917482:ERF917487 FAQ917482:FBB917487 FKM917482:FKX917487 FUI917482:FUT917487 GEE917482:GEP917487 GOA917482:GOL917487 GXW917482:GYH917487 HHS917482:HID917487 HRO917482:HRZ917487 IBK917482:IBV917487 ILG917482:ILR917487 IVC917482:IVN917487 JEY917482:JFJ917487 JOU917482:JPF917487 JYQ917482:JZB917487 KIM917482:KIX917487 KSI917482:KST917487 LCE917482:LCP917487 LMA917482:LML917487 LVW917482:LWH917487 MFS917482:MGD917487 MPO917482:MPZ917487 MZK917482:MZV917487 NJG917482:NJR917487 NTC917482:NTN917487 OCY917482:ODJ917487 OMU917482:ONF917487 OWQ917482:OXB917487 PGM917482:PGX917487 PQI917482:PQT917487 QAE917482:QAP917487 QKA917482:QKL917487 QTW917482:QUH917487 RDS917482:RED917487 RNO917482:RNZ917487 RXK917482:RXV917487 SHG917482:SHR917487 SRC917482:SRN917487 TAY917482:TBJ917487 TKU917482:TLF917487 TUQ917482:TVB917487 UEM917482:UEX917487 UOI917482:UOT917487 UYE917482:UYP917487 VIA917482:VIL917487 VRW917482:VSH917487 WBS917482:WCD917487 WLO917482:WLZ917487 WVK917482:WVV917487 C983018:N983023 IY983018:JJ983023 SU983018:TF983023 ACQ983018:ADB983023 AMM983018:AMX983023 AWI983018:AWT983023 BGE983018:BGP983023 BQA983018:BQL983023 BZW983018:CAH983023 CJS983018:CKD983023 CTO983018:CTZ983023 DDK983018:DDV983023 DNG983018:DNR983023 DXC983018:DXN983023 EGY983018:EHJ983023 EQU983018:ERF983023 FAQ983018:FBB983023 FKM983018:FKX983023 FUI983018:FUT983023 GEE983018:GEP983023 GOA983018:GOL983023 GXW983018:GYH983023 HHS983018:HID983023 HRO983018:HRZ983023 IBK983018:IBV983023 ILG983018:ILR983023 IVC983018:IVN983023 JEY983018:JFJ983023 JOU983018:JPF983023 JYQ983018:JZB983023 KIM983018:KIX983023 KSI983018:KST983023 LCE983018:LCP983023 LMA983018:LML983023 LVW983018:LWH983023 MFS983018:MGD983023 MPO983018:MPZ983023 MZK983018:MZV983023 NJG983018:NJR983023 NTC983018:NTN983023 OCY983018:ODJ983023 OMU983018:ONF983023 OWQ983018:OXB983023 PGM983018:PGX983023 PQI983018:PQT983023 QAE983018:QAP983023 QKA983018:QKL983023 QTW983018:QUH983023 RDS983018:RED983023 RNO983018:RNZ983023 RXK983018:RXV983023 SHG983018:SHR983023 SRC983018:SRN983023 TAY983018:TBJ983023 TKU983018:TLF983023 TUQ983018:TVB983023 UEM983018:UEX983023 UOI983018:UOT983023 UYE983018:UYP983023 VIA983018:VIL983023 VRW983018:VSH983023 WBS983018:WCD983023 WLO983018:WLZ983023 WVK983018:WVV983023 C65500:N65502 IY65500:JJ65502 SU65500:TF65502 ACQ65500:ADB65502 AMM65500:AMX65502 AWI65500:AWT65502 BGE65500:BGP65502 BQA65500:BQL65502 BZW65500:CAH65502 CJS65500:CKD65502 CTO65500:CTZ65502 DDK65500:DDV65502 DNG65500:DNR65502 DXC65500:DXN65502 EGY65500:EHJ65502 EQU65500:ERF65502 FAQ65500:FBB65502 FKM65500:FKX65502 FUI65500:FUT65502 GEE65500:GEP65502 GOA65500:GOL65502 GXW65500:GYH65502 HHS65500:HID65502 HRO65500:HRZ65502 IBK65500:IBV65502 ILG65500:ILR65502 IVC65500:IVN65502 JEY65500:JFJ65502 JOU65500:JPF65502 JYQ65500:JZB65502 KIM65500:KIX65502 KSI65500:KST65502 LCE65500:LCP65502 LMA65500:LML65502 LVW65500:LWH65502 MFS65500:MGD65502 MPO65500:MPZ65502 MZK65500:MZV65502 NJG65500:NJR65502 NTC65500:NTN65502 OCY65500:ODJ65502 OMU65500:ONF65502 OWQ65500:OXB65502 PGM65500:PGX65502 PQI65500:PQT65502 QAE65500:QAP65502 QKA65500:QKL65502 QTW65500:QUH65502 RDS65500:RED65502 RNO65500:RNZ65502 RXK65500:RXV65502 SHG65500:SHR65502 SRC65500:SRN65502 TAY65500:TBJ65502 TKU65500:TLF65502 TUQ65500:TVB65502 UEM65500:UEX65502 UOI65500:UOT65502 UYE65500:UYP65502 VIA65500:VIL65502 VRW65500:VSH65502 WBS65500:WCD65502 WLO65500:WLZ65502 WVK65500:WVV65502 C131036:N131038 IY131036:JJ131038 SU131036:TF131038 ACQ131036:ADB131038 AMM131036:AMX131038 AWI131036:AWT131038 BGE131036:BGP131038 BQA131036:BQL131038 BZW131036:CAH131038 CJS131036:CKD131038 CTO131036:CTZ131038 DDK131036:DDV131038 DNG131036:DNR131038 DXC131036:DXN131038 EGY131036:EHJ131038 EQU131036:ERF131038 FAQ131036:FBB131038 FKM131036:FKX131038 FUI131036:FUT131038 GEE131036:GEP131038 GOA131036:GOL131038 GXW131036:GYH131038 HHS131036:HID131038 HRO131036:HRZ131038 IBK131036:IBV131038 ILG131036:ILR131038 IVC131036:IVN131038 JEY131036:JFJ131038 JOU131036:JPF131038 JYQ131036:JZB131038 KIM131036:KIX131038 KSI131036:KST131038 LCE131036:LCP131038 LMA131036:LML131038 LVW131036:LWH131038 MFS131036:MGD131038 MPO131036:MPZ131038 MZK131036:MZV131038 NJG131036:NJR131038 NTC131036:NTN131038 OCY131036:ODJ131038 OMU131036:ONF131038 OWQ131036:OXB131038 PGM131036:PGX131038 PQI131036:PQT131038 QAE131036:QAP131038 QKA131036:QKL131038 QTW131036:QUH131038 RDS131036:RED131038 RNO131036:RNZ131038 RXK131036:RXV131038 SHG131036:SHR131038 SRC131036:SRN131038 TAY131036:TBJ131038 TKU131036:TLF131038 TUQ131036:TVB131038 UEM131036:UEX131038 UOI131036:UOT131038 UYE131036:UYP131038 VIA131036:VIL131038 VRW131036:VSH131038 WBS131036:WCD131038 WLO131036:WLZ131038 WVK131036:WVV131038 C196572:N196574 IY196572:JJ196574 SU196572:TF196574 ACQ196572:ADB196574 AMM196572:AMX196574 AWI196572:AWT196574 BGE196572:BGP196574 BQA196572:BQL196574 BZW196572:CAH196574 CJS196572:CKD196574 CTO196572:CTZ196574 DDK196572:DDV196574 DNG196572:DNR196574 DXC196572:DXN196574 EGY196572:EHJ196574 EQU196572:ERF196574 FAQ196572:FBB196574 FKM196572:FKX196574 FUI196572:FUT196574 GEE196572:GEP196574 GOA196572:GOL196574 GXW196572:GYH196574 HHS196572:HID196574 HRO196572:HRZ196574 IBK196572:IBV196574 ILG196572:ILR196574 IVC196572:IVN196574 JEY196572:JFJ196574 JOU196572:JPF196574 JYQ196572:JZB196574 KIM196572:KIX196574 KSI196572:KST196574 LCE196572:LCP196574 LMA196572:LML196574 LVW196572:LWH196574 MFS196572:MGD196574 MPO196572:MPZ196574 MZK196572:MZV196574 NJG196572:NJR196574 NTC196572:NTN196574 OCY196572:ODJ196574 OMU196572:ONF196574 OWQ196572:OXB196574 PGM196572:PGX196574 PQI196572:PQT196574 QAE196572:QAP196574 QKA196572:QKL196574 QTW196572:QUH196574 RDS196572:RED196574 RNO196572:RNZ196574 RXK196572:RXV196574 SHG196572:SHR196574 SRC196572:SRN196574 TAY196572:TBJ196574 TKU196572:TLF196574 TUQ196572:TVB196574 UEM196572:UEX196574 UOI196572:UOT196574 UYE196572:UYP196574 VIA196572:VIL196574 VRW196572:VSH196574 WBS196572:WCD196574 WLO196572:WLZ196574 WVK196572:WVV196574 C262108:N262110 IY262108:JJ262110 SU262108:TF262110 ACQ262108:ADB262110 AMM262108:AMX262110 AWI262108:AWT262110 BGE262108:BGP262110 BQA262108:BQL262110 BZW262108:CAH262110 CJS262108:CKD262110 CTO262108:CTZ262110 DDK262108:DDV262110 DNG262108:DNR262110 DXC262108:DXN262110 EGY262108:EHJ262110 EQU262108:ERF262110 FAQ262108:FBB262110 FKM262108:FKX262110 FUI262108:FUT262110 GEE262108:GEP262110 GOA262108:GOL262110 GXW262108:GYH262110 HHS262108:HID262110 HRO262108:HRZ262110 IBK262108:IBV262110 ILG262108:ILR262110 IVC262108:IVN262110 JEY262108:JFJ262110 JOU262108:JPF262110 JYQ262108:JZB262110 KIM262108:KIX262110 KSI262108:KST262110 LCE262108:LCP262110 LMA262108:LML262110 LVW262108:LWH262110 MFS262108:MGD262110 MPO262108:MPZ262110 MZK262108:MZV262110 NJG262108:NJR262110 NTC262108:NTN262110 OCY262108:ODJ262110 OMU262108:ONF262110 OWQ262108:OXB262110 PGM262108:PGX262110 PQI262108:PQT262110 QAE262108:QAP262110 QKA262108:QKL262110 QTW262108:QUH262110 RDS262108:RED262110 RNO262108:RNZ262110 RXK262108:RXV262110 SHG262108:SHR262110 SRC262108:SRN262110 TAY262108:TBJ262110 TKU262108:TLF262110 TUQ262108:TVB262110 UEM262108:UEX262110 UOI262108:UOT262110 UYE262108:UYP262110 VIA262108:VIL262110 VRW262108:VSH262110 WBS262108:WCD262110 WLO262108:WLZ262110 WVK262108:WVV262110 C327644:N327646 IY327644:JJ327646 SU327644:TF327646 ACQ327644:ADB327646 AMM327644:AMX327646 AWI327644:AWT327646 BGE327644:BGP327646 BQA327644:BQL327646 BZW327644:CAH327646 CJS327644:CKD327646 CTO327644:CTZ327646 DDK327644:DDV327646 DNG327644:DNR327646 DXC327644:DXN327646 EGY327644:EHJ327646 EQU327644:ERF327646 FAQ327644:FBB327646 FKM327644:FKX327646 FUI327644:FUT327646 GEE327644:GEP327646 GOA327644:GOL327646 GXW327644:GYH327646 HHS327644:HID327646 HRO327644:HRZ327646 IBK327644:IBV327646 ILG327644:ILR327646 IVC327644:IVN327646 JEY327644:JFJ327646 JOU327644:JPF327646 JYQ327644:JZB327646 KIM327644:KIX327646 KSI327644:KST327646 LCE327644:LCP327646 LMA327644:LML327646 LVW327644:LWH327646 MFS327644:MGD327646 MPO327644:MPZ327646 MZK327644:MZV327646 NJG327644:NJR327646 NTC327644:NTN327646 OCY327644:ODJ327646 OMU327644:ONF327646 OWQ327644:OXB327646 PGM327644:PGX327646 PQI327644:PQT327646 QAE327644:QAP327646 QKA327644:QKL327646 QTW327644:QUH327646 RDS327644:RED327646 RNO327644:RNZ327646 RXK327644:RXV327646 SHG327644:SHR327646 SRC327644:SRN327646 TAY327644:TBJ327646 TKU327644:TLF327646 TUQ327644:TVB327646 UEM327644:UEX327646 UOI327644:UOT327646 UYE327644:UYP327646 VIA327644:VIL327646 VRW327644:VSH327646 WBS327644:WCD327646 WLO327644:WLZ327646 WVK327644:WVV327646 C393180:N393182 IY393180:JJ393182 SU393180:TF393182 ACQ393180:ADB393182 AMM393180:AMX393182 AWI393180:AWT393182 BGE393180:BGP393182 BQA393180:BQL393182 BZW393180:CAH393182 CJS393180:CKD393182 CTO393180:CTZ393182 DDK393180:DDV393182 DNG393180:DNR393182 DXC393180:DXN393182 EGY393180:EHJ393182 EQU393180:ERF393182 FAQ393180:FBB393182 FKM393180:FKX393182 FUI393180:FUT393182 GEE393180:GEP393182 GOA393180:GOL393182 GXW393180:GYH393182 HHS393180:HID393182 HRO393180:HRZ393182 IBK393180:IBV393182 ILG393180:ILR393182 IVC393180:IVN393182 JEY393180:JFJ393182 JOU393180:JPF393182 JYQ393180:JZB393182 KIM393180:KIX393182 KSI393180:KST393182 LCE393180:LCP393182 LMA393180:LML393182 LVW393180:LWH393182 MFS393180:MGD393182 MPO393180:MPZ393182 MZK393180:MZV393182 NJG393180:NJR393182 NTC393180:NTN393182 OCY393180:ODJ393182 OMU393180:ONF393182 OWQ393180:OXB393182 PGM393180:PGX393182 PQI393180:PQT393182 QAE393180:QAP393182 QKA393180:QKL393182 QTW393180:QUH393182 RDS393180:RED393182 RNO393180:RNZ393182 RXK393180:RXV393182 SHG393180:SHR393182 SRC393180:SRN393182 TAY393180:TBJ393182 TKU393180:TLF393182 TUQ393180:TVB393182 UEM393180:UEX393182 UOI393180:UOT393182 UYE393180:UYP393182 VIA393180:VIL393182 VRW393180:VSH393182 WBS393180:WCD393182 WLO393180:WLZ393182 WVK393180:WVV393182 C458716:N458718 IY458716:JJ458718 SU458716:TF458718 ACQ458716:ADB458718 AMM458716:AMX458718 AWI458716:AWT458718 BGE458716:BGP458718 BQA458716:BQL458718 BZW458716:CAH458718 CJS458716:CKD458718 CTO458716:CTZ458718 DDK458716:DDV458718 DNG458716:DNR458718 DXC458716:DXN458718 EGY458716:EHJ458718 EQU458716:ERF458718 FAQ458716:FBB458718 FKM458716:FKX458718 FUI458716:FUT458718 GEE458716:GEP458718 GOA458716:GOL458718 GXW458716:GYH458718 HHS458716:HID458718 HRO458716:HRZ458718 IBK458716:IBV458718 ILG458716:ILR458718 IVC458716:IVN458718 JEY458716:JFJ458718 JOU458716:JPF458718 JYQ458716:JZB458718 KIM458716:KIX458718 KSI458716:KST458718 LCE458716:LCP458718 LMA458716:LML458718 LVW458716:LWH458718 MFS458716:MGD458718 MPO458716:MPZ458718 MZK458716:MZV458718 NJG458716:NJR458718 NTC458716:NTN458718 OCY458716:ODJ458718 OMU458716:ONF458718 OWQ458716:OXB458718 PGM458716:PGX458718 PQI458716:PQT458718 QAE458716:QAP458718 QKA458716:QKL458718 QTW458716:QUH458718 RDS458716:RED458718 RNO458716:RNZ458718 RXK458716:RXV458718 SHG458716:SHR458718 SRC458716:SRN458718 TAY458716:TBJ458718 TKU458716:TLF458718 TUQ458716:TVB458718 UEM458716:UEX458718 UOI458716:UOT458718 UYE458716:UYP458718 VIA458716:VIL458718 VRW458716:VSH458718 WBS458716:WCD458718 WLO458716:WLZ458718 WVK458716:WVV458718 C524252:N524254 IY524252:JJ524254 SU524252:TF524254 ACQ524252:ADB524254 AMM524252:AMX524254 AWI524252:AWT524254 BGE524252:BGP524254 BQA524252:BQL524254 BZW524252:CAH524254 CJS524252:CKD524254 CTO524252:CTZ524254 DDK524252:DDV524254 DNG524252:DNR524254 DXC524252:DXN524254 EGY524252:EHJ524254 EQU524252:ERF524254 FAQ524252:FBB524254 FKM524252:FKX524254 FUI524252:FUT524254 GEE524252:GEP524254 GOA524252:GOL524254 GXW524252:GYH524254 HHS524252:HID524254 HRO524252:HRZ524254 IBK524252:IBV524254 ILG524252:ILR524254 IVC524252:IVN524254 JEY524252:JFJ524254 JOU524252:JPF524254 JYQ524252:JZB524254 KIM524252:KIX524254 KSI524252:KST524254 LCE524252:LCP524254 LMA524252:LML524254 LVW524252:LWH524254 MFS524252:MGD524254 MPO524252:MPZ524254 MZK524252:MZV524254 NJG524252:NJR524254 NTC524252:NTN524254 OCY524252:ODJ524254 OMU524252:ONF524254 OWQ524252:OXB524254 PGM524252:PGX524254 PQI524252:PQT524254 QAE524252:QAP524254 QKA524252:QKL524254 QTW524252:QUH524254 RDS524252:RED524254 RNO524252:RNZ524254 RXK524252:RXV524254 SHG524252:SHR524254 SRC524252:SRN524254 TAY524252:TBJ524254 TKU524252:TLF524254 TUQ524252:TVB524254 UEM524252:UEX524254 UOI524252:UOT524254 UYE524252:UYP524254 VIA524252:VIL524254 VRW524252:VSH524254 WBS524252:WCD524254 WLO524252:WLZ524254 WVK524252:WVV524254 C589788:N589790 IY589788:JJ589790 SU589788:TF589790 ACQ589788:ADB589790 AMM589788:AMX589790 AWI589788:AWT589790 BGE589788:BGP589790 BQA589788:BQL589790 BZW589788:CAH589790 CJS589788:CKD589790 CTO589788:CTZ589790 DDK589788:DDV589790 DNG589788:DNR589790 DXC589788:DXN589790 EGY589788:EHJ589790 EQU589788:ERF589790 FAQ589788:FBB589790 FKM589788:FKX589790 FUI589788:FUT589790 GEE589788:GEP589790 GOA589788:GOL589790 GXW589788:GYH589790 HHS589788:HID589790 HRO589788:HRZ589790 IBK589788:IBV589790 ILG589788:ILR589790 IVC589788:IVN589790 JEY589788:JFJ589790 JOU589788:JPF589790 JYQ589788:JZB589790 KIM589788:KIX589790 KSI589788:KST589790 LCE589788:LCP589790 LMA589788:LML589790 LVW589788:LWH589790 MFS589788:MGD589790 MPO589788:MPZ589790 MZK589788:MZV589790 NJG589788:NJR589790 NTC589788:NTN589790 OCY589788:ODJ589790 OMU589788:ONF589790 OWQ589788:OXB589790 PGM589788:PGX589790 PQI589788:PQT589790 QAE589788:QAP589790 QKA589788:QKL589790 QTW589788:QUH589790 RDS589788:RED589790 RNO589788:RNZ589790 RXK589788:RXV589790 SHG589788:SHR589790 SRC589788:SRN589790 TAY589788:TBJ589790 TKU589788:TLF589790 TUQ589788:TVB589790 UEM589788:UEX589790 UOI589788:UOT589790 UYE589788:UYP589790 VIA589788:VIL589790 VRW589788:VSH589790 WBS589788:WCD589790 WLO589788:WLZ589790 WVK589788:WVV589790 C655324:N655326 IY655324:JJ655326 SU655324:TF655326 ACQ655324:ADB655326 AMM655324:AMX655326 AWI655324:AWT655326 BGE655324:BGP655326 BQA655324:BQL655326 BZW655324:CAH655326 CJS655324:CKD655326 CTO655324:CTZ655326 DDK655324:DDV655326 DNG655324:DNR655326 DXC655324:DXN655326 EGY655324:EHJ655326 EQU655324:ERF655326 FAQ655324:FBB655326 FKM655324:FKX655326 FUI655324:FUT655326 GEE655324:GEP655326 GOA655324:GOL655326 GXW655324:GYH655326 HHS655324:HID655326 HRO655324:HRZ655326 IBK655324:IBV655326 ILG655324:ILR655326 IVC655324:IVN655326 JEY655324:JFJ655326 JOU655324:JPF655326 JYQ655324:JZB655326 KIM655324:KIX655326 KSI655324:KST655326 LCE655324:LCP655326 LMA655324:LML655326 LVW655324:LWH655326 MFS655324:MGD655326 MPO655324:MPZ655326 MZK655324:MZV655326 NJG655324:NJR655326 NTC655324:NTN655326 OCY655324:ODJ655326 OMU655324:ONF655326 OWQ655324:OXB655326 PGM655324:PGX655326 PQI655324:PQT655326 QAE655324:QAP655326 QKA655324:QKL655326 QTW655324:QUH655326 RDS655324:RED655326 RNO655324:RNZ655326 RXK655324:RXV655326 SHG655324:SHR655326 SRC655324:SRN655326 TAY655324:TBJ655326 TKU655324:TLF655326 TUQ655324:TVB655326 UEM655324:UEX655326 UOI655324:UOT655326 UYE655324:UYP655326 VIA655324:VIL655326 VRW655324:VSH655326 WBS655324:WCD655326 WLO655324:WLZ655326 WVK655324:WVV655326 C720860:N720862 IY720860:JJ720862 SU720860:TF720862 ACQ720860:ADB720862 AMM720860:AMX720862 AWI720860:AWT720862 BGE720860:BGP720862 BQA720860:BQL720862 BZW720860:CAH720862 CJS720860:CKD720862 CTO720860:CTZ720862 DDK720860:DDV720862 DNG720860:DNR720862 DXC720860:DXN720862 EGY720860:EHJ720862 EQU720860:ERF720862 FAQ720860:FBB720862 FKM720860:FKX720862 FUI720860:FUT720862 GEE720860:GEP720862 GOA720860:GOL720862 GXW720860:GYH720862 HHS720860:HID720862 HRO720860:HRZ720862 IBK720860:IBV720862 ILG720860:ILR720862 IVC720860:IVN720862 JEY720860:JFJ720862 JOU720860:JPF720862 JYQ720860:JZB720862 KIM720860:KIX720862 KSI720860:KST720862 LCE720860:LCP720862 LMA720860:LML720862 LVW720860:LWH720862 MFS720860:MGD720862 MPO720860:MPZ720862 MZK720860:MZV720862 NJG720860:NJR720862 NTC720860:NTN720862 OCY720860:ODJ720862 OMU720860:ONF720862 OWQ720860:OXB720862 PGM720860:PGX720862 PQI720860:PQT720862 QAE720860:QAP720862 QKA720860:QKL720862 QTW720860:QUH720862 RDS720860:RED720862 RNO720860:RNZ720862 RXK720860:RXV720862 SHG720860:SHR720862 SRC720860:SRN720862 TAY720860:TBJ720862 TKU720860:TLF720862 TUQ720860:TVB720862 UEM720860:UEX720862 UOI720860:UOT720862 UYE720860:UYP720862 VIA720860:VIL720862 VRW720860:VSH720862 WBS720860:WCD720862 WLO720860:WLZ720862 WVK720860:WVV720862 C786396:N786398 IY786396:JJ786398 SU786396:TF786398 ACQ786396:ADB786398 AMM786396:AMX786398 AWI786396:AWT786398 BGE786396:BGP786398 BQA786396:BQL786398 BZW786396:CAH786398 CJS786396:CKD786398 CTO786396:CTZ786398 DDK786396:DDV786398 DNG786396:DNR786398 DXC786396:DXN786398 EGY786396:EHJ786398 EQU786396:ERF786398 FAQ786396:FBB786398 FKM786396:FKX786398 FUI786396:FUT786398 GEE786396:GEP786398 GOA786396:GOL786398 GXW786396:GYH786398 HHS786396:HID786398 HRO786396:HRZ786398 IBK786396:IBV786398 ILG786396:ILR786398 IVC786396:IVN786398 JEY786396:JFJ786398 JOU786396:JPF786398 JYQ786396:JZB786398 KIM786396:KIX786398 KSI786396:KST786398 LCE786396:LCP786398 LMA786396:LML786398 LVW786396:LWH786398 MFS786396:MGD786398 MPO786396:MPZ786398 MZK786396:MZV786398 NJG786396:NJR786398 NTC786396:NTN786398 OCY786396:ODJ786398 OMU786396:ONF786398 OWQ786396:OXB786398 PGM786396:PGX786398 PQI786396:PQT786398 QAE786396:QAP786398 QKA786396:QKL786398 QTW786396:QUH786398 RDS786396:RED786398 RNO786396:RNZ786398 RXK786396:RXV786398 SHG786396:SHR786398 SRC786396:SRN786398 TAY786396:TBJ786398 TKU786396:TLF786398 TUQ786396:TVB786398 UEM786396:UEX786398 UOI786396:UOT786398 UYE786396:UYP786398 VIA786396:VIL786398 VRW786396:VSH786398 WBS786396:WCD786398 WLO786396:WLZ786398 WVK786396:WVV786398 C851932:N851934 IY851932:JJ851934 SU851932:TF851934 ACQ851932:ADB851934 AMM851932:AMX851934 AWI851932:AWT851934 BGE851932:BGP851934 BQA851932:BQL851934 BZW851932:CAH851934 CJS851932:CKD851934 CTO851932:CTZ851934 DDK851932:DDV851934 DNG851932:DNR851934 DXC851932:DXN851934 EGY851932:EHJ851934 EQU851932:ERF851934 FAQ851932:FBB851934 FKM851932:FKX851934 FUI851932:FUT851934 GEE851932:GEP851934 GOA851932:GOL851934 GXW851932:GYH851934 HHS851932:HID851934 HRO851932:HRZ851934 IBK851932:IBV851934 ILG851932:ILR851934 IVC851932:IVN851934 JEY851932:JFJ851934 JOU851932:JPF851934 JYQ851932:JZB851934 KIM851932:KIX851934 KSI851932:KST851934 LCE851932:LCP851934 LMA851932:LML851934 LVW851932:LWH851934 MFS851932:MGD851934 MPO851932:MPZ851934 MZK851932:MZV851934 NJG851932:NJR851934 NTC851932:NTN851934 OCY851932:ODJ851934 OMU851932:ONF851934 OWQ851932:OXB851934 PGM851932:PGX851934 PQI851932:PQT851934 QAE851932:QAP851934 QKA851932:QKL851934 QTW851932:QUH851934 RDS851932:RED851934 RNO851932:RNZ851934 RXK851932:RXV851934 SHG851932:SHR851934 SRC851932:SRN851934 TAY851932:TBJ851934 TKU851932:TLF851934 TUQ851932:TVB851934 UEM851932:UEX851934 UOI851932:UOT851934 UYE851932:UYP851934 VIA851932:VIL851934 VRW851932:VSH851934 WBS851932:WCD851934 WLO851932:WLZ851934 WVK851932:WVV851934 C917468:N917470 IY917468:JJ917470 SU917468:TF917470 ACQ917468:ADB917470 AMM917468:AMX917470 AWI917468:AWT917470 BGE917468:BGP917470 BQA917468:BQL917470 BZW917468:CAH917470 CJS917468:CKD917470 CTO917468:CTZ917470 DDK917468:DDV917470 DNG917468:DNR917470 DXC917468:DXN917470 EGY917468:EHJ917470 EQU917468:ERF917470 FAQ917468:FBB917470 FKM917468:FKX917470 FUI917468:FUT917470 GEE917468:GEP917470 GOA917468:GOL917470 GXW917468:GYH917470 HHS917468:HID917470 HRO917468:HRZ917470 IBK917468:IBV917470 ILG917468:ILR917470 IVC917468:IVN917470 JEY917468:JFJ917470 JOU917468:JPF917470 JYQ917468:JZB917470 KIM917468:KIX917470 KSI917468:KST917470 LCE917468:LCP917470 LMA917468:LML917470 LVW917468:LWH917470 MFS917468:MGD917470 MPO917468:MPZ917470 MZK917468:MZV917470 NJG917468:NJR917470 NTC917468:NTN917470 OCY917468:ODJ917470 OMU917468:ONF917470 OWQ917468:OXB917470 PGM917468:PGX917470 PQI917468:PQT917470 QAE917468:QAP917470 QKA917468:QKL917470 QTW917468:QUH917470 RDS917468:RED917470 RNO917468:RNZ917470 RXK917468:RXV917470 SHG917468:SHR917470 SRC917468:SRN917470 TAY917468:TBJ917470 TKU917468:TLF917470 TUQ917468:TVB917470 UEM917468:UEX917470 UOI917468:UOT917470 UYE917468:UYP917470 VIA917468:VIL917470 VRW917468:VSH917470 WBS917468:WCD917470 WLO917468:WLZ917470 WVK917468:WVV917470 C983004:N983006 IY983004:JJ983006 SU983004:TF983006 ACQ983004:ADB983006 AMM983004:AMX983006 AWI983004:AWT983006 BGE983004:BGP983006 BQA983004:BQL983006 BZW983004:CAH983006 CJS983004:CKD983006 CTO983004:CTZ983006 DDK983004:DDV983006 DNG983004:DNR983006 DXC983004:DXN983006 EGY983004:EHJ983006 EQU983004:ERF983006 FAQ983004:FBB983006 FKM983004:FKX983006 FUI983004:FUT983006 GEE983004:GEP983006 GOA983004:GOL983006 GXW983004:GYH983006 HHS983004:HID983006 HRO983004:HRZ983006 IBK983004:IBV983006 ILG983004:ILR983006 IVC983004:IVN983006 JEY983004:JFJ983006 JOU983004:JPF983006 JYQ983004:JZB983006 KIM983004:KIX983006 KSI983004:KST983006 LCE983004:LCP983006 LMA983004:LML983006 LVW983004:LWH983006 MFS983004:MGD983006 MPO983004:MPZ983006 MZK983004:MZV983006 NJG983004:NJR983006 NTC983004:NTN983006 OCY983004:ODJ983006 OMU983004:ONF983006 OWQ983004:OXB983006 PGM983004:PGX983006 PQI983004:PQT983006 QAE983004:QAP983006 QKA983004:QKL983006 QTW983004:QUH983006 RDS983004:RED983006 RNO983004:RNZ983006 RXK983004:RXV983006 SHG983004:SHR983006 SRC983004:SRN983006 TAY983004:TBJ983006 TKU983004:TLF983006 TUQ983004:TVB983006 UEM983004:UEX983006 UOI983004:UOT983006 UYE983004:UYP983006 VIA983004:VIL983006 VRW983004:VSH983006 WBS983004:WCD983006 WLO983004:WLZ983006 WVK26:WVV30 WLO26:WLZ30 WBS26:WCD30 VRW26:VSH30 VIA26:VIL30 UYE26:UYP30 UOI26:UOT30 UEM26:UEX30 TUQ26:TVB30 TKU26:TLF30 TAY26:TBJ30 SRC26:SRN30 SHG26:SHR30 RXK26:RXV30 RNO26:RNZ30 RDS26:RED30 QTW26:QUH30 QKA26:QKL30 QAE26:QAP30 PQI26:PQT30 PGM26:PGX30 OWQ26:OXB30 OMU26:ONF30 OCY26:ODJ30 NTC26:NTN30 NJG26:NJR30 MZK26:MZV30 MPO26:MPZ30 MFS26:MGD30 LVW26:LWH30 LMA26:LML30 LCE26:LCP30 KSI26:KST30 KIM26:KIX30 JYQ26:JZB30 JOU26:JPF30 JEY26:JFJ30 IVC26:IVN30 ILG26:ILR30 IBK26:IBV30 HRO26:HRZ30 HHS26:HID30 GXW26:GYH30 GOA26:GOL30 GEE26:GEP30 FUI26:FUT30 FKM26:FKX30 FAQ26:FBB30 EQU26:ERF30 EGY26:EHJ30 DXC26:DXN30 DNG26:DNR30 DDK26:DDV30 CTO26:CTZ30 CJS26:CKD30 BZW26:CAH30 BQA26:BQL30 BGE26:BGP30 AWI26:AWT30 AMM26:AMX30 ACQ26:ADB30 SU26:TF30 IY26:JJ30 N30:W30 IY18:JJ24 SU18:TF24 ACQ18:ADB24 AMM18:AMX24 AWI18:AWT24 BGE18:BGP24 BQA18:BQL24 BZW18:CAH24 CJS18:CKD24 CTO18:CTZ24 DDK18:DDV24 DNG18:DNR24 DXC18:DXN24 EGY18:EHJ24 EQU18:ERF24 FAQ18:FBB24 FKM18:FKX24 FUI18:FUT24 GEE18:GEP24 GOA18:GOL24 GXW18:GYH24 HHS18:HID24 HRO18:HRZ24 IBK18:IBV24 ILG18:ILR24 IVC18:IVN24 JEY18:JFJ24 JOU18:JPF24 JYQ18:JZB24 KIM18:KIX24 KSI18:KST24 LCE18:LCP24 LMA18:LML24 LVW18:LWH24 MFS18:MGD24 MPO18:MPZ24 MZK18:MZV24 NJG18:NJR24 NTC18:NTN24 OCY18:ODJ24 OMU18:ONF24 OWQ18:OXB24 PGM18:PGX24 PQI18:PQT24 QAE18:QAP24 QKA18:QKL24 QTW18:QUH24 RDS18:RED24 RNO18:RNZ24 RXK18:RXV24 SHG18:SHR24 SRC18:SRN24 TAY18:TBJ24 TKU18:TLF24 TUQ18:TVB24 UEM18:UEX24 UOI18:UOT24 UYE18:UYP24 VIA18:VIL24 VRW18:VSH24 WBS18:WCD24 WLO18:WLZ24 WVK18:WVV24 C8:N10 C35:N35 O62 N60:O60 O36:O38 WVK5:WVV6 WLO5:WLZ6 WBS5:WCD6 VRW5:VSH6 VIA5:VIL6 UYE5:UYP6 UOI5:UOT6 UEM5:UEX6 TUQ5:TVB6 TKU5:TLF6 TAY5:TBJ6 SRC5:SRN6 SHG5:SHR6 RXK5:RXV6 RNO5:RNZ6 RDS5:RED6 QTW5:QUH6 QKA5:QKL6 QAE5:QAP6 PQI5:PQT6 PGM5:PGX6 OWQ5:OXB6 OMU5:ONF6 OCY5:ODJ6 NTC5:NTN6 NJG5:NJR6 MZK5:MZV6 MPO5:MPZ6 MFS5:MGD6 LVW5:LWH6 LMA5:LML6 LCE5:LCP6 KSI5:KST6 KIM5:KIX6 JYQ5:JZB6 JOU5:JPF6 JEY5:JFJ6 IVC5:IVN6 ILG5:ILR6 IBK5:IBV6 HRO5:HRZ6 HHS5:HID6 GXW5:GYH6 GOA5:GOL6 GEE5:GEP6 FUI5:FUT6 FKM5:FKX6 FAQ5:FBB6 EQU5:ERF6 EGY5:EHJ6 DXC5:DXN6 DNG5:DNR6 DDK5:DDV6 CTO5:CTZ6 CJS5:CKD6 BZW5:CAH6 BQA5:BQL6 BGE5:BGP6 AWI5:AWT6 AMM5:AMX6 ACQ5:ADB6 SU5:TF6 IY5:JJ6 C5:N6 WVW5 WMA5 WCE5 VSI5 VIM5 UYQ5 UOU5 UEY5 TVC5 TLG5 TBK5 SRO5 SHS5 RXW5 ROA5 REE5 QUI5 QKM5 QAQ5 PQU5 PGY5 OXC5 ONG5 ODK5 NTO5 NJS5 MZW5 MQA5 MGE5 LWI5 LMM5 LCQ5 KSU5 KIY5 JZC5 JPG5 JFK5 IVO5 ILS5 IBW5 HSA5 HIE5 GYI5 GOM5 GEQ5 FUU5 FKY5 FBC5 ERG5 EHK5 DXO5 DNS5 DDW5 CUA5 CKE5 CAI5 BQM5 BGQ5 AWU5 AMY5 ADC5 TG5 JK5 O5 C37:N39 B36:B39 O32 N13:N29 B14:M30 ACP12:ACP30 AML12:AML30 AWH12:AWH30 BGD12:BGD30 BPZ12:BPZ30 BZV12:BZV30 CJR12:CJR30 CTN12:CTN30 DDJ12:DDJ30 DNF12:DNF30 DXB12:DXB30 EGX12:EGX30 EQT12:EQT30 FAP12:FAP30 FKL12:FKL30 FUH12:FUH30 GED12:GED30 GNZ12:GNZ30 GXV12:GXV30 HHR12:HHR30 HRN12:HRN30 IBJ12:IBJ30 ILF12:ILF30 IVB12:IVB30 JEX12:JEX30 JOT12:JOT30 JYP12:JYP30 KIL12:KIL30 KSH12:KSH30 LCD12:LCD30 LLZ12:LLZ30 LVV12:LVV30 MFR12:MFR30 MPN12:MPN30 MZJ12:MZJ30 NJF12:NJF30 NTB12:NTB30 OCX12:OCX30 OMT12:OMT30 OWP12:OWP30 PGL12:PGL30 PQH12:PQH30 QAD12:QAD30 QJZ12:QJZ30 QTV12:QTV30 RDR12:RDR30 RNN12:RNN30 RXJ12:RXJ30 SHF12:SHF30 SRB12:SRB30 TAX12:TAX30 TKT12:TKT30 TUP12:TUP30 UEL12:UEL30 UOH12:UOH30 UYD12:UYD30 VHZ12:VHZ30 VRV12:VRV30 WBR12:WBR30 WLN12:WLN30 WVJ12:WVJ30 ST12:ST30 IX12:IX30 IY12:JJ15 SU12:TF15 ACQ12:ADB15 AMM12:AMX15 AWI12:AWT15 BGE12:BGP15 BQA12:BQL15 BZW12:CAH15 CJS12:CKD15 CTO12:CTZ15 DDK12:DDV15 DNG12:DNR15 DXC12:DXN15 EGY12:EHJ15 EQU12:ERF15 FAQ12:FBB15 FKM12:FKX15 FUI12:FUT15 GEE12:GEP15 GOA12:GOL15 GXW12:GYH15 HHS12:HID15 HRO12:HRZ15 IBK12:IBV15 ILG12:ILR15 IVC12:IVN15 JEY12:JFJ15 JOU12:JPF15 JYQ12:JZB15 KIM12:KIX15 KSI12:KST15 LCE12:LCP15 LMA12:LML15 LVW12:LWH15 MFS12:MGD15 MPO12:MPZ15 MZK12:MZV15 NJG12:NJR15 NTC12:NTN15 OCY12:ODJ15 OMU12:ONF15 OWQ12:OXB15 PGM12:PGX15 PQI12:PQT15 QAE12:QAP15 QKA12:QKL15 QTW12:QUH15 RDS12:RED15 RNO12:RNZ15 RXK12:RXV15 SHG12:SHR15 SRC12:SRN15 TAY12:TBJ15 TKU12:TLF15 TUQ12:TVB15 UEM12:UEX15 UOI12:UOT15 UYE12:UYP15 VIA12:VIL15 VRW12:VSH15 WBS12:WCD15 WLO12:WLZ15 WVK12:WVV15 B71:M90 C65:N65 O92 N90:O90 O66:O68 B66:B69 C67:N69 D13:M13 B12:C13 D12:N12 N71:N89 N41:N59 B41:M60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showGridLines="0" zoomScale="90" zoomScaleNormal="90" workbookViewId="0">
      <selection activeCell="G11" sqref="G11"/>
    </sheetView>
  </sheetViews>
  <sheetFormatPr defaultColWidth="8.85546875" defaultRowHeight="15"/>
  <cols>
    <col min="1" max="1" width="31.42578125" bestFit="1" customWidth="1"/>
    <col min="2" max="4" width="13.140625" bestFit="1" customWidth="1"/>
    <col min="5" max="5" width="13.7109375" customWidth="1"/>
    <col min="6" max="6" width="2.7109375" customWidth="1"/>
    <col min="7" max="7" width="34.7109375" bestFit="1" customWidth="1"/>
    <col min="8" max="10" width="14.5703125" customWidth="1"/>
    <col min="11" max="11" width="12.5703125" customWidth="1"/>
    <col min="12" max="12" width="3.5703125" style="313" customWidth="1"/>
    <col min="13" max="13" width="24.7109375" customWidth="1"/>
    <col min="14" max="14" width="18.5703125" customWidth="1"/>
  </cols>
  <sheetData>
    <row r="1" spans="1:13" ht="34.9" customHeight="1">
      <c r="A1" s="326" t="s">
        <v>21</v>
      </c>
      <c r="B1" s="326"/>
      <c r="C1" s="326"/>
      <c r="D1" s="326"/>
      <c r="E1" s="275"/>
      <c r="F1" s="45"/>
      <c r="G1" s="45"/>
    </row>
    <row r="2" spans="1:13" ht="37.9" customHeight="1">
      <c r="A2" s="216" t="str">
        <f>'Start-Up Costs &amp; Funding'!A2</f>
        <v>Company Name</v>
      </c>
      <c r="B2" s="73"/>
      <c r="F2" s="45"/>
      <c r="G2" s="45"/>
    </row>
    <row r="3" spans="1:13" ht="16.149999999999999" customHeight="1" thickBot="1">
      <c r="A3" s="353" t="s">
        <v>197</v>
      </c>
      <c r="B3" s="353"/>
      <c r="C3" s="353"/>
      <c r="D3" s="353"/>
      <c r="E3" s="353"/>
      <c r="F3" s="211"/>
      <c r="G3" s="353" t="s">
        <v>200</v>
      </c>
      <c r="H3" s="353"/>
      <c r="I3" s="353"/>
      <c r="J3" s="353"/>
      <c r="K3" s="353"/>
      <c r="L3" s="314"/>
      <c r="M3" s="341" t="s">
        <v>196</v>
      </c>
    </row>
    <row r="4" spans="1:13" ht="15.6" customHeight="1">
      <c r="M4" s="341"/>
    </row>
    <row r="5" spans="1:13" ht="17.45" customHeight="1">
      <c r="A5" s="85" t="s">
        <v>22</v>
      </c>
      <c r="B5" s="183" t="s">
        <v>79</v>
      </c>
      <c r="C5" s="183" t="s">
        <v>195</v>
      </c>
      <c r="D5" s="183" t="s">
        <v>194</v>
      </c>
      <c r="E5" s="183" t="s">
        <v>254</v>
      </c>
      <c r="F5" s="210"/>
      <c r="G5" s="85" t="s">
        <v>23</v>
      </c>
      <c r="H5" s="183" t="s">
        <v>79</v>
      </c>
      <c r="I5" s="183" t="s">
        <v>195</v>
      </c>
      <c r="J5" s="183" t="s">
        <v>194</v>
      </c>
      <c r="K5" s="183" t="s">
        <v>254</v>
      </c>
      <c r="L5" s="315"/>
      <c r="M5" s="341"/>
    </row>
    <row r="6" spans="1:13" ht="15.6" customHeight="1">
      <c r="A6" s="212" t="s">
        <v>24</v>
      </c>
      <c r="B6" s="249">
        <f>'Start-Up Costs &amp; Funding'!D25</f>
        <v>0</v>
      </c>
      <c r="C6" s="249">
        <f>'Monthly Cash Flow '!N32</f>
        <v>0</v>
      </c>
      <c r="D6" s="249">
        <f>'Monthly Cash Flow '!N62</f>
        <v>0</v>
      </c>
      <c r="E6" s="249">
        <f>'Monthly Cash Flow '!N92</f>
        <v>0</v>
      </c>
      <c r="F6" s="4"/>
      <c r="G6" s="212" t="s">
        <v>86</v>
      </c>
      <c r="H6" s="249">
        <f>'Start-Up Costs &amp; Funding'!D37</f>
        <v>0</v>
      </c>
      <c r="I6" s="249">
        <f>IF(ISNUMBER('Loan 3'!E18),'Loan 3'!E18,0)</f>
        <v>0</v>
      </c>
      <c r="J6" s="249">
        <f>'Loan 3'!E30</f>
        <v>0</v>
      </c>
      <c r="K6" s="249">
        <f>J6</f>
        <v>0</v>
      </c>
      <c r="L6" s="316"/>
      <c r="M6" s="341"/>
    </row>
    <row r="7" spans="1:13" ht="15.75">
      <c r="A7" s="212" t="s">
        <v>25</v>
      </c>
      <c r="B7" s="249">
        <f>'Start-Up Costs &amp; Funding'!D17</f>
        <v>0</v>
      </c>
      <c r="C7" s="249">
        <f t="shared" ref="C7:D8" si="0">B7</f>
        <v>0</v>
      </c>
      <c r="D7" s="249">
        <f t="shared" si="0"/>
        <v>0</v>
      </c>
      <c r="E7" s="249">
        <f>D7</f>
        <v>0</v>
      </c>
      <c r="F7" s="4"/>
      <c r="G7" s="212" t="s">
        <v>26</v>
      </c>
      <c r="H7" s="249">
        <f>IF(ISNUMBER('Loan 1'!H18),'Loan 1'!H18,0)+IF(ISNUMBER('Loan 2'!H18),'Loan 2'!H18,0)</f>
        <v>0</v>
      </c>
      <c r="I7" s="249">
        <f>IF(ISNUMBER('Loan 1'!H18),'Loan 1'!H18,0)+IF(ISNUMBER('Loan 2'!H18),'Loan 2'!H18,0)</f>
        <v>0</v>
      </c>
      <c r="J7" s="249">
        <f>IF(ISNUMBER('Loan 1'!H30),'Loan 1'!H30,0)+IF(ISNUMBER('Loan 2'!H30),'Loan 2'!H30,0)</f>
        <v>0</v>
      </c>
      <c r="K7" s="249">
        <f>IF(ISNUMBER('Loan 1'!H42),'Loan 1'!H42,0)+IF(ISNUMBER('Loan 2'!H42),'Loan 2'!H42,0)</f>
        <v>0</v>
      </c>
      <c r="L7" s="316"/>
      <c r="M7" s="341"/>
    </row>
    <row r="8" spans="1:13" ht="15.75">
      <c r="A8" s="212" t="s">
        <v>214</v>
      </c>
      <c r="B8" s="249">
        <f>'Start-Up Costs &amp; Funding'!D19+'Start-Up Costs &amp; Funding'!D20+'Start-Up Costs &amp; Funding'!D16</f>
        <v>0</v>
      </c>
      <c r="C8" s="249">
        <f t="shared" si="0"/>
        <v>0</v>
      </c>
      <c r="D8" s="249">
        <f t="shared" si="0"/>
        <v>0</v>
      </c>
      <c r="E8" s="249">
        <f>D8</f>
        <v>0</v>
      </c>
      <c r="F8" s="4"/>
      <c r="G8" s="85" t="s">
        <v>28</v>
      </c>
      <c r="H8" s="250">
        <f>SUM(H6:H7)</f>
        <v>0</v>
      </c>
      <c r="I8" s="250">
        <f>SUM(I6:I7)</f>
        <v>0</v>
      </c>
      <c r="J8" s="250">
        <f>SUM(J6:J7)</f>
        <v>0</v>
      </c>
      <c r="K8" s="250">
        <f>SUM(K6:K7)</f>
        <v>0</v>
      </c>
      <c r="L8" s="317"/>
      <c r="M8" s="341"/>
    </row>
    <row r="9" spans="1:13" ht="15.75">
      <c r="A9" s="85" t="s">
        <v>198</v>
      </c>
      <c r="B9" s="250">
        <f>SUM(B6:B8)</f>
        <v>0</v>
      </c>
      <c r="C9" s="250">
        <f>SUM(C6:C8)</f>
        <v>0</v>
      </c>
      <c r="D9" s="250">
        <f>SUM(D6:D8)</f>
        <v>0</v>
      </c>
      <c r="E9" s="250">
        <f>SUM(E6:E8)</f>
        <v>0</v>
      </c>
      <c r="F9" s="4"/>
      <c r="G9" s="213"/>
      <c r="H9" s="257"/>
      <c r="I9" s="257"/>
      <c r="J9" s="257"/>
      <c r="K9" s="257"/>
      <c r="L9" s="318"/>
      <c r="M9" s="341"/>
    </row>
    <row r="10" spans="1:13" ht="15.6" customHeight="1">
      <c r="A10" s="214"/>
      <c r="B10" s="251"/>
      <c r="C10" s="251"/>
      <c r="D10" s="251"/>
      <c r="E10" s="251"/>
      <c r="F10" s="4"/>
      <c r="G10" s="85" t="s">
        <v>29</v>
      </c>
      <c r="H10" s="257"/>
      <c r="I10" s="257"/>
      <c r="J10" s="257"/>
      <c r="K10" s="257"/>
      <c r="L10" s="318"/>
      <c r="M10" s="341"/>
    </row>
    <row r="11" spans="1:13" ht="15.6" customHeight="1">
      <c r="A11" s="85" t="s">
        <v>27</v>
      </c>
      <c r="B11" s="252"/>
      <c r="C11" s="252"/>
      <c r="D11" s="252"/>
      <c r="E11" s="252"/>
      <c r="F11" s="4"/>
      <c r="G11" s="212" t="str">
        <f>'Start-Up Costs &amp; Funding'!B35</f>
        <v>Loan 1 - Commercial Loan</v>
      </c>
      <c r="H11" s="253">
        <f>'Start-Up Costs &amp; Funding'!D35</f>
        <v>0</v>
      </c>
      <c r="I11" s="253">
        <f>IF(ISNUMBER('Loan 1'!E18),'Loan 1'!E18,0)</f>
        <v>0</v>
      </c>
      <c r="J11" s="253">
        <f>IF(ISNUMBER('Loan 1'!E30),'Loan 1'!E30,0)</f>
        <v>0</v>
      </c>
      <c r="K11" s="253">
        <f>IF(ISNUMBER('Loan 1'!E42),'Loan 1'!E42,0)</f>
        <v>0</v>
      </c>
      <c r="L11" s="319"/>
      <c r="M11" s="341"/>
    </row>
    <row r="12" spans="1:13" ht="15.6" customHeight="1">
      <c r="A12" s="212" t="s">
        <v>47</v>
      </c>
      <c r="B12" s="249">
        <f>'Start-Up Costs &amp; Funding'!D8+'Start-Up Costs &amp; Funding'!D9+'Start-Up Costs &amp; Funding'!D10</f>
        <v>0</v>
      </c>
      <c r="C12" s="249">
        <f>B12</f>
        <v>0</v>
      </c>
      <c r="D12" s="249">
        <f>C12</f>
        <v>0</v>
      </c>
      <c r="E12" s="249">
        <f>D12</f>
        <v>0</v>
      </c>
      <c r="F12" s="4"/>
      <c r="G12" s="212" t="str">
        <f>'Start-Up Costs &amp; Funding'!B36</f>
        <v>Loan 2 - Commercial Mortgage</v>
      </c>
      <c r="H12" s="253">
        <f>'Start-Up Costs &amp; Funding'!D36</f>
        <v>0</v>
      </c>
      <c r="I12" s="253">
        <f>IF(ISNUMBER('Loan 2'!E18),'Loan 1'!E18,0)</f>
        <v>0</v>
      </c>
      <c r="J12" s="253">
        <f>IF(ISNUMBER('Loan 2'!E30),'Loan 1'!E30,0)</f>
        <v>0</v>
      </c>
      <c r="K12" s="253">
        <f>IF(ISNUMBER('Loan 2'!G18),'Loan 1'!G18,0)</f>
        <v>0</v>
      </c>
      <c r="L12" s="319"/>
      <c r="M12" s="341"/>
    </row>
    <row r="13" spans="1:13" ht="15.6" customHeight="1">
      <c r="A13" s="212" t="s">
        <v>80</v>
      </c>
      <c r="B13" s="249">
        <f>'Start-Up Costs &amp; Funding'!D6</f>
        <v>0</v>
      </c>
      <c r="C13" s="249">
        <f t="shared" ref="C13:D15" si="1">B13</f>
        <v>0</v>
      </c>
      <c r="D13" s="249">
        <f t="shared" si="1"/>
        <v>0</v>
      </c>
      <c r="E13" s="249">
        <f>D13</f>
        <v>0</v>
      </c>
      <c r="F13" s="4"/>
      <c r="G13" s="212" t="s">
        <v>228</v>
      </c>
      <c r="H13" s="253">
        <f>-H7</f>
        <v>0</v>
      </c>
      <c r="I13" s="253">
        <f>-I7</f>
        <v>0</v>
      </c>
      <c r="J13" s="253">
        <f>-J7</f>
        <v>0</v>
      </c>
      <c r="K13" s="253">
        <f>-K7</f>
        <v>0</v>
      </c>
      <c r="L13" s="319"/>
      <c r="M13" s="341"/>
    </row>
    <row r="14" spans="1:13" ht="15.75">
      <c r="A14" s="212" t="s">
        <v>81</v>
      </c>
      <c r="B14" s="249">
        <f>'Start-Up Costs &amp; Funding'!D5</f>
        <v>0</v>
      </c>
      <c r="C14" s="249">
        <f t="shared" si="1"/>
        <v>0</v>
      </c>
      <c r="D14" s="249">
        <f t="shared" si="1"/>
        <v>0</v>
      </c>
      <c r="E14" s="249">
        <f>D14</f>
        <v>0</v>
      </c>
      <c r="F14" s="4"/>
      <c r="G14" s="85" t="s">
        <v>31</v>
      </c>
      <c r="H14" s="250">
        <f>SUM(H11:H13)</f>
        <v>0</v>
      </c>
      <c r="I14" s="250">
        <f>SUM(I11:I13)</f>
        <v>0</v>
      </c>
      <c r="J14" s="250">
        <f>SUM(J11:J13)</f>
        <v>0</v>
      </c>
      <c r="K14" s="250">
        <f>SUM(K11:K13)</f>
        <v>0</v>
      </c>
      <c r="L14" s="317"/>
    </row>
    <row r="15" spans="1:13" ht="15.75">
      <c r="A15" s="212" t="s">
        <v>46</v>
      </c>
      <c r="B15" s="249">
        <f>'Start-Up Costs &amp; Funding'!D7</f>
        <v>0</v>
      </c>
      <c r="C15" s="249">
        <f t="shared" si="1"/>
        <v>0</v>
      </c>
      <c r="D15" s="249">
        <f t="shared" si="1"/>
        <v>0</v>
      </c>
      <c r="E15" s="249">
        <f>D15</f>
        <v>0</v>
      </c>
      <c r="F15" s="4"/>
      <c r="G15" s="85"/>
      <c r="H15" s="257"/>
      <c r="I15" s="257"/>
      <c r="J15" s="257"/>
      <c r="K15" s="257"/>
      <c r="L15" s="318"/>
    </row>
    <row r="16" spans="1:13" ht="15.75">
      <c r="A16" s="212" t="s">
        <v>30</v>
      </c>
      <c r="B16" s="253"/>
      <c r="C16" s="253">
        <f>-'Depreciation Calc'!F11</f>
        <v>0</v>
      </c>
      <c r="D16" s="253">
        <f>-'Depreciation Calc'!G13</f>
        <v>0</v>
      </c>
      <c r="E16" s="253">
        <f>-'Depreciation Calc'!H14</f>
        <v>0</v>
      </c>
      <c r="F16" s="4"/>
      <c r="G16" s="212"/>
      <c r="H16" s="257"/>
      <c r="I16" s="257"/>
      <c r="J16" s="257"/>
      <c r="K16" s="257"/>
      <c r="L16" s="318"/>
    </row>
    <row r="17" spans="1:14" ht="15.6" customHeight="1">
      <c r="A17" s="85" t="s">
        <v>199</v>
      </c>
      <c r="B17" s="250">
        <f>SUM(B12:B16)</f>
        <v>0</v>
      </c>
      <c r="C17" s="250">
        <f>SUM(C12:C16)</f>
        <v>0</v>
      </c>
      <c r="D17" s="250">
        <f>SUM(D12:D16)</f>
        <v>0</v>
      </c>
      <c r="E17" s="250">
        <f>SUM(E12:E16)</f>
        <v>0</v>
      </c>
      <c r="F17" s="4"/>
      <c r="G17" s="85" t="s">
        <v>33</v>
      </c>
      <c r="H17" s="257"/>
      <c r="I17" s="257"/>
      <c r="J17" s="257"/>
      <c r="K17" s="257"/>
      <c r="L17" s="318"/>
    </row>
    <row r="18" spans="1:14" ht="15.6" customHeight="1">
      <c r="B18" s="254"/>
      <c r="C18" s="254"/>
      <c r="D18" s="254"/>
      <c r="E18" s="254"/>
      <c r="F18" s="4"/>
      <c r="G18" s="212" t="s">
        <v>34</v>
      </c>
      <c r="H18" s="253">
        <f>'Start-Up Costs &amp; Funding'!D32</f>
        <v>0</v>
      </c>
      <c r="I18" s="253">
        <f>H18</f>
        <v>0</v>
      </c>
      <c r="J18" s="253">
        <f>I18</f>
        <v>0</v>
      </c>
      <c r="K18" s="253">
        <f>J18</f>
        <v>0</v>
      </c>
      <c r="L18" s="319"/>
    </row>
    <row r="19" spans="1:14" ht="15.6" customHeight="1">
      <c r="A19" s="85" t="s">
        <v>32</v>
      </c>
      <c r="B19" s="255"/>
      <c r="C19" s="255"/>
      <c r="D19" s="255"/>
      <c r="E19" s="255"/>
      <c r="F19" s="4"/>
      <c r="G19" s="212" t="s">
        <v>89</v>
      </c>
      <c r="H19" s="253">
        <f>-('Start-Up Costs &amp; Funding'!D15+'Start-Up Costs &amp; Funding'!D18+'Start-Up Costs &amp; Funding'!D21+'Start-Up Costs &amp; Funding'!D22+'Start-Up Costs &amp; Funding'!D24)</f>
        <v>0</v>
      </c>
      <c r="I19" s="253">
        <f>'Income Statement'!C37</f>
        <v>0</v>
      </c>
      <c r="J19" s="253">
        <f>'Income Statement'!E37+I6</f>
        <v>0</v>
      </c>
      <c r="K19" s="253">
        <f>'Income Statement'!G37</f>
        <v>0</v>
      </c>
      <c r="L19" s="319"/>
    </row>
    <row r="20" spans="1:14" ht="15.6" customHeight="1">
      <c r="A20" s="212" t="s">
        <v>131</v>
      </c>
      <c r="B20" s="253">
        <f>'Start-Up Costs &amp; Funding'!D23</f>
        <v>0</v>
      </c>
      <c r="C20" s="253">
        <f t="shared" ref="C20:E21" si="2">B20</f>
        <v>0</v>
      </c>
      <c r="D20" s="253">
        <f t="shared" si="2"/>
        <v>0</v>
      </c>
      <c r="E20" s="253">
        <f t="shared" si="2"/>
        <v>0</v>
      </c>
      <c r="F20" s="4"/>
      <c r="G20" s="212" t="s">
        <v>35</v>
      </c>
      <c r="H20" s="253"/>
      <c r="I20" s="253">
        <f>H19</f>
        <v>0</v>
      </c>
      <c r="J20" s="253">
        <f>I20+I19</f>
        <v>0</v>
      </c>
      <c r="K20" s="253">
        <f>J19+J20</f>
        <v>0</v>
      </c>
      <c r="L20" s="319"/>
    </row>
    <row r="21" spans="1:14" ht="15.6" customHeight="1">
      <c r="A21" s="212" t="s">
        <v>32</v>
      </c>
      <c r="B21" s="253">
        <f>'Start-Up Costs &amp; Funding'!D11</f>
        <v>0</v>
      </c>
      <c r="C21" s="253">
        <f t="shared" si="2"/>
        <v>0</v>
      </c>
      <c r="D21" s="253">
        <f t="shared" si="2"/>
        <v>0</v>
      </c>
      <c r="E21" s="253">
        <f t="shared" si="2"/>
        <v>0</v>
      </c>
      <c r="F21" s="4"/>
      <c r="G21" s="212" t="s">
        <v>87</v>
      </c>
      <c r="H21" s="253">
        <f>'Start-Up Costs &amp; Funding'!D33</f>
        <v>0</v>
      </c>
      <c r="I21" s="253">
        <f>H21</f>
        <v>0</v>
      </c>
      <c r="J21" s="253">
        <f>I21</f>
        <v>0</v>
      </c>
      <c r="K21" s="253">
        <f>J21</f>
        <v>0</v>
      </c>
      <c r="L21" s="319"/>
    </row>
    <row r="22" spans="1:14" ht="15.75">
      <c r="A22" s="85" t="s">
        <v>36</v>
      </c>
      <c r="B22" s="250">
        <f>SUM(B20:B21)</f>
        <v>0</v>
      </c>
      <c r="C22" s="250">
        <f>SUM(C20:C21)</f>
        <v>0</v>
      </c>
      <c r="D22" s="250">
        <f>SUM(D20:D21)</f>
        <v>0</v>
      </c>
      <c r="E22" s="250">
        <f>SUM(E20:E21)</f>
        <v>0</v>
      </c>
      <c r="F22" s="4"/>
      <c r="G22" s="85" t="s">
        <v>201</v>
      </c>
      <c r="H22" s="250">
        <f>SUM(H18:H21)</f>
        <v>0</v>
      </c>
      <c r="I22" s="250">
        <f>SUM(I18:I21)</f>
        <v>0</v>
      </c>
      <c r="J22" s="250">
        <f>SUM(J18:J21)</f>
        <v>0</v>
      </c>
      <c r="K22" s="250">
        <f>SUM(K18:K21)</f>
        <v>0</v>
      </c>
      <c r="L22" s="317"/>
    </row>
    <row r="23" spans="1:14" ht="15.6" customHeight="1">
      <c r="A23" s="85"/>
      <c r="B23" s="254"/>
      <c r="C23" s="254"/>
      <c r="D23" s="254"/>
      <c r="E23" s="254"/>
      <c r="F23" s="4"/>
      <c r="H23" s="254"/>
      <c r="I23" s="254"/>
      <c r="J23" s="254"/>
      <c r="K23" s="254"/>
      <c r="L23" s="320"/>
    </row>
    <row r="24" spans="1:14" ht="15.6" customHeight="1" thickBot="1">
      <c r="A24" s="217" t="s">
        <v>37</v>
      </c>
      <c r="B24" s="256">
        <f>B9+B17+B22</f>
        <v>0</v>
      </c>
      <c r="C24" s="256">
        <f>C9+C17+C22</f>
        <v>0</v>
      </c>
      <c r="D24" s="256">
        <f>D9+D17+D22</f>
        <v>0</v>
      </c>
      <c r="E24" s="256">
        <f>E9+E17+E22</f>
        <v>0</v>
      </c>
      <c r="F24" s="4"/>
      <c r="G24" s="217" t="s">
        <v>38</v>
      </c>
      <c r="H24" s="256">
        <f>H8+H14+H22</f>
        <v>0</v>
      </c>
      <c r="I24" s="256">
        <f>I8+I14+I22</f>
        <v>0</v>
      </c>
      <c r="J24" s="256">
        <f>J8+J14+J22</f>
        <v>0</v>
      </c>
      <c r="K24" s="256">
        <f>K8+K14+K22</f>
        <v>0</v>
      </c>
      <c r="L24" s="321"/>
    </row>
    <row r="25" spans="1:14" ht="16.149999999999999" customHeight="1" thickTop="1">
      <c r="D25" s="287"/>
      <c r="F25" s="4"/>
      <c r="G25" s="217"/>
      <c r="H25" s="215" t="str">
        <f>IF(H24&lt;&gt;B24,"Error! Needs to equal Total Assets.","")</f>
        <v/>
      </c>
      <c r="I25" s="215" t="str">
        <f>IF(I24&lt;&gt;C24,"Error! Needs to equal Total Assets.","")</f>
        <v/>
      </c>
      <c r="J25" s="215" t="str">
        <f>IF(J24&lt;&gt;D24,"Error! Needs to equal Total Assets.","")</f>
        <v/>
      </c>
    </row>
    <row r="26" spans="1:14" ht="15.75">
      <c r="F26" s="4"/>
      <c r="J26" s="287"/>
      <c r="M26" s="373"/>
      <c r="N26" s="373"/>
    </row>
    <row r="27" spans="1:14" ht="15.75">
      <c r="A27" s="206" t="s">
        <v>39</v>
      </c>
      <c r="B27" s="375" t="s">
        <v>212</v>
      </c>
      <c r="C27" s="375"/>
      <c r="D27" s="375"/>
      <c r="E27" s="375"/>
      <c r="F27" s="208"/>
      <c r="G27" s="208" t="s">
        <v>101</v>
      </c>
      <c r="H27" s="289" t="s">
        <v>79</v>
      </c>
      <c r="I27" s="65" t="s">
        <v>40</v>
      </c>
      <c r="J27" s="65" t="s">
        <v>41</v>
      </c>
      <c r="K27" s="288" t="s">
        <v>41</v>
      </c>
      <c r="L27" s="322"/>
    </row>
    <row r="28" spans="1:14">
      <c r="A28" s="228" t="s">
        <v>207</v>
      </c>
      <c r="B28" s="229" t="s">
        <v>202</v>
      </c>
      <c r="C28" s="230"/>
      <c r="D28" s="225"/>
      <c r="E28" s="225"/>
      <c r="F28" s="225"/>
      <c r="G28" s="222" t="s">
        <v>97</v>
      </c>
      <c r="H28" s="290" t="str">
        <f>IF(B24=0,"",(H8+H14)/B24)</f>
        <v/>
      </c>
      <c r="I28" s="293" t="str">
        <f>IF(C24=0,"",(I8+I14)/C24)</f>
        <v/>
      </c>
      <c r="J28" s="293" t="str">
        <f>IF(D24=0,"",(J8+J14)/D24)</f>
        <v/>
      </c>
      <c r="K28" s="223" t="str">
        <f>IF(E24=0,"",(K8+K14)/E24)</f>
        <v/>
      </c>
      <c r="L28" s="323"/>
    </row>
    <row r="29" spans="1:14">
      <c r="A29" s="218" t="s">
        <v>208</v>
      </c>
      <c r="B29" s="231" t="s">
        <v>203</v>
      </c>
      <c r="C29" s="219"/>
      <c r="D29" s="225"/>
      <c r="E29" s="225"/>
      <c r="F29" s="225"/>
      <c r="G29" s="222" t="s">
        <v>98</v>
      </c>
      <c r="H29" s="290" t="str">
        <f>IF(H8=0,"",B9/H8)</f>
        <v/>
      </c>
      <c r="I29" s="293" t="str">
        <f>IF(I8=0,"",C9/I8)</f>
        <v/>
      </c>
      <c r="J29" s="293" t="str">
        <f>IF(J8=0,"",D9/J8)</f>
        <v/>
      </c>
      <c r="K29" s="223" t="str">
        <f>IF(K8=0,"",E9/K8)</f>
        <v/>
      </c>
      <c r="L29" s="323"/>
    </row>
    <row r="30" spans="1:14">
      <c r="A30" s="218" t="s">
        <v>209</v>
      </c>
      <c r="B30" s="231" t="s">
        <v>204</v>
      </c>
      <c r="C30" s="219"/>
      <c r="D30" s="225"/>
      <c r="E30" s="225"/>
      <c r="F30" s="225"/>
      <c r="G30" s="222" t="s">
        <v>99</v>
      </c>
      <c r="H30" s="291">
        <f>B9-H8</f>
        <v>0</v>
      </c>
      <c r="I30" s="294">
        <f>C9-I8</f>
        <v>0</v>
      </c>
      <c r="J30" s="294">
        <f>D9-J8</f>
        <v>0</v>
      </c>
      <c r="K30" s="258">
        <f>E9-K8</f>
        <v>0</v>
      </c>
      <c r="L30" s="324"/>
    </row>
    <row r="31" spans="1:14">
      <c r="A31" s="218" t="s">
        <v>210</v>
      </c>
      <c r="B31" s="231" t="s">
        <v>205</v>
      </c>
      <c r="C31" s="219"/>
      <c r="D31" s="225"/>
      <c r="E31" s="225"/>
      <c r="F31" s="225"/>
      <c r="G31" s="222" t="s">
        <v>100</v>
      </c>
      <c r="H31" s="290" t="str">
        <f>IF(H22=0,"",B24/H22)</f>
        <v/>
      </c>
      <c r="I31" s="293" t="str">
        <f>IF(I22=0,"",C24/I22)</f>
        <v/>
      </c>
      <c r="J31" s="293" t="str">
        <f>IF(J22=0,"",D24/J22)</f>
        <v/>
      </c>
      <c r="K31" s="223" t="str">
        <f>IF(K22=0,"",E24/K22)</f>
        <v/>
      </c>
      <c r="L31" s="323"/>
    </row>
    <row r="32" spans="1:14">
      <c r="A32" s="220" t="s">
        <v>211</v>
      </c>
      <c r="B32" s="232" t="s">
        <v>206</v>
      </c>
      <c r="C32" s="221"/>
      <c r="D32" s="226"/>
      <c r="E32" s="226"/>
      <c r="F32" s="226"/>
      <c r="G32" s="227" t="s">
        <v>98</v>
      </c>
      <c r="H32" s="292" t="str">
        <f>IF(H22=0,"",(H8+H14)/H22)</f>
        <v/>
      </c>
      <c r="I32" s="295" t="str">
        <f>IF(I22=0,"",(I8+I14)/I22)</f>
        <v/>
      </c>
      <c r="J32" s="295" t="str">
        <f>IF(J22=0,"",(J8+J14)/J22)</f>
        <v/>
      </c>
      <c r="K32" s="224" t="str">
        <f>IF(K22=0,"",(K8+K14)/K22)</f>
        <v/>
      </c>
      <c r="L32" s="323"/>
    </row>
  </sheetData>
  <sheetProtection selectLockedCells="1" selectUnlockedCells="1"/>
  <mergeCells count="6">
    <mergeCell ref="B27:E27"/>
    <mergeCell ref="M26:N26"/>
    <mergeCell ref="A1:D1"/>
    <mergeCell ref="G3:K3"/>
    <mergeCell ref="A3:E3"/>
    <mergeCell ref="M3:M13"/>
  </mergeCells>
  <pageMargins left="0.25" right="0.25" top="0.75" bottom="0.75" header="0.3" footer="0.3"/>
  <pageSetup scale="75" orientation="landscape" r:id="rId1"/>
  <ignoredErrors>
    <ignoredError sqref="B6:D6 B12:D15 H6 B21:D21 C8:D8 C7:D7 I21:J21 C20:D20 H18:J18 H15:J15 H8:J9 H20:J20 H19:I19 J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4"/>
  <sheetViews>
    <sheetView workbookViewId="0">
      <selection activeCell="L11" sqref="L11"/>
    </sheetView>
  </sheetViews>
  <sheetFormatPr defaultRowHeight="15"/>
  <cols>
    <col min="3" max="3" width="27.42578125" customWidth="1"/>
    <col min="4" max="4" width="13.42578125" customWidth="1"/>
    <col min="5" max="5" width="10.7109375" customWidth="1"/>
    <col min="6" max="6" width="15" customWidth="1"/>
    <col min="7" max="7" width="14.5703125" customWidth="1"/>
    <col min="8" max="8" width="11.28515625" customWidth="1"/>
  </cols>
  <sheetData>
    <row r="2" spans="3:8">
      <c r="C2" t="s">
        <v>220</v>
      </c>
    </row>
    <row r="3" spans="3:8">
      <c r="C3" s="241" t="s">
        <v>216</v>
      </c>
      <c r="F3" s="239" t="s">
        <v>40</v>
      </c>
      <c r="G3" s="239" t="s">
        <v>41</v>
      </c>
      <c r="H3" s="239" t="s">
        <v>249</v>
      </c>
    </row>
    <row r="4" spans="3:8">
      <c r="D4" s="238" t="s">
        <v>217</v>
      </c>
      <c r="E4" s="238" t="s">
        <v>218</v>
      </c>
      <c r="F4" s="241" t="s">
        <v>219</v>
      </c>
    </row>
    <row r="5" spans="3:8" ht="15.75">
      <c r="C5" s="4" t="s">
        <v>45</v>
      </c>
      <c r="D5" s="31">
        <f>'Start-Up Costs &amp; Funding'!D6</f>
        <v>0</v>
      </c>
      <c r="E5">
        <f>'Start-Up Costs &amp; Funding'!F6</f>
        <v>0</v>
      </c>
      <c r="F5" s="31">
        <f>IF(D5&lt;&gt;0,D5/E5,0)</f>
        <v>0</v>
      </c>
      <c r="G5" s="31">
        <f>F5</f>
        <v>0</v>
      </c>
      <c r="H5" s="31">
        <f>G5</f>
        <v>0</v>
      </c>
    </row>
    <row r="6" spans="3:8" ht="15.75">
      <c r="C6" s="4" t="s">
        <v>46</v>
      </c>
      <c r="D6" s="31">
        <f>'Start-Up Costs &amp; Funding'!D7</f>
        <v>0</v>
      </c>
      <c r="E6">
        <f>'Start-Up Costs &amp; Funding'!F7</f>
        <v>0</v>
      </c>
      <c r="F6" s="31">
        <f>IF(D6&lt;&gt;0,D6/E6,0)</f>
        <v>0</v>
      </c>
      <c r="G6" s="31">
        <f t="shared" ref="G6:H10" si="0">F6</f>
        <v>0</v>
      </c>
      <c r="H6" s="31">
        <f t="shared" si="0"/>
        <v>0</v>
      </c>
    </row>
    <row r="7" spans="3:8" ht="15.75">
      <c r="C7" s="4" t="s">
        <v>47</v>
      </c>
      <c r="D7" s="31">
        <f>'Start-Up Costs &amp; Funding'!D8</f>
        <v>0</v>
      </c>
      <c r="E7">
        <f>'Start-Up Costs &amp; Funding'!F8</f>
        <v>0</v>
      </c>
      <c r="F7" s="31">
        <f t="shared" ref="F7:F10" si="1">IF(D7&lt;&gt;0,D7/E7,0)</f>
        <v>0</v>
      </c>
      <c r="G7" s="31">
        <f t="shared" si="0"/>
        <v>0</v>
      </c>
      <c r="H7" s="31">
        <f t="shared" si="0"/>
        <v>0</v>
      </c>
    </row>
    <row r="8" spans="3:8" ht="15.75">
      <c r="C8" s="4" t="s">
        <v>48</v>
      </c>
      <c r="D8" s="31">
        <f>'Start-Up Costs &amp; Funding'!D9</f>
        <v>0</v>
      </c>
      <c r="E8">
        <f>'Start-Up Costs &amp; Funding'!F9</f>
        <v>0</v>
      </c>
      <c r="F8" s="31">
        <f t="shared" si="1"/>
        <v>0</v>
      </c>
      <c r="G8" s="31">
        <f t="shared" si="0"/>
        <v>0</v>
      </c>
      <c r="H8" s="31">
        <f t="shared" si="0"/>
        <v>0</v>
      </c>
    </row>
    <row r="9" spans="3:8" ht="15.75">
      <c r="C9" s="4" t="s">
        <v>49</v>
      </c>
      <c r="D9" s="31">
        <f>'Start-Up Costs &amp; Funding'!D10</f>
        <v>0</v>
      </c>
      <c r="E9">
        <f>'Start-Up Costs &amp; Funding'!F10</f>
        <v>0</v>
      </c>
      <c r="F9" s="31">
        <f t="shared" si="1"/>
        <v>0</v>
      </c>
      <c r="G9" s="31">
        <f t="shared" si="0"/>
        <v>0</v>
      </c>
      <c r="H9" s="31">
        <f t="shared" si="0"/>
        <v>0</v>
      </c>
    </row>
    <row r="10" spans="3:8" ht="15.75">
      <c r="C10" s="4" t="s">
        <v>157</v>
      </c>
      <c r="D10" s="31">
        <f>'Start-Up Costs &amp; Funding'!D11</f>
        <v>0</v>
      </c>
      <c r="E10">
        <f>'Start-Up Costs &amp; Funding'!F11</f>
        <v>0</v>
      </c>
      <c r="F10" s="31">
        <f t="shared" si="1"/>
        <v>0</v>
      </c>
      <c r="G10" s="240">
        <f t="shared" si="0"/>
        <v>0</v>
      </c>
      <c r="H10" s="240">
        <f t="shared" si="0"/>
        <v>0</v>
      </c>
    </row>
    <row r="11" spans="3:8">
      <c r="F11" s="274">
        <f>SUM(F5:F10)</f>
        <v>0</v>
      </c>
      <c r="G11" s="31">
        <f>SUM(G5:G10)</f>
        <v>0</v>
      </c>
      <c r="H11" s="31">
        <f>SUM(H5:H10)</f>
        <v>0</v>
      </c>
    </row>
    <row r="12" spans="3:8">
      <c r="G12" s="240">
        <f>F11</f>
        <v>0</v>
      </c>
      <c r="H12" s="282">
        <f>G11</f>
        <v>0</v>
      </c>
    </row>
    <row r="13" spans="3:8" ht="17.25">
      <c r="D13" s="241" t="s">
        <v>250</v>
      </c>
      <c r="G13" s="31">
        <f>SUM(G11:G12)</f>
        <v>0</v>
      </c>
      <c r="H13" s="283">
        <f>G12</f>
        <v>0</v>
      </c>
    </row>
    <row r="14" spans="3:8">
      <c r="H14" s="31">
        <f>SUM(H11:H13)</f>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C7" sqref="C7"/>
    </sheetView>
  </sheetViews>
  <sheetFormatPr defaultRowHeight="15"/>
  <cols>
    <col min="1" max="1" width="20.28515625" customWidth="1"/>
    <col min="2" max="2" width="11.28515625" customWidth="1"/>
    <col min="3" max="3" width="12" customWidth="1"/>
    <col min="4" max="4" width="12.7109375" customWidth="1"/>
    <col min="5" max="5" width="15.28515625" customWidth="1"/>
    <col min="6" max="6" width="14.140625" customWidth="1"/>
    <col min="8" max="8" width="10.140625" bestFit="1" customWidth="1"/>
    <col min="10" max="10" width="9.42578125" bestFit="1" customWidth="1"/>
  </cols>
  <sheetData>
    <row r="1" spans="1:8">
      <c r="A1" t="s">
        <v>142</v>
      </c>
      <c r="B1" s="28">
        <f>'Start-Up Costs &amp; Funding'!E35/12</f>
        <v>0</v>
      </c>
      <c r="F1" s="376" t="s">
        <v>149</v>
      </c>
      <c r="G1" s="376"/>
    </row>
    <row r="2" spans="1:8">
      <c r="A2" t="s">
        <v>140</v>
      </c>
      <c r="B2">
        <f>'Start-Up Costs &amp; Funding'!F35</f>
        <v>0</v>
      </c>
      <c r="F2" s="376"/>
      <c r="G2" s="376"/>
    </row>
    <row r="3" spans="1:8">
      <c r="A3" t="s">
        <v>141</v>
      </c>
      <c r="B3" s="31">
        <f>-'Start-Up Costs &amp; Funding'!G35</f>
        <v>0</v>
      </c>
      <c r="F3" s="376"/>
      <c r="G3" s="376"/>
    </row>
    <row r="4" spans="1:8">
      <c r="A4" t="s">
        <v>42</v>
      </c>
      <c r="B4" s="29">
        <f>'Start-Up Costs &amp; Funding'!D35</f>
        <v>0</v>
      </c>
    </row>
    <row r="6" spans="1:8">
      <c r="A6" s="5" t="s">
        <v>136</v>
      </c>
      <c r="B6" s="5" t="s">
        <v>137</v>
      </c>
      <c r="C6" s="5" t="s">
        <v>138</v>
      </c>
      <c r="D6" s="5" t="s">
        <v>20</v>
      </c>
      <c r="E6" s="5" t="s">
        <v>139</v>
      </c>
      <c r="F6" s="5" t="s">
        <v>144</v>
      </c>
      <c r="H6" s="5" t="s">
        <v>224</v>
      </c>
    </row>
    <row r="7" spans="1:8">
      <c r="A7">
        <v>1</v>
      </c>
      <c r="B7" s="30">
        <f>B3</f>
        <v>0</v>
      </c>
      <c r="C7" s="30" t="e">
        <f>B7+D7</f>
        <v>#NUM!</v>
      </c>
      <c r="D7" s="30" t="e">
        <f>-IPMT(B1,A7,B2,B4)</f>
        <v>#NUM!</v>
      </c>
      <c r="E7" s="30" t="e">
        <f>Amount+C7</f>
        <v>#NUM!</v>
      </c>
      <c r="F7" s="30"/>
    </row>
    <row r="8" spans="1:8">
      <c r="A8">
        <v>2</v>
      </c>
      <c r="B8" s="30">
        <f>B7</f>
        <v>0</v>
      </c>
      <c r="C8" s="30" t="e">
        <f>B8+D8</f>
        <v>#NUM!</v>
      </c>
      <c r="D8" s="30" t="e">
        <f>-IPMT(B$1,A8,B$2,E7)</f>
        <v>#NUM!</v>
      </c>
      <c r="E8" s="30" t="e">
        <f>E7+C8</f>
        <v>#NUM!</v>
      </c>
      <c r="F8" s="30" t="e">
        <f>D7+D8</f>
        <v>#NUM!</v>
      </c>
    </row>
    <row r="9" spans="1:8">
      <c r="A9">
        <v>3</v>
      </c>
      <c r="B9" s="30">
        <f t="shared" ref="B9:B42" si="0">B8</f>
        <v>0</v>
      </c>
      <c r="C9" s="30" t="e">
        <f t="shared" ref="C9:C30" si="1">B9+D9</f>
        <v>#NUM!</v>
      </c>
      <c r="D9" s="30" t="e">
        <f>-IPMT(B$1,A9,B$2,E8)</f>
        <v>#NUM!</v>
      </c>
      <c r="E9" s="30" t="e">
        <f t="shared" ref="E9:E30" si="2">E8+C9</f>
        <v>#NUM!</v>
      </c>
      <c r="F9" s="30" t="e">
        <f>F8+D9</f>
        <v>#NUM!</v>
      </c>
    </row>
    <row r="10" spans="1:8">
      <c r="A10">
        <v>4</v>
      </c>
      <c r="B10" s="30">
        <f t="shared" si="0"/>
        <v>0</v>
      </c>
      <c r="C10" s="30" t="e">
        <f t="shared" si="1"/>
        <v>#NUM!</v>
      </c>
      <c r="D10" s="30" t="e">
        <f t="shared" ref="D10:D42" si="3">-IPMT(B$1,A10,B$2,E9)</f>
        <v>#NUM!</v>
      </c>
      <c r="E10" s="30" t="e">
        <f t="shared" si="2"/>
        <v>#NUM!</v>
      </c>
      <c r="F10" s="30" t="e">
        <f t="shared" ref="F10:F30" si="4">F9+D10</f>
        <v>#NUM!</v>
      </c>
    </row>
    <row r="11" spans="1:8">
      <c r="A11">
        <v>5</v>
      </c>
      <c r="B11" s="30">
        <f t="shared" si="0"/>
        <v>0</v>
      </c>
      <c r="C11" s="30" t="e">
        <f t="shared" si="1"/>
        <v>#NUM!</v>
      </c>
      <c r="D11" s="30" t="e">
        <f t="shared" si="3"/>
        <v>#NUM!</v>
      </c>
      <c r="E11" s="30" t="e">
        <f t="shared" si="2"/>
        <v>#NUM!</v>
      </c>
      <c r="F11" s="30" t="e">
        <f t="shared" si="4"/>
        <v>#NUM!</v>
      </c>
    </row>
    <row r="12" spans="1:8">
      <c r="A12">
        <v>6</v>
      </c>
      <c r="B12" s="30">
        <f t="shared" si="0"/>
        <v>0</v>
      </c>
      <c r="C12" s="30" t="e">
        <f t="shared" si="1"/>
        <v>#NUM!</v>
      </c>
      <c r="D12" s="30" t="e">
        <f t="shared" si="3"/>
        <v>#NUM!</v>
      </c>
      <c r="E12" s="30" t="e">
        <f t="shared" si="2"/>
        <v>#NUM!</v>
      </c>
      <c r="F12" s="30" t="e">
        <f t="shared" si="4"/>
        <v>#NUM!</v>
      </c>
    </row>
    <row r="13" spans="1:8">
      <c r="A13">
        <v>7</v>
      </c>
      <c r="B13" s="30">
        <f t="shared" si="0"/>
        <v>0</v>
      </c>
      <c r="C13" s="30" t="e">
        <f t="shared" si="1"/>
        <v>#NUM!</v>
      </c>
      <c r="D13" s="30" t="e">
        <f t="shared" si="3"/>
        <v>#NUM!</v>
      </c>
      <c r="E13" s="30" t="e">
        <f t="shared" si="2"/>
        <v>#NUM!</v>
      </c>
      <c r="F13" s="30" t="e">
        <f t="shared" si="4"/>
        <v>#NUM!</v>
      </c>
    </row>
    <row r="14" spans="1:8">
      <c r="A14">
        <v>8</v>
      </c>
      <c r="B14" s="30">
        <f t="shared" si="0"/>
        <v>0</v>
      </c>
      <c r="C14" s="30" t="e">
        <f t="shared" si="1"/>
        <v>#NUM!</v>
      </c>
      <c r="D14" s="30" t="e">
        <f t="shared" si="3"/>
        <v>#NUM!</v>
      </c>
      <c r="E14" s="30" t="e">
        <f t="shared" si="2"/>
        <v>#NUM!</v>
      </c>
      <c r="F14" s="30" t="e">
        <f t="shared" si="4"/>
        <v>#NUM!</v>
      </c>
    </row>
    <row r="15" spans="1:8">
      <c r="A15">
        <v>9</v>
      </c>
      <c r="B15" s="30">
        <f t="shared" si="0"/>
        <v>0</v>
      </c>
      <c r="C15" s="30" t="e">
        <f t="shared" si="1"/>
        <v>#NUM!</v>
      </c>
      <c r="D15" s="30" t="e">
        <f t="shared" si="3"/>
        <v>#NUM!</v>
      </c>
      <c r="E15" s="30" t="e">
        <f t="shared" si="2"/>
        <v>#NUM!</v>
      </c>
      <c r="F15" s="30" t="e">
        <f t="shared" si="4"/>
        <v>#NUM!</v>
      </c>
    </row>
    <row r="16" spans="1:8">
      <c r="A16">
        <v>10</v>
      </c>
      <c r="B16" s="30">
        <f t="shared" si="0"/>
        <v>0</v>
      </c>
      <c r="C16" s="30" t="e">
        <f t="shared" si="1"/>
        <v>#NUM!</v>
      </c>
      <c r="D16" s="30" t="e">
        <f t="shared" si="3"/>
        <v>#NUM!</v>
      </c>
      <c r="E16" s="30" t="e">
        <f t="shared" si="2"/>
        <v>#NUM!</v>
      </c>
      <c r="F16" s="30" t="e">
        <f t="shared" si="4"/>
        <v>#NUM!</v>
      </c>
    </row>
    <row r="17" spans="1:10">
      <c r="A17">
        <v>11</v>
      </c>
      <c r="B17" s="30">
        <f t="shared" si="0"/>
        <v>0</v>
      </c>
      <c r="C17" s="30" t="e">
        <f t="shared" si="1"/>
        <v>#NUM!</v>
      </c>
      <c r="D17" s="30" t="e">
        <f t="shared" si="3"/>
        <v>#NUM!</v>
      </c>
      <c r="E17" s="30" t="e">
        <f t="shared" si="2"/>
        <v>#NUM!</v>
      </c>
      <c r="F17" s="30" t="e">
        <f t="shared" si="4"/>
        <v>#NUM!</v>
      </c>
    </row>
    <row r="18" spans="1:10">
      <c r="A18" s="284">
        <v>12</v>
      </c>
      <c r="B18" s="285">
        <f t="shared" si="0"/>
        <v>0</v>
      </c>
      <c r="C18" s="285" t="e">
        <f t="shared" si="1"/>
        <v>#NUM!</v>
      </c>
      <c r="D18" s="285" t="e">
        <f t="shared" si="3"/>
        <v>#NUM!</v>
      </c>
      <c r="E18" s="285" t="e">
        <f t="shared" si="2"/>
        <v>#NUM!</v>
      </c>
      <c r="F18" s="285" t="e">
        <f t="shared" si="4"/>
        <v>#NUM!</v>
      </c>
      <c r="G18" s="284" t="s">
        <v>143</v>
      </c>
      <c r="H18" s="285" t="e">
        <f>-SUM(C7:C18)</f>
        <v>#NUM!</v>
      </c>
    </row>
    <row r="19" spans="1:10">
      <c r="A19">
        <v>13</v>
      </c>
      <c r="B19" s="30">
        <f t="shared" si="0"/>
        <v>0</v>
      </c>
      <c r="C19" s="30" t="e">
        <f t="shared" si="1"/>
        <v>#NUM!</v>
      </c>
      <c r="D19" s="30" t="e">
        <f t="shared" si="3"/>
        <v>#NUM!</v>
      </c>
      <c r="E19" s="30" t="e">
        <f t="shared" si="2"/>
        <v>#NUM!</v>
      </c>
      <c r="F19" s="30" t="e">
        <f>D19</f>
        <v>#NUM!</v>
      </c>
    </row>
    <row r="20" spans="1:10">
      <c r="A20">
        <v>14</v>
      </c>
      <c r="B20" s="30">
        <f t="shared" si="0"/>
        <v>0</v>
      </c>
      <c r="C20" s="30" t="e">
        <f t="shared" si="1"/>
        <v>#NUM!</v>
      </c>
      <c r="D20" s="30" t="e">
        <f t="shared" si="3"/>
        <v>#NUM!</v>
      </c>
      <c r="E20" s="30" t="e">
        <f t="shared" si="2"/>
        <v>#NUM!</v>
      </c>
      <c r="F20" s="30" t="e">
        <f t="shared" si="4"/>
        <v>#NUM!</v>
      </c>
    </row>
    <row r="21" spans="1:10">
      <c r="A21">
        <v>15</v>
      </c>
      <c r="B21" s="30">
        <f t="shared" si="0"/>
        <v>0</v>
      </c>
      <c r="C21" s="30" t="e">
        <f t="shared" si="1"/>
        <v>#NUM!</v>
      </c>
      <c r="D21" s="30" t="e">
        <f t="shared" si="3"/>
        <v>#NUM!</v>
      </c>
      <c r="E21" s="30" t="e">
        <f t="shared" si="2"/>
        <v>#NUM!</v>
      </c>
      <c r="F21" s="30" t="e">
        <f t="shared" si="4"/>
        <v>#NUM!</v>
      </c>
    </row>
    <row r="22" spans="1:10">
      <c r="A22">
        <v>16</v>
      </c>
      <c r="B22" s="30">
        <f t="shared" si="0"/>
        <v>0</v>
      </c>
      <c r="C22" s="30" t="e">
        <f t="shared" si="1"/>
        <v>#NUM!</v>
      </c>
      <c r="D22" s="30" t="e">
        <f t="shared" si="3"/>
        <v>#NUM!</v>
      </c>
      <c r="E22" s="30" t="e">
        <f t="shared" si="2"/>
        <v>#NUM!</v>
      </c>
      <c r="F22" s="30" t="e">
        <f t="shared" si="4"/>
        <v>#NUM!</v>
      </c>
    </row>
    <row r="23" spans="1:10">
      <c r="A23">
        <v>17</v>
      </c>
      <c r="B23" s="30">
        <f t="shared" si="0"/>
        <v>0</v>
      </c>
      <c r="C23" s="30" t="e">
        <f t="shared" si="1"/>
        <v>#NUM!</v>
      </c>
      <c r="D23" s="30" t="e">
        <f t="shared" si="3"/>
        <v>#NUM!</v>
      </c>
      <c r="E23" s="30" t="e">
        <f t="shared" si="2"/>
        <v>#NUM!</v>
      </c>
      <c r="F23" s="30" t="e">
        <f t="shared" si="4"/>
        <v>#NUM!</v>
      </c>
    </row>
    <row r="24" spans="1:10">
      <c r="A24">
        <v>18</v>
      </c>
      <c r="B24" s="30">
        <f t="shared" si="0"/>
        <v>0</v>
      </c>
      <c r="C24" s="30" t="e">
        <f t="shared" si="1"/>
        <v>#NUM!</v>
      </c>
      <c r="D24" s="30" t="e">
        <f t="shared" si="3"/>
        <v>#NUM!</v>
      </c>
      <c r="E24" s="30" t="e">
        <f t="shared" si="2"/>
        <v>#NUM!</v>
      </c>
      <c r="F24" s="30" t="e">
        <f t="shared" si="4"/>
        <v>#NUM!</v>
      </c>
    </row>
    <row r="25" spans="1:10">
      <c r="A25">
        <v>19</v>
      </c>
      <c r="B25" s="30">
        <f t="shared" si="0"/>
        <v>0</v>
      </c>
      <c r="C25" s="30" t="e">
        <f t="shared" si="1"/>
        <v>#NUM!</v>
      </c>
      <c r="D25" s="30" t="e">
        <f t="shared" si="3"/>
        <v>#NUM!</v>
      </c>
      <c r="E25" s="30" t="e">
        <f t="shared" si="2"/>
        <v>#NUM!</v>
      </c>
      <c r="F25" s="30" t="e">
        <f t="shared" si="4"/>
        <v>#NUM!</v>
      </c>
    </row>
    <row r="26" spans="1:10">
      <c r="A26">
        <v>20</v>
      </c>
      <c r="B26" s="30">
        <f t="shared" si="0"/>
        <v>0</v>
      </c>
      <c r="C26" s="30" t="e">
        <f t="shared" si="1"/>
        <v>#NUM!</v>
      </c>
      <c r="D26" s="30" t="e">
        <f t="shared" si="3"/>
        <v>#NUM!</v>
      </c>
      <c r="E26" s="30" t="e">
        <f t="shared" si="2"/>
        <v>#NUM!</v>
      </c>
      <c r="F26" s="30" t="e">
        <f t="shared" si="4"/>
        <v>#NUM!</v>
      </c>
    </row>
    <row r="27" spans="1:10">
      <c r="A27">
        <v>21</v>
      </c>
      <c r="B27" s="30">
        <f t="shared" si="0"/>
        <v>0</v>
      </c>
      <c r="C27" s="30" t="e">
        <f t="shared" si="1"/>
        <v>#NUM!</v>
      </c>
      <c r="D27" s="30" t="e">
        <f t="shared" si="3"/>
        <v>#NUM!</v>
      </c>
      <c r="E27" s="30" t="e">
        <f t="shared" si="2"/>
        <v>#NUM!</v>
      </c>
      <c r="F27" s="30" t="e">
        <f t="shared" si="4"/>
        <v>#NUM!</v>
      </c>
    </row>
    <row r="28" spans="1:10">
      <c r="A28">
        <v>22</v>
      </c>
      <c r="B28" s="30">
        <f t="shared" si="0"/>
        <v>0</v>
      </c>
      <c r="C28" s="30" t="e">
        <f t="shared" si="1"/>
        <v>#NUM!</v>
      </c>
      <c r="D28" s="30" t="e">
        <f t="shared" si="3"/>
        <v>#NUM!</v>
      </c>
      <c r="E28" s="30" t="e">
        <f t="shared" si="2"/>
        <v>#NUM!</v>
      </c>
      <c r="F28" s="30" t="e">
        <f t="shared" si="4"/>
        <v>#NUM!</v>
      </c>
    </row>
    <row r="29" spans="1:10">
      <c r="A29">
        <v>23</v>
      </c>
      <c r="B29" s="30">
        <f t="shared" si="0"/>
        <v>0</v>
      </c>
      <c r="C29" s="30" t="e">
        <f t="shared" si="1"/>
        <v>#NUM!</v>
      </c>
      <c r="D29" s="30" t="e">
        <f t="shared" si="3"/>
        <v>#NUM!</v>
      </c>
      <c r="E29" s="30" t="e">
        <f t="shared" si="2"/>
        <v>#NUM!</v>
      </c>
      <c r="F29" s="30" t="e">
        <f t="shared" si="4"/>
        <v>#NUM!</v>
      </c>
    </row>
    <row r="30" spans="1:10">
      <c r="A30" s="284">
        <v>24</v>
      </c>
      <c r="B30" s="285">
        <f t="shared" si="0"/>
        <v>0</v>
      </c>
      <c r="C30" s="285" t="e">
        <f t="shared" si="1"/>
        <v>#NUM!</v>
      </c>
      <c r="D30" s="285" t="e">
        <f t="shared" si="3"/>
        <v>#NUM!</v>
      </c>
      <c r="E30" s="285" t="e">
        <f t="shared" si="2"/>
        <v>#NUM!</v>
      </c>
      <c r="F30" s="285" t="e">
        <f t="shared" si="4"/>
        <v>#NUM!</v>
      </c>
      <c r="G30" s="284" t="s">
        <v>226</v>
      </c>
      <c r="H30" s="285" t="e">
        <f>-SUM(C19:C30)</f>
        <v>#NUM!</v>
      </c>
      <c r="J30" s="30"/>
    </row>
    <row r="31" spans="1:10">
      <c r="A31">
        <f>A30+1</f>
        <v>25</v>
      </c>
      <c r="B31" s="30">
        <f t="shared" si="0"/>
        <v>0</v>
      </c>
      <c r="C31" s="30" t="e">
        <f t="shared" ref="C31:C42" si="5">B31+D31</f>
        <v>#NUM!</v>
      </c>
      <c r="D31" s="30" t="e">
        <f t="shared" si="3"/>
        <v>#NUM!</v>
      </c>
      <c r="E31" s="30" t="e">
        <f t="shared" ref="E31:E42" si="6">E30+C31</f>
        <v>#NUM!</v>
      </c>
      <c r="F31" s="30" t="e">
        <f>D31</f>
        <v>#NUM!</v>
      </c>
    </row>
    <row r="32" spans="1:10">
      <c r="A32">
        <f t="shared" ref="A32:A56" si="7">A31+1</f>
        <v>26</v>
      </c>
      <c r="B32" s="30">
        <f t="shared" si="0"/>
        <v>0</v>
      </c>
      <c r="C32" s="30" t="e">
        <f t="shared" si="5"/>
        <v>#NUM!</v>
      </c>
      <c r="D32" s="30" t="e">
        <f t="shared" si="3"/>
        <v>#NUM!</v>
      </c>
      <c r="E32" s="30" t="e">
        <f t="shared" si="6"/>
        <v>#NUM!</v>
      </c>
      <c r="F32" s="30" t="e">
        <f t="shared" ref="F32:F42" si="8">F31+D32</f>
        <v>#NUM!</v>
      </c>
    </row>
    <row r="33" spans="1:8">
      <c r="A33">
        <f t="shared" si="7"/>
        <v>27</v>
      </c>
      <c r="B33" s="30">
        <f t="shared" si="0"/>
        <v>0</v>
      </c>
      <c r="C33" s="30" t="e">
        <f t="shared" si="5"/>
        <v>#NUM!</v>
      </c>
      <c r="D33" s="30" t="e">
        <f t="shared" si="3"/>
        <v>#NUM!</v>
      </c>
      <c r="E33" s="30" t="e">
        <f t="shared" si="6"/>
        <v>#NUM!</v>
      </c>
      <c r="F33" s="30" t="e">
        <f t="shared" si="8"/>
        <v>#NUM!</v>
      </c>
    </row>
    <row r="34" spans="1:8">
      <c r="A34">
        <f t="shared" si="7"/>
        <v>28</v>
      </c>
      <c r="B34" s="30">
        <f t="shared" si="0"/>
        <v>0</v>
      </c>
      <c r="C34" s="30" t="e">
        <f t="shared" si="5"/>
        <v>#NUM!</v>
      </c>
      <c r="D34" s="30" t="e">
        <f t="shared" si="3"/>
        <v>#NUM!</v>
      </c>
      <c r="E34" s="30" t="e">
        <f t="shared" si="6"/>
        <v>#NUM!</v>
      </c>
      <c r="F34" s="30" t="e">
        <f t="shared" si="8"/>
        <v>#NUM!</v>
      </c>
    </row>
    <row r="35" spans="1:8">
      <c r="A35">
        <f t="shared" si="7"/>
        <v>29</v>
      </c>
      <c r="B35" s="30">
        <f t="shared" si="0"/>
        <v>0</v>
      </c>
      <c r="C35" s="30" t="e">
        <f t="shared" si="5"/>
        <v>#NUM!</v>
      </c>
      <c r="D35" s="30" t="e">
        <f t="shared" si="3"/>
        <v>#NUM!</v>
      </c>
      <c r="E35" s="30" t="e">
        <f t="shared" si="6"/>
        <v>#NUM!</v>
      </c>
      <c r="F35" s="30" t="e">
        <f t="shared" si="8"/>
        <v>#NUM!</v>
      </c>
    </row>
    <row r="36" spans="1:8">
      <c r="A36">
        <f t="shared" si="7"/>
        <v>30</v>
      </c>
      <c r="B36" s="30">
        <f t="shared" si="0"/>
        <v>0</v>
      </c>
      <c r="C36" s="30" t="e">
        <f t="shared" si="5"/>
        <v>#NUM!</v>
      </c>
      <c r="D36" s="30" t="e">
        <f t="shared" si="3"/>
        <v>#NUM!</v>
      </c>
      <c r="E36" s="30" t="e">
        <f t="shared" si="6"/>
        <v>#NUM!</v>
      </c>
      <c r="F36" s="30" t="e">
        <f t="shared" si="8"/>
        <v>#NUM!</v>
      </c>
    </row>
    <row r="37" spans="1:8">
      <c r="A37">
        <f t="shared" si="7"/>
        <v>31</v>
      </c>
      <c r="B37" s="30">
        <f t="shared" si="0"/>
        <v>0</v>
      </c>
      <c r="C37" s="30" t="e">
        <f t="shared" si="5"/>
        <v>#NUM!</v>
      </c>
      <c r="D37" s="30" t="e">
        <f t="shared" si="3"/>
        <v>#NUM!</v>
      </c>
      <c r="E37" s="30" t="e">
        <f t="shared" si="6"/>
        <v>#NUM!</v>
      </c>
      <c r="F37" s="30" t="e">
        <f t="shared" si="8"/>
        <v>#NUM!</v>
      </c>
    </row>
    <row r="38" spans="1:8">
      <c r="A38">
        <f t="shared" si="7"/>
        <v>32</v>
      </c>
      <c r="B38" s="30">
        <f t="shared" si="0"/>
        <v>0</v>
      </c>
      <c r="C38" s="30" t="e">
        <f t="shared" si="5"/>
        <v>#NUM!</v>
      </c>
      <c r="D38" s="30" t="e">
        <f t="shared" si="3"/>
        <v>#NUM!</v>
      </c>
      <c r="E38" s="30" t="e">
        <f t="shared" si="6"/>
        <v>#NUM!</v>
      </c>
      <c r="F38" s="30" t="e">
        <f t="shared" si="8"/>
        <v>#NUM!</v>
      </c>
    </row>
    <row r="39" spans="1:8">
      <c r="A39">
        <f t="shared" si="7"/>
        <v>33</v>
      </c>
      <c r="B39" s="30">
        <f t="shared" si="0"/>
        <v>0</v>
      </c>
      <c r="C39" s="30" t="e">
        <f t="shared" si="5"/>
        <v>#NUM!</v>
      </c>
      <c r="D39" s="30" t="e">
        <f t="shared" si="3"/>
        <v>#NUM!</v>
      </c>
      <c r="E39" s="30" t="e">
        <f t="shared" si="6"/>
        <v>#NUM!</v>
      </c>
      <c r="F39" s="30" t="e">
        <f t="shared" si="8"/>
        <v>#NUM!</v>
      </c>
    </row>
    <row r="40" spans="1:8">
      <c r="A40">
        <f t="shared" si="7"/>
        <v>34</v>
      </c>
      <c r="B40" s="30">
        <f t="shared" si="0"/>
        <v>0</v>
      </c>
      <c r="C40" s="30" t="e">
        <f t="shared" si="5"/>
        <v>#NUM!</v>
      </c>
      <c r="D40" s="30" t="e">
        <f t="shared" si="3"/>
        <v>#NUM!</v>
      </c>
      <c r="E40" s="30" t="e">
        <f t="shared" si="6"/>
        <v>#NUM!</v>
      </c>
      <c r="F40" s="30" t="e">
        <f t="shared" si="8"/>
        <v>#NUM!</v>
      </c>
    </row>
    <row r="41" spans="1:8">
      <c r="A41">
        <f t="shared" si="7"/>
        <v>35</v>
      </c>
      <c r="B41" s="30">
        <f t="shared" si="0"/>
        <v>0</v>
      </c>
      <c r="C41" s="30" t="e">
        <f t="shared" si="5"/>
        <v>#NUM!</v>
      </c>
      <c r="D41" s="30" t="e">
        <f t="shared" si="3"/>
        <v>#NUM!</v>
      </c>
      <c r="E41" s="30" t="e">
        <f t="shared" si="6"/>
        <v>#NUM!</v>
      </c>
      <c r="F41" s="30" t="e">
        <f t="shared" si="8"/>
        <v>#NUM!</v>
      </c>
    </row>
    <row r="42" spans="1:8">
      <c r="A42">
        <f t="shared" si="7"/>
        <v>36</v>
      </c>
      <c r="B42" s="30">
        <f t="shared" si="0"/>
        <v>0</v>
      </c>
      <c r="C42" s="30" t="e">
        <f t="shared" si="5"/>
        <v>#NUM!</v>
      </c>
      <c r="D42" s="285" t="e">
        <f t="shared" si="3"/>
        <v>#NUM!</v>
      </c>
      <c r="E42" s="30" t="e">
        <f t="shared" si="6"/>
        <v>#NUM!</v>
      </c>
      <c r="F42" s="30" t="e">
        <f t="shared" si="8"/>
        <v>#NUM!</v>
      </c>
      <c r="G42" t="s">
        <v>227</v>
      </c>
      <c r="H42" s="30" t="e">
        <f>-SUM(C31:C42)</f>
        <v>#NUM!</v>
      </c>
    </row>
    <row r="43" spans="1:8">
      <c r="A43">
        <f t="shared" si="7"/>
        <v>37</v>
      </c>
      <c r="B43" s="30"/>
      <c r="C43" s="30"/>
      <c r="D43" s="30"/>
      <c r="E43" s="30"/>
    </row>
    <row r="44" spans="1:8">
      <c r="A44">
        <f t="shared" si="7"/>
        <v>38</v>
      </c>
      <c r="B44" s="30"/>
      <c r="C44" s="30"/>
      <c r="D44" s="30"/>
      <c r="E44" s="30"/>
    </row>
    <row r="45" spans="1:8">
      <c r="A45">
        <f t="shared" si="7"/>
        <v>39</v>
      </c>
      <c r="B45" s="30"/>
      <c r="C45" s="30"/>
      <c r="D45" s="30"/>
      <c r="E45" s="30"/>
    </row>
    <row r="46" spans="1:8">
      <c r="A46">
        <f t="shared" si="7"/>
        <v>40</v>
      </c>
      <c r="B46" s="30"/>
      <c r="C46" s="30"/>
      <c r="D46" s="30"/>
      <c r="E46" s="30"/>
    </row>
    <row r="47" spans="1:8">
      <c r="A47">
        <f t="shared" si="7"/>
        <v>41</v>
      </c>
      <c r="B47" s="30"/>
      <c r="C47" s="30"/>
      <c r="D47" s="30"/>
      <c r="E47" s="30"/>
    </row>
    <row r="48" spans="1:8">
      <c r="A48">
        <f t="shared" si="7"/>
        <v>42</v>
      </c>
      <c r="B48" s="30"/>
      <c r="C48" s="30"/>
      <c r="D48" s="30"/>
      <c r="E48" s="30"/>
    </row>
    <row r="49" spans="1:5">
      <c r="A49">
        <f t="shared" si="7"/>
        <v>43</v>
      </c>
      <c r="B49" s="30"/>
      <c r="C49" s="30"/>
      <c r="D49" s="30"/>
      <c r="E49" s="30"/>
    </row>
    <row r="50" spans="1:5">
      <c r="A50">
        <f t="shared" si="7"/>
        <v>44</v>
      </c>
      <c r="B50" s="30"/>
      <c r="C50" s="30"/>
      <c r="D50" s="30"/>
      <c r="E50" s="30"/>
    </row>
    <row r="51" spans="1:5">
      <c r="A51">
        <f t="shared" si="7"/>
        <v>45</v>
      </c>
      <c r="B51" s="30"/>
      <c r="C51" s="30"/>
      <c r="D51" s="30"/>
      <c r="E51" s="30"/>
    </row>
    <row r="52" spans="1:5">
      <c r="A52">
        <f t="shared" si="7"/>
        <v>46</v>
      </c>
      <c r="B52" s="30"/>
      <c r="C52" s="30"/>
      <c r="D52" s="30"/>
      <c r="E52" s="30"/>
    </row>
    <row r="53" spans="1:5">
      <c r="A53">
        <f t="shared" si="7"/>
        <v>47</v>
      </c>
      <c r="B53" s="30"/>
      <c r="C53" s="30"/>
      <c r="D53" s="30"/>
      <c r="E53" s="30"/>
    </row>
    <row r="54" spans="1:5">
      <c r="A54">
        <f t="shared" si="7"/>
        <v>48</v>
      </c>
      <c r="B54" s="30"/>
      <c r="C54" s="30"/>
      <c r="D54" s="30"/>
      <c r="E54" s="30"/>
    </row>
    <row r="55" spans="1:5">
      <c r="A55">
        <f t="shared" si="7"/>
        <v>49</v>
      </c>
      <c r="B55" s="30"/>
      <c r="C55" s="30"/>
      <c r="D55" s="30"/>
      <c r="E55" s="30"/>
    </row>
    <row r="56" spans="1:5">
      <c r="A56">
        <f t="shared" si="7"/>
        <v>50</v>
      </c>
      <c r="B56" s="30"/>
      <c r="C56" s="30"/>
      <c r="D56" s="30"/>
      <c r="E56" s="30"/>
    </row>
    <row r="57" spans="1:5">
      <c r="B57" s="30"/>
      <c r="C57" s="30"/>
      <c r="D57" s="30"/>
      <c r="E57" s="30"/>
    </row>
    <row r="58" spans="1:5">
      <c r="B58" s="30"/>
      <c r="C58" s="30"/>
      <c r="D58" s="30"/>
      <c r="E58" s="30"/>
    </row>
  </sheetData>
  <mergeCells count="1">
    <mergeCell ref="F1: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11</vt:i4>
      </vt:variant>
      <vt:variant>
        <vt:lpstr>Named Ranges</vt:lpstr>
      </vt:variant>
      <vt:variant>
        <vt:i4>10</vt:i4>
      </vt:variant>
    </vt:vector>
  </HeadingPairs>
  <TitlesOfParts>
    <vt:vector baseType="lpstr" size="21">
      <vt:lpstr>Summary</vt:lpstr>
      <vt:lpstr>Start-Up Costs &amp; Funding</vt:lpstr>
      <vt:lpstr>Sales Planner</vt:lpstr>
      <vt:lpstr>Payroll</vt:lpstr>
      <vt:lpstr>Income Statement</vt:lpstr>
      <vt:lpstr>Monthly Cash Flow </vt:lpstr>
      <vt:lpstr>Balance Sheet</vt:lpstr>
      <vt:lpstr>Depreciation Calc</vt:lpstr>
      <vt:lpstr>Loan 1</vt:lpstr>
      <vt:lpstr>Loan 2</vt:lpstr>
      <vt:lpstr>Loan 3</vt:lpstr>
      <vt:lpstr>Amount</vt:lpstr>
      <vt:lpstr>AnnualInterestRate</vt:lpstr>
      <vt:lpstr>'Balance Sheet'!Print_Area</vt:lpstr>
      <vt:lpstr>'Income Statement'!Print_Area</vt:lpstr>
      <vt:lpstr>'Monthly Cash Flow '!Print_Area</vt:lpstr>
      <vt:lpstr>Payroll!Print_Area</vt:lpstr>
      <vt:lpstr>'Sales Planner'!Print_Area</vt:lpstr>
      <vt:lpstr>'Start-Up Costs &amp; Funding'!Print_Area</vt:lpstr>
      <vt:lpstr>'Monthly Cash Flow '!Start_date</vt:lpstr>
      <vt:lpstr>Years</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