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F:\F DRIVE\ALL\ALEXY\financial projections template\"/>
    </mc:Choice>
  </mc:AlternateContent>
  <bookViews>
    <workbookView xWindow="195" yWindow="-195" windowWidth="18540" windowHeight="10845" activeTab="2"/>
  </bookViews>
  <sheets>
    <sheet name="Instructions" sheetId="57" r:id="rId1"/>
    <sheet name="Assumpt &amp; Notes" sheetId="44" r:id="rId2"/>
    <sheet name="Summary of Errors" sheetId="63" r:id="rId3"/>
    <sheet name="Balance Sheet Mult Yr Consol" sheetId="56" r:id="rId4"/>
    <sheet name="Rev &amp; Exp Mult Yr Consol" sheetId="55" r:id="rId5"/>
    <sheet name="Rev &amp; Exp Mult Yr Summ Total Co" sheetId="54" r:id="rId6"/>
    <sheet name="Balance Sheet Mult Yr Summ-All" sheetId="49" r:id="rId7"/>
    <sheet name="Rev &amp; Exp Mult Yr Summary" sheetId="48" r:id="rId8"/>
    <sheet name=" Rev Exp by Month-IRIS" sheetId="1" r:id="rId9"/>
    <sheet name="Cash Flows" sheetId="45" r:id="rId10"/>
    <sheet name="Enrollment-IRIS " sheetId="41" r:id="rId11"/>
    <sheet name="Admin Detail-All" sheetId="61" r:id="rId12"/>
    <sheet name="Program Staff Exp-IRIS " sheetId="31" r:id="rId13"/>
    <sheet name="Personnel Schedule" sheetId="33" r:id="rId14"/>
    <sheet name="Occupancy" sheetId="35" r:id="rId15"/>
    <sheet name="Reserve Req" sheetId="62" r:id="rId16"/>
  </sheets>
  <definedNames>
    <definedName name="_Fill" localSheetId="14" hidden="1">#REF!</definedName>
    <definedName name="_Fill" hidden="1">#REF!</definedName>
    <definedName name="_xlnm.Print_Area" localSheetId="8">' Rev Exp by Month-IRIS'!$A$1:$AS$63</definedName>
    <definedName name="_xlnm.Print_Area" localSheetId="11">'Admin Detail-All'!$A$1:$AY$44</definedName>
    <definedName name="_xlnm.Print_Area" localSheetId="1">'Assumpt &amp; Notes'!$A$4:$N$81</definedName>
    <definedName name="_xlnm.Print_Area" localSheetId="3">'Balance Sheet Mult Yr Consol'!$A$3:$E$83</definedName>
    <definedName name="_xlnm.Print_Area" localSheetId="6">'Balance Sheet Mult Yr Summ-All'!$A$1:$E$83</definedName>
    <definedName name="_xlnm.Print_Area" localSheetId="9">'Cash Flows'!$A$1:$AQ$50</definedName>
    <definedName name="_xlnm.Print_Area" localSheetId="10">'Enrollment-IRIS '!$A$1:$AN$48</definedName>
    <definedName name="_xlnm.Print_Area" localSheetId="14">Occupancy!$A$1:$AP$29</definedName>
    <definedName name="_xlnm.Print_Area" localSheetId="13">'Personnel Schedule'!$A$1:$M$169</definedName>
    <definedName name="_xlnm.Print_Area" localSheetId="12">'Program Staff Exp-IRIS '!$A$1:$AS$36</definedName>
    <definedName name="_xlnm.Print_Area" localSheetId="4">'Rev &amp; Exp Mult Yr Consol'!$A$3:$AD$50</definedName>
    <definedName name="_xlnm.Print_Area" localSheetId="5">'Rev &amp; Exp Mult Yr Summ Total Co'!$A$3:$L$49</definedName>
    <definedName name="_xlnm.Print_Area" localSheetId="7">'Rev &amp; Exp Mult Yr Summary'!$A$1:$D$50</definedName>
    <definedName name="_xlnm.Print_Titles" localSheetId="8">' Rev Exp by Month-IRIS'!$A:$A,' Rev Exp by Month-IRIS'!$3:$5</definedName>
    <definedName name="_xlnm.Print_Titles" localSheetId="11">'Admin Detail-All'!$A:$A,'Admin Detail-All'!$3:$6</definedName>
    <definedName name="_xlnm.Print_Titles" localSheetId="1">'Assumpt &amp; Notes'!$1:$3</definedName>
    <definedName name="_xlnm.Print_Titles" localSheetId="3">'Balance Sheet Mult Yr Consol'!$5:$9</definedName>
    <definedName name="_xlnm.Print_Titles" localSheetId="6">'Balance Sheet Mult Yr Summ-All'!$3:$9</definedName>
    <definedName name="_xlnm.Print_Titles" localSheetId="9">'Cash Flows'!$A:$B,'Cash Flows'!$4:$5</definedName>
    <definedName name="_xlnm.Print_Titles" localSheetId="10">'Enrollment-IRIS '!$A:$A,'Enrollment-IRIS '!$4:$9</definedName>
    <definedName name="_xlnm.Print_Titles" localSheetId="14">Occupancy!$A:$A,Occupancy!$5:$6</definedName>
    <definedName name="_xlnm.Print_Titles" localSheetId="13">'Personnel Schedule'!$A:$A,'Personnel Schedule'!$6:$8</definedName>
    <definedName name="_xlnm.Print_Titles" localSheetId="12">'Program Staff Exp-IRIS '!$A:$A,'Program Staff Exp-IRIS '!$3:$6</definedName>
    <definedName name="_xlnm.Print_Titles" localSheetId="4">'Rev &amp; Exp Mult Yr Consol'!$A:$A,'Rev &amp; Exp Mult Yr Consol'!$3:$10</definedName>
    <definedName name="_xlnm.Print_Titles" localSheetId="5">'Rev &amp; Exp Mult Yr Summ Total Co'!$A:$A,'Rev &amp; Exp Mult Yr Summ Total Co'!$3:$8</definedName>
    <definedName name="_xlnm.Print_Titles" localSheetId="7">'Rev &amp; Exp Mult Yr Summary'!$3:$6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5" i="35" l="1"/>
  <c r="AF10" i="1" l="1"/>
  <c r="AF8" i="1"/>
  <c r="Q10" i="1"/>
  <c r="Q8" i="1"/>
  <c r="B10" i="1"/>
  <c r="B8" i="1"/>
  <c r="AC19" i="55" l="1"/>
  <c r="S19" i="55"/>
  <c r="C74" i="49" l="1"/>
  <c r="AW37" i="61" l="1"/>
  <c r="AY37" i="61" s="1"/>
  <c r="AF37" i="61"/>
  <c r="AH37" i="61" s="1"/>
  <c r="O37" i="61"/>
  <c r="Q37" i="61" s="1"/>
  <c r="AW36" i="61"/>
  <c r="AY36" i="61" s="1"/>
  <c r="AF36" i="61"/>
  <c r="AH36" i="61" s="1"/>
  <c r="O36" i="61"/>
  <c r="Q36" i="61" s="1"/>
  <c r="AW35" i="61"/>
  <c r="AY35" i="61" s="1"/>
  <c r="AF35" i="61"/>
  <c r="AH35" i="61" s="1"/>
  <c r="O35" i="61"/>
  <c r="Q35" i="61" s="1"/>
  <c r="AS25" i="31"/>
  <c r="AD25" i="31"/>
  <c r="O25" i="31"/>
  <c r="AS24" i="31"/>
  <c r="AD24" i="31"/>
  <c r="O24" i="31"/>
  <c r="AS23" i="31"/>
  <c r="AD23" i="31"/>
  <c r="O23" i="31"/>
  <c r="AS22" i="31"/>
  <c r="AD22" i="31"/>
  <c r="O22" i="31"/>
  <c r="AS21" i="31"/>
  <c r="AD21" i="31"/>
  <c r="O21" i="31"/>
  <c r="AS20" i="31"/>
  <c r="AD20" i="31"/>
  <c r="O20" i="31"/>
  <c r="L123" i="33"/>
  <c r="H123" i="33"/>
  <c r="D123" i="33"/>
  <c r="L122" i="33"/>
  <c r="H122" i="33"/>
  <c r="D122" i="33"/>
  <c r="L121" i="33"/>
  <c r="H121" i="33"/>
  <c r="D121" i="33"/>
  <c r="L120" i="33"/>
  <c r="H120" i="33"/>
  <c r="D120" i="33"/>
  <c r="L119" i="33"/>
  <c r="H119" i="33"/>
  <c r="D119" i="33"/>
  <c r="L118" i="33"/>
  <c r="H118" i="33"/>
  <c r="D118" i="33"/>
  <c r="L117" i="33"/>
  <c r="H117" i="33"/>
  <c r="D117" i="33"/>
  <c r="L116" i="33"/>
  <c r="H116" i="33"/>
  <c r="D116" i="33"/>
  <c r="L115" i="33"/>
  <c r="H115" i="33"/>
  <c r="D115" i="33"/>
  <c r="L114" i="33"/>
  <c r="H114" i="33"/>
  <c r="D114" i="33"/>
  <c r="L74" i="33"/>
  <c r="H74" i="33"/>
  <c r="D74" i="33"/>
  <c r="L73" i="33"/>
  <c r="H73" i="33"/>
  <c r="D73" i="33"/>
  <c r="L72" i="33"/>
  <c r="H72" i="33"/>
  <c r="D72" i="33"/>
  <c r="L71" i="33"/>
  <c r="H71" i="33"/>
  <c r="D71" i="33"/>
  <c r="L70" i="33"/>
  <c r="H70" i="33"/>
  <c r="D70" i="33"/>
  <c r="L69" i="33"/>
  <c r="H69" i="33"/>
  <c r="D69" i="33"/>
  <c r="L68" i="33"/>
  <c r="H68" i="33"/>
  <c r="D68" i="33"/>
  <c r="L67" i="33"/>
  <c r="H67" i="33"/>
  <c r="D67" i="33"/>
  <c r="L66" i="33"/>
  <c r="H66" i="33"/>
  <c r="D66" i="33"/>
  <c r="L65" i="33"/>
  <c r="H65" i="33"/>
  <c r="D65" i="33"/>
  <c r="L31" i="33"/>
  <c r="H31" i="33"/>
  <c r="D31" i="33"/>
  <c r="L30" i="33"/>
  <c r="H30" i="33"/>
  <c r="D30" i="33"/>
  <c r="L29" i="33"/>
  <c r="H29" i="33"/>
  <c r="D29" i="33"/>
  <c r="L28" i="33"/>
  <c r="H28" i="33"/>
  <c r="D28" i="33"/>
  <c r="L27" i="33"/>
  <c r="H27" i="33"/>
  <c r="D27" i="33"/>
  <c r="L26" i="33"/>
  <c r="H26" i="33"/>
  <c r="D26" i="33"/>
  <c r="L25" i="33"/>
  <c r="H25" i="33"/>
  <c r="D25" i="33"/>
  <c r="L24" i="33"/>
  <c r="H24" i="33"/>
  <c r="D24" i="33"/>
  <c r="L23" i="33"/>
  <c r="H23" i="33"/>
  <c r="D23" i="33"/>
  <c r="L22" i="33"/>
  <c r="H22" i="33"/>
  <c r="D22" i="33"/>
  <c r="A3" i="63" l="1"/>
  <c r="B79" i="49" l="1"/>
  <c r="B82" i="49" s="1"/>
  <c r="B80" i="56"/>
  <c r="B82" i="56" s="1"/>
  <c r="B83" i="56" s="1"/>
  <c r="M27" i="41"/>
  <c r="M45" i="41"/>
  <c r="B81" i="49" l="1"/>
  <c r="E8" i="63" l="1"/>
  <c r="D8" i="63"/>
  <c r="C8" i="63"/>
  <c r="B8" i="63"/>
  <c r="AM45" i="41" l="1"/>
  <c r="AL45" i="41"/>
  <c r="AK45" i="41"/>
  <c r="AJ45" i="41"/>
  <c r="AI45" i="41"/>
  <c r="AH45" i="41"/>
  <c r="AG45" i="41"/>
  <c r="AF45" i="41"/>
  <c r="AE45" i="41"/>
  <c r="AD45" i="41"/>
  <c r="AC45" i="41"/>
  <c r="AB45" i="41"/>
  <c r="Z45" i="41"/>
  <c r="Y45" i="41"/>
  <c r="X45" i="41"/>
  <c r="W45" i="41"/>
  <c r="V45" i="41"/>
  <c r="U45" i="41"/>
  <c r="T45" i="41"/>
  <c r="S45" i="41"/>
  <c r="R45" i="41"/>
  <c r="Q45" i="41"/>
  <c r="P45" i="41"/>
  <c r="O45" i="41"/>
  <c r="L45" i="41"/>
  <c r="K45" i="41"/>
  <c r="J45" i="41"/>
  <c r="I45" i="41"/>
  <c r="H45" i="41"/>
  <c r="G45" i="41"/>
  <c r="F45" i="41"/>
  <c r="E45" i="41"/>
  <c r="D45" i="41"/>
  <c r="C45" i="41"/>
  <c r="B45" i="41"/>
  <c r="C11" i="31" l="1"/>
  <c r="E34" i="49"/>
  <c r="D34" i="49"/>
  <c r="C34" i="49"/>
  <c r="B34" i="49"/>
  <c r="E35" i="56"/>
  <c r="D35" i="56"/>
  <c r="C35" i="56"/>
  <c r="B35" i="56"/>
  <c r="E23" i="56"/>
  <c r="D23" i="56"/>
  <c r="C23" i="56"/>
  <c r="B23" i="56"/>
  <c r="AQ60" i="45" l="1"/>
  <c r="AQ59" i="45"/>
  <c r="AQ56" i="45"/>
  <c r="AQ55" i="45"/>
  <c r="AQ57" i="45" s="1"/>
  <c r="AQ54" i="45"/>
  <c r="AC60" i="45"/>
  <c r="AC59" i="45"/>
  <c r="AC56" i="45"/>
  <c r="AC55" i="45"/>
  <c r="AC54" i="45"/>
  <c r="AP61" i="45"/>
  <c r="AO61" i="45"/>
  <c r="AN61" i="45"/>
  <c r="AM61" i="45"/>
  <c r="AL61" i="45"/>
  <c r="AK61" i="45"/>
  <c r="AJ61" i="45"/>
  <c r="AI61" i="45"/>
  <c r="AH61" i="45"/>
  <c r="AG61" i="45"/>
  <c r="AF61" i="45"/>
  <c r="AE61" i="45"/>
  <c r="AP57" i="45"/>
  <c r="AP63" i="45" s="1"/>
  <c r="AO57" i="45"/>
  <c r="AN57" i="45"/>
  <c r="AN63" i="45" s="1"/>
  <c r="AM57" i="45"/>
  <c r="AM63" i="45" s="1"/>
  <c r="AL57" i="45"/>
  <c r="AL63" i="45" s="1"/>
  <c r="AK57" i="45"/>
  <c r="AK63" i="45" s="1"/>
  <c r="AJ57" i="45"/>
  <c r="AJ63" i="45" s="1"/>
  <c r="AI57" i="45"/>
  <c r="AI63" i="45" s="1"/>
  <c r="AH57" i="45"/>
  <c r="AH63" i="45" s="1"/>
  <c r="AG57" i="45"/>
  <c r="AG63" i="45" s="1"/>
  <c r="AF57" i="45"/>
  <c r="AF63" i="45" s="1"/>
  <c r="AE57" i="45"/>
  <c r="AB61" i="45"/>
  <c r="AB63" i="45" s="1"/>
  <c r="AB57" i="45"/>
  <c r="AA61" i="45"/>
  <c r="Z61" i="45"/>
  <c r="Y61" i="45"/>
  <c r="X61" i="45"/>
  <c r="W61" i="45"/>
  <c r="V61" i="45"/>
  <c r="U61" i="45"/>
  <c r="T61" i="45"/>
  <c r="S61" i="45"/>
  <c r="AA57" i="45"/>
  <c r="AA63" i="45" s="1"/>
  <c r="Z57" i="45"/>
  <c r="Y57" i="45"/>
  <c r="Y63" i="45" s="1"/>
  <c r="X57" i="45"/>
  <c r="W57" i="45"/>
  <c r="W63" i="45" s="1"/>
  <c r="V57" i="45"/>
  <c r="U57" i="45"/>
  <c r="U63" i="45" s="1"/>
  <c r="T57" i="45"/>
  <c r="S57" i="45"/>
  <c r="S63" i="45" s="1"/>
  <c r="R61" i="45"/>
  <c r="R57" i="45"/>
  <c r="R63" i="45" s="1"/>
  <c r="Q63" i="45"/>
  <c r="Q61" i="45"/>
  <c r="Q57" i="45"/>
  <c r="O52" i="45"/>
  <c r="O60" i="45"/>
  <c r="O59" i="45"/>
  <c r="O55" i="45"/>
  <c r="O56" i="45"/>
  <c r="O54" i="45"/>
  <c r="N61" i="45"/>
  <c r="M61" i="45"/>
  <c r="L61" i="45"/>
  <c r="K61" i="45"/>
  <c r="J61" i="45"/>
  <c r="I61" i="45"/>
  <c r="H61" i="45"/>
  <c r="G61" i="45"/>
  <c r="F61" i="45"/>
  <c r="E61" i="45"/>
  <c r="D61" i="45"/>
  <c r="N57" i="45"/>
  <c r="M57" i="45"/>
  <c r="M63" i="45" s="1"/>
  <c r="L57" i="45"/>
  <c r="K57" i="45"/>
  <c r="J57" i="45"/>
  <c r="I57" i="45"/>
  <c r="H57" i="45"/>
  <c r="G57" i="45"/>
  <c r="F57" i="45"/>
  <c r="E57" i="45"/>
  <c r="E63" i="45" s="1"/>
  <c r="D57" i="45"/>
  <c r="C57" i="45"/>
  <c r="C61" i="45"/>
  <c r="O8" i="45"/>
  <c r="C19" i="45"/>
  <c r="N44" i="45"/>
  <c r="M44" i="45"/>
  <c r="L44" i="45"/>
  <c r="K44" i="45"/>
  <c r="J44" i="45"/>
  <c r="I44" i="45"/>
  <c r="H44" i="45"/>
  <c r="G44" i="45"/>
  <c r="F44" i="45"/>
  <c r="E44" i="45"/>
  <c r="D44" i="45"/>
  <c r="C44" i="45"/>
  <c r="AB44" i="45"/>
  <c r="AA44" i="45"/>
  <c r="Z44" i="45"/>
  <c r="Y44" i="45"/>
  <c r="X44" i="45"/>
  <c r="W44" i="45"/>
  <c r="V44" i="45"/>
  <c r="U44" i="45"/>
  <c r="T44" i="45"/>
  <c r="S44" i="45"/>
  <c r="R44" i="45"/>
  <c r="Q44" i="45"/>
  <c r="AO44" i="45"/>
  <c r="AN44" i="45"/>
  <c r="AM44" i="45"/>
  <c r="AL44" i="45"/>
  <c r="AK44" i="45"/>
  <c r="AJ44" i="45"/>
  <c r="AI44" i="45"/>
  <c r="AH44" i="45"/>
  <c r="AG44" i="45"/>
  <c r="AF44" i="45"/>
  <c r="AE44" i="45"/>
  <c r="AP44" i="45"/>
  <c r="AQ25" i="45"/>
  <c r="AQ26" i="45"/>
  <c r="AC25" i="45"/>
  <c r="AC26" i="45"/>
  <c r="AC27" i="45"/>
  <c r="AC28" i="45"/>
  <c r="AC29" i="45"/>
  <c r="AC30" i="45"/>
  <c r="AC31" i="45"/>
  <c r="AC32" i="45"/>
  <c r="AC33" i="45"/>
  <c r="AC34" i="45"/>
  <c r="AC35" i="45"/>
  <c r="O25" i="45"/>
  <c r="O26" i="45"/>
  <c r="O27" i="45"/>
  <c r="O28" i="45"/>
  <c r="G63" i="45" l="1"/>
  <c r="K63" i="45"/>
  <c r="O61" i="45"/>
  <c r="V63" i="45"/>
  <c r="Z63" i="45"/>
  <c r="AC57" i="45"/>
  <c r="O57" i="45"/>
  <c r="O63" i="45" s="1"/>
  <c r="O64" i="45" s="1"/>
  <c r="AC61" i="45"/>
  <c r="AC63" i="45" s="1"/>
  <c r="AQ61" i="45"/>
  <c r="H63" i="45"/>
  <c r="L63" i="45"/>
  <c r="AQ63" i="45"/>
  <c r="I63" i="45"/>
  <c r="C63" i="45"/>
  <c r="C64" i="45" s="1"/>
  <c r="D52" i="45" s="1"/>
  <c r="F63" i="45"/>
  <c r="J63" i="45"/>
  <c r="N63" i="45"/>
  <c r="D63" i="45"/>
  <c r="T63" i="45"/>
  <c r="X63" i="45"/>
  <c r="AO63" i="45"/>
  <c r="AE63" i="45"/>
  <c r="D19" i="45"/>
  <c r="E19" i="45"/>
  <c r="E45" i="45" s="1"/>
  <c r="F19" i="45"/>
  <c r="F45" i="45" s="1"/>
  <c r="G19" i="45"/>
  <c r="G45" i="45" s="1"/>
  <c r="H19" i="45"/>
  <c r="H45" i="45" s="1"/>
  <c r="I19" i="45"/>
  <c r="J19" i="45"/>
  <c r="J45" i="45" s="1"/>
  <c r="K19" i="45"/>
  <c r="L19" i="45"/>
  <c r="M19" i="45"/>
  <c r="M45" i="45" s="1"/>
  <c r="N19" i="45"/>
  <c r="N45" i="45" s="1"/>
  <c r="Q19" i="45"/>
  <c r="R19" i="45"/>
  <c r="S19" i="45"/>
  <c r="S45" i="45" s="1"/>
  <c r="T19" i="45"/>
  <c r="T45" i="45" s="1"/>
  <c r="U19" i="45"/>
  <c r="U45" i="45" s="1"/>
  <c r="V19" i="45"/>
  <c r="V45" i="45" s="1"/>
  <c r="W19" i="45"/>
  <c r="X19" i="45"/>
  <c r="X45" i="45" s="1"/>
  <c r="Y19" i="45"/>
  <c r="Z19" i="45"/>
  <c r="AA19" i="45"/>
  <c r="AA45" i="45" s="1"/>
  <c r="AB19" i="45"/>
  <c r="AB45" i="45" s="1"/>
  <c r="AE19" i="45"/>
  <c r="AE45" i="45" s="1"/>
  <c r="AF19" i="45"/>
  <c r="AG19" i="45"/>
  <c r="AH19" i="45"/>
  <c r="AH45" i="45" s="1"/>
  <c r="AI19" i="45"/>
  <c r="AJ19" i="45"/>
  <c r="AK19" i="45"/>
  <c r="AK45" i="45" s="1"/>
  <c r="AL19" i="45"/>
  <c r="AL45" i="45" s="1"/>
  <c r="AM19" i="45"/>
  <c r="AM45" i="45" s="1"/>
  <c r="AN19" i="45"/>
  <c r="AO19" i="45"/>
  <c r="AP19" i="45"/>
  <c r="AP45" i="45" s="1"/>
  <c r="E73" i="56"/>
  <c r="D73" i="56"/>
  <c r="C73" i="56"/>
  <c r="B73" i="56"/>
  <c r="AG4" i="1"/>
  <c r="R4" i="1"/>
  <c r="C4" i="1"/>
  <c r="E96" i="33"/>
  <c r="C97" i="33" s="1"/>
  <c r="C23" i="63" s="1"/>
  <c r="AP19" i="35"/>
  <c r="AP20" i="35"/>
  <c r="AP21" i="35"/>
  <c r="AB19" i="35"/>
  <c r="AB20" i="35"/>
  <c r="AB21" i="35"/>
  <c r="N19" i="35"/>
  <c r="N20" i="35"/>
  <c r="N21" i="35"/>
  <c r="AL27" i="41"/>
  <c r="AL47" i="41" s="1"/>
  <c r="AQ8" i="1"/>
  <c r="AQ18" i="1" s="1"/>
  <c r="AM27" i="41"/>
  <c r="AK27" i="41"/>
  <c r="AK47" i="41" s="1"/>
  <c r="AP13" i="1" s="1"/>
  <c r="AJ27" i="41"/>
  <c r="AJ47" i="41" s="1"/>
  <c r="AO13" i="1" s="1"/>
  <c r="AI27" i="41"/>
  <c r="AI47" i="41" s="1"/>
  <c r="AN13" i="1" s="1"/>
  <c r="AH27" i="41"/>
  <c r="AH47" i="41" s="1"/>
  <c r="AG27" i="41"/>
  <c r="AG47" i="41" s="1"/>
  <c r="AL13" i="1" s="1"/>
  <c r="AF27" i="41"/>
  <c r="AF47" i="41" s="1"/>
  <c r="AK13" i="1" s="1"/>
  <c r="AE27" i="41"/>
  <c r="AE47" i="41" s="1"/>
  <c r="AJ13" i="1" s="1"/>
  <c r="AD27" i="41"/>
  <c r="AD47" i="41" s="1"/>
  <c r="AC27" i="41"/>
  <c r="AC47" i="41" s="1"/>
  <c r="AH13" i="1" s="1"/>
  <c r="AB27" i="41"/>
  <c r="AB47" i="41" s="1"/>
  <c r="Y27" i="41"/>
  <c r="Y47" i="41" s="1"/>
  <c r="AB13" i="1" s="1"/>
  <c r="AB8" i="1"/>
  <c r="AB18" i="1" s="1"/>
  <c r="Z27" i="41"/>
  <c r="X27" i="41"/>
  <c r="X47" i="41" s="1"/>
  <c r="AA13" i="1" s="1"/>
  <c r="W27" i="41"/>
  <c r="W47" i="41" s="1"/>
  <c r="Z13" i="1" s="1"/>
  <c r="V27" i="41"/>
  <c r="V47" i="41" s="1"/>
  <c r="Y13" i="1" s="1"/>
  <c r="U27" i="41"/>
  <c r="U47" i="41" s="1"/>
  <c r="X13" i="1" s="1"/>
  <c r="T27" i="41"/>
  <c r="T47" i="41" s="1"/>
  <c r="W13" i="1" s="1"/>
  <c r="S27" i="41"/>
  <c r="S47" i="41" s="1"/>
  <c r="V13" i="1" s="1"/>
  <c r="V8" i="1"/>
  <c r="V18" i="1" s="1"/>
  <c r="R27" i="41"/>
  <c r="R47" i="41" s="1"/>
  <c r="Q27" i="41"/>
  <c r="Q47" i="41" s="1"/>
  <c r="T13" i="1" s="1"/>
  <c r="P27" i="41"/>
  <c r="P47" i="41" s="1"/>
  <c r="S13" i="1" s="1"/>
  <c r="S8" i="1"/>
  <c r="S18" i="1" s="1"/>
  <c r="O27" i="41"/>
  <c r="O47" i="41" s="1"/>
  <c r="R13" i="1" s="1"/>
  <c r="R8" i="1"/>
  <c r="R18" i="1" s="1"/>
  <c r="L27" i="41"/>
  <c r="L47" i="41" s="1"/>
  <c r="M13" i="1" s="1"/>
  <c r="N8" i="1"/>
  <c r="N18" i="1" s="1"/>
  <c r="M47" i="41"/>
  <c r="K27" i="41"/>
  <c r="K47" i="41" s="1"/>
  <c r="L13" i="1" s="1"/>
  <c r="J27" i="41"/>
  <c r="J47" i="41" s="1"/>
  <c r="I27" i="41"/>
  <c r="I47" i="41" s="1"/>
  <c r="J13" i="1" s="1"/>
  <c r="H27" i="41"/>
  <c r="H47" i="41" s="1"/>
  <c r="I13" i="1" s="1"/>
  <c r="G27" i="41"/>
  <c r="G47" i="41" s="1"/>
  <c r="H13" i="1" s="1"/>
  <c r="F27" i="41"/>
  <c r="F47" i="41" s="1"/>
  <c r="E27" i="41"/>
  <c r="E47" i="41" s="1"/>
  <c r="F13" i="1" s="1"/>
  <c r="D27" i="41"/>
  <c r="D47" i="41" s="1"/>
  <c r="E13" i="1" s="1"/>
  <c r="C27" i="41"/>
  <c r="C47" i="41" s="1"/>
  <c r="D13" i="1" s="1"/>
  <c r="B27" i="41"/>
  <c r="B47" i="41" s="1"/>
  <c r="D10" i="1"/>
  <c r="C10" i="1"/>
  <c r="C14" i="1"/>
  <c r="D14" i="1"/>
  <c r="N10" i="1"/>
  <c r="N14" i="1"/>
  <c r="AR10" i="1"/>
  <c r="AR14" i="1"/>
  <c r="AC10" i="1"/>
  <c r="AC14" i="1"/>
  <c r="M10" i="1"/>
  <c r="M14" i="1"/>
  <c r="L14" i="1"/>
  <c r="K10" i="1"/>
  <c r="K14" i="1"/>
  <c r="J14" i="1"/>
  <c r="I10" i="1"/>
  <c r="I14" i="1"/>
  <c r="H14" i="1"/>
  <c r="G10" i="1"/>
  <c r="G14" i="1"/>
  <c r="F14" i="1"/>
  <c r="E10" i="1"/>
  <c r="E14" i="1"/>
  <c r="E22" i="49"/>
  <c r="E71" i="49" s="1"/>
  <c r="E50" i="49"/>
  <c r="D22" i="49"/>
  <c r="D71" i="49" s="1"/>
  <c r="D50" i="49"/>
  <c r="D72" i="49" s="1"/>
  <c r="C22" i="49"/>
  <c r="C71" i="49" s="1"/>
  <c r="C50" i="49"/>
  <c r="C72" i="49" s="1"/>
  <c r="B22" i="49"/>
  <c r="B71" i="49" s="1"/>
  <c r="B50" i="49"/>
  <c r="AP18" i="35"/>
  <c r="AP22" i="35"/>
  <c r="AP23" i="35"/>
  <c r="AB17" i="35"/>
  <c r="AB18" i="35"/>
  <c r="AB22" i="35"/>
  <c r="AB23" i="35"/>
  <c r="N18" i="35"/>
  <c r="N22" i="35"/>
  <c r="N23" i="35"/>
  <c r="A6" i="33"/>
  <c r="C7" i="33"/>
  <c r="I52" i="33"/>
  <c r="G53" i="33" s="1"/>
  <c r="D22" i="63" s="1"/>
  <c r="O9" i="31"/>
  <c r="E52" i="33"/>
  <c r="C53" i="33" s="1"/>
  <c r="C22" i="63" s="1"/>
  <c r="P25" i="35"/>
  <c r="T31" i="61" s="1"/>
  <c r="Q25" i="35"/>
  <c r="U31" i="61" s="1"/>
  <c r="R25" i="35"/>
  <c r="V31" i="61" s="1"/>
  <c r="S25" i="35"/>
  <c r="W31" i="61" s="1"/>
  <c r="T25" i="35"/>
  <c r="X31" i="61" s="1"/>
  <c r="U25" i="35"/>
  <c r="Y31" i="61" s="1"/>
  <c r="V25" i="35"/>
  <c r="Z31" i="61" s="1"/>
  <c r="W25" i="35"/>
  <c r="AA31" i="61" s="1"/>
  <c r="X25" i="35"/>
  <c r="AB31" i="61" s="1"/>
  <c r="Y25" i="35"/>
  <c r="AC31" i="61" s="1"/>
  <c r="Z25" i="35"/>
  <c r="AD31" i="61" s="1"/>
  <c r="AA25" i="35"/>
  <c r="AE31" i="61" s="1"/>
  <c r="O10" i="61"/>
  <c r="B25" i="35"/>
  <c r="C31" i="61" s="1"/>
  <c r="C25" i="35"/>
  <c r="D31" i="61" s="1"/>
  <c r="D25" i="35"/>
  <c r="E31" i="61" s="1"/>
  <c r="E25" i="35"/>
  <c r="F31" i="61" s="1"/>
  <c r="F25" i="35"/>
  <c r="G31" i="61" s="1"/>
  <c r="G25" i="35"/>
  <c r="H31" i="61" s="1"/>
  <c r="H25" i="35"/>
  <c r="I31" i="61" s="1"/>
  <c r="I25" i="35"/>
  <c r="J31" i="61" s="1"/>
  <c r="J25" i="35"/>
  <c r="K31" i="61" s="1"/>
  <c r="K25" i="35"/>
  <c r="L31" i="61" s="1"/>
  <c r="L25" i="35"/>
  <c r="M31" i="61" s="1"/>
  <c r="M25" i="35"/>
  <c r="N31" i="61" s="1"/>
  <c r="O17" i="61"/>
  <c r="Q17" i="61" s="1"/>
  <c r="O11" i="61"/>
  <c r="Q11" i="61" s="1"/>
  <c r="O12" i="61"/>
  <c r="Q12" i="61" s="1"/>
  <c r="O13" i="61"/>
  <c r="Q13" i="61" s="1"/>
  <c r="C14" i="61"/>
  <c r="D14" i="61"/>
  <c r="E14" i="61"/>
  <c r="F14" i="61"/>
  <c r="G14" i="61"/>
  <c r="H14" i="61"/>
  <c r="I14" i="61"/>
  <c r="J14" i="61"/>
  <c r="K14" i="61"/>
  <c r="L14" i="61"/>
  <c r="M14" i="61"/>
  <c r="N14" i="61"/>
  <c r="AD25" i="35"/>
  <c r="AK31" i="61" s="1"/>
  <c r="AE25" i="35"/>
  <c r="AL31" i="61" s="1"/>
  <c r="AF25" i="35"/>
  <c r="AM31" i="61" s="1"/>
  <c r="AG25" i="35"/>
  <c r="AN31" i="61" s="1"/>
  <c r="AH25" i="35"/>
  <c r="AO31" i="61" s="1"/>
  <c r="AI25" i="35"/>
  <c r="AP31" i="61" s="1"/>
  <c r="AJ25" i="35"/>
  <c r="AQ31" i="61" s="1"/>
  <c r="AK25" i="35"/>
  <c r="AR31" i="61" s="1"/>
  <c r="AL25" i="35"/>
  <c r="AS31" i="61" s="1"/>
  <c r="AM25" i="35"/>
  <c r="AT31" i="61" s="1"/>
  <c r="AN25" i="35"/>
  <c r="AU31" i="61" s="1"/>
  <c r="AO25" i="35"/>
  <c r="AV31" i="61" s="1"/>
  <c r="AP51" i="45"/>
  <c r="AB51" i="45"/>
  <c r="M48" i="41"/>
  <c r="A8" i="1"/>
  <c r="D79" i="49"/>
  <c r="E79" i="49"/>
  <c r="C79" i="49"/>
  <c r="N51" i="45"/>
  <c r="C15" i="63" s="1"/>
  <c r="E37" i="56"/>
  <c r="E51" i="56"/>
  <c r="E60" i="56" s="1"/>
  <c r="E58" i="56"/>
  <c r="B66" i="56"/>
  <c r="C63" i="56" s="1"/>
  <c r="C66" i="56" s="1"/>
  <c r="D63" i="56" s="1"/>
  <c r="D66" i="56" s="1"/>
  <c r="E63" i="56" s="1"/>
  <c r="E66" i="56" s="1"/>
  <c r="D37" i="56"/>
  <c r="D51" i="56"/>
  <c r="D60" i="56" s="1"/>
  <c r="D58" i="56"/>
  <c r="C37" i="56"/>
  <c r="C51" i="56"/>
  <c r="C58" i="56"/>
  <c r="B37" i="56"/>
  <c r="B51" i="56"/>
  <c r="B60" i="56" s="1"/>
  <c r="B68" i="56" s="1"/>
  <c r="B58" i="56"/>
  <c r="O22" i="1"/>
  <c r="B15" i="48" s="1"/>
  <c r="C14" i="54" s="1"/>
  <c r="C42" i="1"/>
  <c r="O54" i="1"/>
  <c r="B35" i="48"/>
  <c r="C35" i="54" s="1"/>
  <c r="B65" i="49"/>
  <c r="C62" i="49" s="1"/>
  <c r="R14" i="1"/>
  <c r="S14" i="1"/>
  <c r="T14" i="1"/>
  <c r="U14" i="1"/>
  <c r="V14" i="1"/>
  <c r="W14" i="1"/>
  <c r="X14" i="1"/>
  <c r="Y14" i="1"/>
  <c r="Z14" i="1"/>
  <c r="AA14" i="1"/>
  <c r="AB14" i="1"/>
  <c r="AG14" i="1"/>
  <c r="AH14" i="1"/>
  <c r="AI14" i="1"/>
  <c r="AJ14" i="1"/>
  <c r="AK14" i="1"/>
  <c r="AL14" i="1"/>
  <c r="AM14" i="1"/>
  <c r="AN10" i="1"/>
  <c r="AN14" i="1"/>
  <c r="AO14" i="1"/>
  <c r="AP14" i="1"/>
  <c r="AQ14" i="1"/>
  <c r="E57" i="49"/>
  <c r="D57" i="49"/>
  <c r="C57" i="49"/>
  <c r="B57" i="49"/>
  <c r="J7" i="44"/>
  <c r="C9" i="63" s="1"/>
  <c r="L150" i="33"/>
  <c r="L149" i="33"/>
  <c r="L148" i="33"/>
  <c r="L147" i="33"/>
  <c r="L146" i="33"/>
  <c r="L145" i="33"/>
  <c r="L144" i="33"/>
  <c r="L143" i="33"/>
  <c r="L142" i="33"/>
  <c r="L141" i="33"/>
  <c r="L140" i="33"/>
  <c r="L139" i="33"/>
  <c r="L138" i="33"/>
  <c r="L137" i="33"/>
  <c r="L136" i="33"/>
  <c r="L135" i="33"/>
  <c r="L134" i="33"/>
  <c r="L133" i="33"/>
  <c r="L132" i="33"/>
  <c r="L131" i="33"/>
  <c r="L130" i="33"/>
  <c r="L129" i="33"/>
  <c r="L128" i="33"/>
  <c r="L127" i="33"/>
  <c r="L126" i="33"/>
  <c r="L125" i="33"/>
  <c r="L124" i="33"/>
  <c r="L113" i="33"/>
  <c r="L112" i="33"/>
  <c r="L111" i="33"/>
  <c r="L110" i="33"/>
  <c r="L109" i="33"/>
  <c r="L108" i="33"/>
  <c r="L107" i="33"/>
  <c r="L106" i="33"/>
  <c r="L105" i="33"/>
  <c r="L104" i="33"/>
  <c r="L103" i="33"/>
  <c r="L102" i="33"/>
  <c r="L10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13" i="33"/>
  <c r="H112" i="33"/>
  <c r="H111" i="33"/>
  <c r="H110" i="33"/>
  <c r="H109" i="33"/>
  <c r="H108" i="33"/>
  <c r="H107" i="33"/>
  <c r="H106" i="33"/>
  <c r="H105" i="33"/>
  <c r="H104" i="33"/>
  <c r="H103" i="33"/>
  <c r="H102" i="33"/>
  <c r="H101" i="33"/>
  <c r="D102" i="33"/>
  <c r="D103" i="33"/>
  <c r="D104" i="33"/>
  <c r="D105" i="33"/>
  <c r="D106" i="33"/>
  <c r="D107" i="33"/>
  <c r="D108" i="33"/>
  <c r="D109" i="33"/>
  <c r="D110" i="33"/>
  <c r="D111" i="33"/>
  <c r="D112" i="33"/>
  <c r="D11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01" i="33"/>
  <c r="L95" i="33"/>
  <c r="L94" i="33"/>
  <c r="L93" i="33"/>
  <c r="L92" i="33"/>
  <c r="L91" i="33"/>
  <c r="L90" i="33"/>
  <c r="L89" i="33"/>
  <c r="L88" i="33"/>
  <c r="L87" i="33"/>
  <c r="L86" i="33"/>
  <c r="L85" i="33"/>
  <c r="L84" i="33"/>
  <c r="L83" i="33"/>
  <c r="L82" i="33"/>
  <c r="L81" i="33"/>
  <c r="L80" i="33"/>
  <c r="L79" i="33"/>
  <c r="L78" i="33"/>
  <c r="L77" i="33"/>
  <c r="L76" i="33"/>
  <c r="L75" i="33"/>
  <c r="L64" i="33"/>
  <c r="L63" i="33"/>
  <c r="L62" i="33"/>
  <c r="L61" i="33"/>
  <c r="L60" i="33"/>
  <c r="L59" i="33"/>
  <c r="L58" i="33"/>
  <c r="L57" i="33"/>
  <c r="L56" i="33"/>
  <c r="H95" i="33"/>
  <c r="H94" i="33"/>
  <c r="H93" i="33"/>
  <c r="H92" i="33"/>
  <c r="H91" i="33"/>
  <c r="H90" i="33"/>
  <c r="H89" i="33"/>
  <c r="H88" i="33"/>
  <c r="H87" i="33"/>
  <c r="H86" i="33"/>
  <c r="H85" i="33"/>
  <c r="H84" i="33"/>
  <c r="H83" i="33"/>
  <c r="H82" i="33"/>
  <c r="H81" i="33"/>
  <c r="H80" i="33"/>
  <c r="H79" i="33"/>
  <c r="H78" i="33"/>
  <c r="H77" i="33"/>
  <c r="H76" i="33"/>
  <c r="H75" i="33"/>
  <c r="H64" i="33"/>
  <c r="H63" i="33"/>
  <c r="H62" i="33"/>
  <c r="H61" i="33"/>
  <c r="H60" i="33"/>
  <c r="H59" i="33"/>
  <c r="H58" i="33"/>
  <c r="H57" i="33"/>
  <c r="H56" i="33"/>
  <c r="D57" i="33"/>
  <c r="D58" i="33"/>
  <c r="D59" i="33"/>
  <c r="D60" i="33"/>
  <c r="D61" i="33"/>
  <c r="D62" i="33"/>
  <c r="D63" i="33"/>
  <c r="D64" i="33"/>
  <c r="D75" i="33"/>
  <c r="D76" i="33"/>
  <c r="D77" i="33"/>
  <c r="D78" i="33"/>
  <c r="D79" i="33"/>
  <c r="D80" i="33"/>
  <c r="D81" i="33"/>
  <c r="D82" i="33"/>
  <c r="D83" i="33"/>
  <c r="D84" i="33"/>
  <c r="D85" i="33"/>
  <c r="D86" i="33"/>
  <c r="D87" i="33"/>
  <c r="D88" i="33"/>
  <c r="D89" i="33"/>
  <c r="D90" i="33"/>
  <c r="D91" i="33"/>
  <c r="D92" i="33"/>
  <c r="D93" i="33"/>
  <c r="D94" i="33"/>
  <c r="D95" i="33"/>
  <c r="D56" i="33"/>
  <c r="L41" i="33"/>
  <c r="H51" i="33"/>
  <c r="H50" i="33"/>
  <c r="H49" i="33"/>
  <c r="H48" i="33"/>
  <c r="H47" i="33"/>
  <c r="H46" i="33"/>
  <c r="H45" i="33"/>
  <c r="H44" i="33"/>
  <c r="H43" i="33"/>
  <c r="H42" i="33"/>
  <c r="H41" i="33"/>
  <c r="H40" i="33"/>
  <c r="H39" i="33"/>
  <c r="H38" i="33"/>
  <c r="H37" i="33"/>
  <c r="H36" i="33"/>
  <c r="H35" i="33"/>
  <c r="H34" i="33"/>
  <c r="H33" i="33"/>
  <c r="H32" i="33"/>
  <c r="H21" i="33"/>
  <c r="H20" i="33"/>
  <c r="H19" i="33"/>
  <c r="H18" i="33"/>
  <c r="H17" i="33"/>
  <c r="H16" i="33"/>
  <c r="H15" i="33"/>
  <c r="H14" i="33"/>
  <c r="H13" i="33"/>
  <c r="H12" i="33"/>
  <c r="D13" i="33"/>
  <c r="D14" i="33"/>
  <c r="D15" i="33"/>
  <c r="D16" i="33"/>
  <c r="D17" i="33"/>
  <c r="D18" i="33"/>
  <c r="D19" i="33"/>
  <c r="D20" i="33"/>
  <c r="D21" i="33"/>
  <c r="D32" i="33"/>
  <c r="D33" i="33"/>
  <c r="D34" i="33"/>
  <c r="D35" i="33"/>
  <c r="D36" i="33"/>
  <c r="D37" i="33"/>
  <c r="D38" i="33"/>
  <c r="D39" i="33"/>
  <c r="D40" i="33"/>
  <c r="D41" i="33"/>
  <c r="D42" i="33"/>
  <c r="D43" i="33"/>
  <c r="D44" i="33"/>
  <c r="D45" i="33"/>
  <c r="D46" i="33"/>
  <c r="D47" i="33"/>
  <c r="D48" i="33"/>
  <c r="D49" i="33"/>
  <c r="D50" i="33"/>
  <c r="D51" i="33"/>
  <c r="D12" i="33"/>
  <c r="M151" i="33"/>
  <c r="AJ10" i="61" s="1"/>
  <c r="AK14" i="61"/>
  <c r="AK40" i="61" s="1"/>
  <c r="AK42" i="61" s="1"/>
  <c r="AL14" i="61"/>
  <c r="AM14" i="61"/>
  <c r="AM40" i="61" s="1"/>
  <c r="AM42" i="61" s="1"/>
  <c r="AI46" i="1" s="1"/>
  <c r="AN14" i="61"/>
  <c r="AO14" i="61"/>
  <c r="AP14" i="61"/>
  <c r="AQ14" i="61"/>
  <c r="AR14" i="61"/>
  <c r="AS14" i="61"/>
  <c r="AT14" i="61"/>
  <c r="AU14" i="61"/>
  <c r="AU40" i="61" s="1"/>
  <c r="AU42" i="61" s="1"/>
  <c r="AQ46" i="1" s="1"/>
  <c r="AV14" i="61"/>
  <c r="AW41" i="61"/>
  <c r="AW10" i="61"/>
  <c r="AY10" i="61" s="1"/>
  <c r="AW11" i="61"/>
  <c r="AY11" i="61" s="1"/>
  <c r="AW12" i="61"/>
  <c r="AY12" i="61" s="1"/>
  <c r="AW13" i="61"/>
  <c r="AY13" i="61" s="1"/>
  <c r="AW16" i="61"/>
  <c r="AY16" i="61" s="1"/>
  <c r="AW17" i="61"/>
  <c r="AY17" i="61" s="1"/>
  <c r="AW18" i="61"/>
  <c r="AY18" i="61" s="1"/>
  <c r="AW19" i="61"/>
  <c r="AY19" i="61" s="1"/>
  <c r="AW20" i="61"/>
  <c r="AY20" i="61" s="1"/>
  <c r="AW21" i="61"/>
  <c r="AY21" i="61" s="1"/>
  <c r="AW22" i="61"/>
  <c r="AY22" i="61" s="1"/>
  <c r="AW23" i="61"/>
  <c r="AY23" i="61" s="1"/>
  <c r="AW24" i="61"/>
  <c r="AW25" i="61"/>
  <c r="AY25" i="61" s="1"/>
  <c r="AW26" i="61"/>
  <c r="AY26" i="61" s="1"/>
  <c r="AW27" i="61"/>
  <c r="AY27" i="61" s="1"/>
  <c r="AW28" i="61"/>
  <c r="AY28" i="61" s="1"/>
  <c r="AW29" i="61"/>
  <c r="AY29" i="61" s="1"/>
  <c r="AW30" i="61"/>
  <c r="AY30" i="61" s="1"/>
  <c r="AW32" i="61"/>
  <c r="AY32" i="61" s="1"/>
  <c r="AW33" i="61"/>
  <c r="AY33" i="61" s="1"/>
  <c r="AW34" i="61"/>
  <c r="AY34" i="61" s="1"/>
  <c r="AW38" i="61"/>
  <c r="AY38" i="61" s="1"/>
  <c r="AW39" i="61"/>
  <c r="AY39" i="61" s="1"/>
  <c r="I151" i="33"/>
  <c r="S10" i="61" s="1"/>
  <c r="AF10" i="61"/>
  <c r="AH10" i="61" s="1"/>
  <c r="AF11" i="61"/>
  <c r="AH11" i="61" s="1"/>
  <c r="AF16" i="61"/>
  <c r="AH16" i="61" s="1"/>
  <c r="AF19" i="61"/>
  <c r="AH19" i="61" s="1"/>
  <c r="AF20" i="61"/>
  <c r="AH20" i="61" s="1"/>
  <c r="AF23" i="61"/>
  <c r="AF24" i="61"/>
  <c r="AH24" i="61" s="1"/>
  <c r="AF27" i="61"/>
  <c r="AH27" i="61" s="1"/>
  <c r="AF28" i="61"/>
  <c r="AH28" i="61" s="1"/>
  <c r="AF32" i="61"/>
  <c r="AH32" i="61" s="1"/>
  <c r="AF33" i="61"/>
  <c r="AH33" i="61" s="1"/>
  <c r="AF39" i="61"/>
  <c r="AH39" i="61" s="1"/>
  <c r="AD5" i="35"/>
  <c r="P5" i="35"/>
  <c r="AK4" i="61"/>
  <c r="C4" i="61"/>
  <c r="T4" i="61"/>
  <c r="E151" i="33"/>
  <c r="B10" i="61" s="1"/>
  <c r="N15" i="35"/>
  <c r="AB15" i="35"/>
  <c r="AP15" i="35"/>
  <c r="B48" i="41"/>
  <c r="AQ36" i="45"/>
  <c r="AQ37" i="45"/>
  <c r="AQ38" i="45"/>
  <c r="AQ24" i="45"/>
  <c r="AQ27" i="45"/>
  <c r="AQ28" i="45"/>
  <c r="AQ29" i="45"/>
  <c r="AQ30" i="45"/>
  <c r="AQ31" i="45"/>
  <c r="AQ32" i="45"/>
  <c r="AQ33" i="45"/>
  <c r="AQ34" i="45"/>
  <c r="AQ35" i="45"/>
  <c r="AC36" i="45"/>
  <c r="AC37" i="45"/>
  <c r="AC38" i="45"/>
  <c r="AC24" i="45"/>
  <c r="O24" i="45"/>
  <c r="O35" i="45"/>
  <c r="AQ16" i="45"/>
  <c r="AC16" i="45"/>
  <c r="O16" i="45"/>
  <c r="AQ13" i="45"/>
  <c r="AQ17" i="45"/>
  <c r="AQ18" i="45"/>
  <c r="AC17" i="45"/>
  <c r="AC18" i="45"/>
  <c r="AC13" i="45"/>
  <c r="AC14" i="45"/>
  <c r="AC15" i="45"/>
  <c r="O13" i="45"/>
  <c r="O14" i="45"/>
  <c r="O15" i="45"/>
  <c r="O17" i="45"/>
  <c r="O18" i="45"/>
  <c r="AQ39" i="45"/>
  <c r="AC39" i="45"/>
  <c r="O31" i="45"/>
  <c r="O32" i="45"/>
  <c r="O33" i="45"/>
  <c r="O34" i="45"/>
  <c r="O36" i="45"/>
  <c r="O37" i="45"/>
  <c r="O38" i="45"/>
  <c r="O39" i="45"/>
  <c r="O40" i="45"/>
  <c r="AQ42" i="45"/>
  <c r="AC42" i="45"/>
  <c r="O42" i="45"/>
  <c r="AS21" i="1"/>
  <c r="AS22" i="1"/>
  <c r="D15" i="48" s="1"/>
  <c r="K14" i="54" s="1"/>
  <c r="AS23" i="1"/>
  <c r="AS24" i="1"/>
  <c r="D17" i="48" s="1"/>
  <c r="AS25" i="1"/>
  <c r="AS26" i="1"/>
  <c r="D20" i="54"/>
  <c r="R11" i="31"/>
  <c r="R42" i="1" s="1"/>
  <c r="S11" i="31"/>
  <c r="S42" i="1" s="1"/>
  <c r="T11" i="31"/>
  <c r="T42" i="1" s="1"/>
  <c r="U11" i="31"/>
  <c r="U42" i="1" s="1"/>
  <c r="V11" i="31"/>
  <c r="V42" i="1" s="1"/>
  <c r="W11" i="31"/>
  <c r="W42" i="1" s="1"/>
  <c r="X11" i="31"/>
  <c r="X42" i="1" s="1"/>
  <c r="Y11" i="31"/>
  <c r="Y42" i="1" s="1"/>
  <c r="Z11" i="31"/>
  <c r="Z42" i="1" s="1"/>
  <c r="AA11" i="31"/>
  <c r="AA42" i="1" s="1"/>
  <c r="AB11" i="31"/>
  <c r="AB42" i="1" s="1"/>
  <c r="AC11" i="31"/>
  <c r="AC42" i="1" s="1"/>
  <c r="R31" i="31"/>
  <c r="R43" i="1" s="1"/>
  <c r="S31" i="31"/>
  <c r="S43" i="1" s="1"/>
  <c r="T31" i="31"/>
  <c r="U31" i="31"/>
  <c r="U43" i="1" s="1"/>
  <c r="V31" i="31"/>
  <c r="V43" i="1" s="1"/>
  <c r="W31" i="31"/>
  <c r="W43" i="1" s="1"/>
  <c r="X31" i="31"/>
  <c r="Y31" i="31"/>
  <c r="Y43" i="1" s="1"/>
  <c r="Z31" i="31"/>
  <c r="Z43" i="1" s="1"/>
  <c r="AA31" i="31"/>
  <c r="AA43" i="1" s="1"/>
  <c r="AB31" i="31"/>
  <c r="AC31" i="31"/>
  <c r="AC43" i="1" s="1"/>
  <c r="T14" i="61"/>
  <c r="AF12" i="61"/>
  <c r="AH12" i="61" s="1"/>
  <c r="AF13" i="61"/>
  <c r="AH13" i="61" s="1"/>
  <c r="AF17" i="61"/>
  <c r="AH17" i="61" s="1"/>
  <c r="AF18" i="61"/>
  <c r="AH18" i="61" s="1"/>
  <c r="AF21" i="61"/>
  <c r="AH21" i="61" s="1"/>
  <c r="AF22" i="61"/>
  <c r="AH22" i="61" s="1"/>
  <c r="AF25" i="61"/>
  <c r="AH25" i="61" s="1"/>
  <c r="AF26" i="61"/>
  <c r="AH26" i="61" s="1"/>
  <c r="AF29" i="61"/>
  <c r="AH29" i="61" s="1"/>
  <c r="AF30" i="61"/>
  <c r="AH30" i="61" s="1"/>
  <c r="AF34" i="61"/>
  <c r="AH34" i="61" s="1"/>
  <c r="AF38" i="61"/>
  <c r="AH38" i="61" s="1"/>
  <c r="AF41" i="61"/>
  <c r="U14" i="61"/>
  <c r="V14" i="61"/>
  <c r="W14" i="61"/>
  <c r="X14" i="61"/>
  <c r="Y14" i="61"/>
  <c r="Z14" i="61"/>
  <c r="AA14" i="61"/>
  <c r="AB14" i="61"/>
  <c r="AC14" i="61"/>
  <c r="AD14" i="61"/>
  <c r="AE14" i="61"/>
  <c r="D14" i="48"/>
  <c r="K13" i="54"/>
  <c r="L13" i="54"/>
  <c r="D16" i="48"/>
  <c r="K15" i="54" s="1"/>
  <c r="K16" i="54"/>
  <c r="AG31" i="31"/>
  <c r="AG43" i="1" s="1"/>
  <c r="AH31" i="31"/>
  <c r="AH43" i="1" s="1"/>
  <c r="AI31" i="31"/>
  <c r="AI43" i="1" s="1"/>
  <c r="AJ31" i="31"/>
  <c r="AJ43" i="1" s="1"/>
  <c r="AK31" i="31"/>
  <c r="AK43" i="1" s="1"/>
  <c r="AL31" i="31"/>
  <c r="AL43" i="1" s="1"/>
  <c r="AM31" i="31"/>
  <c r="AM43" i="1" s="1"/>
  <c r="AN31" i="31"/>
  <c r="AN43" i="1" s="1"/>
  <c r="AO31" i="31"/>
  <c r="AO43" i="1" s="1"/>
  <c r="AP31" i="31"/>
  <c r="AP43" i="1" s="1"/>
  <c r="AQ31" i="31"/>
  <c r="AQ43" i="1" s="1"/>
  <c r="AR31" i="31"/>
  <c r="AR43" i="1" s="1"/>
  <c r="AS51" i="1"/>
  <c r="D32" i="48"/>
  <c r="D39" i="48" s="1"/>
  <c r="K32" i="54"/>
  <c r="AS52" i="1"/>
  <c r="D33" i="48"/>
  <c r="K33" i="54"/>
  <c r="AS53" i="1"/>
  <c r="D34" i="48"/>
  <c r="K34" i="54"/>
  <c r="AS54" i="1"/>
  <c r="D35" i="48"/>
  <c r="K35" i="54"/>
  <c r="L35" i="54" s="1"/>
  <c r="AS55" i="1"/>
  <c r="D36" i="48"/>
  <c r="K36" i="54"/>
  <c r="AS56" i="1"/>
  <c r="D37" i="48"/>
  <c r="K37" i="54"/>
  <c r="AS57" i="1"/>
  <c r="D38" i="48"/>
  <c r="K38" i="54"/>
  <c r="AY24" i="61"/>
  <c r="AH23" i="61"/>
  <c r="O26" i="61"/>
  <c r="Q26" i="61"/>
  <c r="O16" i="61"/>
  <c r="Q16" i="61" s="1"/>
  <c r="O18" i="61"/>
  <c r="Q18" i="61" s="1"/>
  <c r="O19" i="61"/>
  <c r="Q19" i="61" s="1"/>
  <c r="O20" i="61"/>
  <c r="Q20" i="61" s="1"/>
  <c r="O21" i="61"/>
  <c r="Q21" i="61" s="1"/>
  <c r="O22" i="61"/>
  <c r="Q22" i="61"/>
  <c r="O23" i="61"/>
  <c r="Q23" i="61"/>
  <c r="O24" i="61"/>
  <c r="Q24" i="61"/>
  <c r="O25" i="61"/>
  <c r="Q25" i="61" s="1"/>
  <c r="O27" i="61"/>
  <c r="Q27" i="61" s="1"/>
  <c r="O28" i="61"/>
  <c r="Q28" i="61" s="1"/>
  <c r="O29" i="61"/>
  <c r="Q29" i="61" s="1"/>
  <c r="O30" i="61"/>
  <c r="Q30" i="61" s="1"/>
  <c r="O32" i="61"/>
  <c r="Q32" i="61" s="1"/>
  <c r="O33" i="61"/>
  <c r="Q33" i="61" s="1"/>
  <c r="O34" i="61"/>
  <c r="Q34" i="61"/>
  <c r="O38" i="61"/>
  <c r="Q38" i="61" s="1"/>
  <c r="O39" i="61"/>
  <c r="Q39" i="61" s="1"/>
  <c r="AX14" i="61"/>
  <c r="AX40" i="61"/>
  <c r="AG14" i="61"/>
  <c r="AG40" i="61"/>
  <c r="P14" i="61"/>
  <c r="P40" i="61" s="1"/>
  <c r="O44" i="61" s="1"/>
  <c r="C20" i="63" s="1"/>
  <c r="O41" i="61"/>
  <c r="AS28" i="31"/>
  <c r="AD28" i="31"/>
  <c r="O28" i="31"/>
  <c r="AS26" i="31"/>
  <c r="AD26" i="31"/>
  <c r="O26" i="31"/>
  <c r="I96" i="33"/>
  <c r="G97" i="33" s="1"/>
  <c r="D23" i="63" s="1"/>
  <c r="L31" i="31"/>
  <c r="L43" i="1" s="1"/>
  <c r="M31" i="31"/>
  <c r="M43" i="1" s="1"/>
  <c r="N31" i="31"/>
  <c r="N43" i="1" s="1"/>
  <c r="M96" i="33"/>
  <c r="K97" i="33" s="1"/>
  <c r="E23" i="63" s="1"/>
  <c r="C31" i="31"/>
  <c r="C43" i="1" s="1"/>
  <c r="D31" i="31"/>
  <c r="D43" i="1" s="1"/>
  <c r="E31" i="31"/>
  <c r="E43" i="1" s="1"/>
  <c r="F31" i="31"/>
  <c r="F43" i="1" s="1"/>
  <c r="G31" i="31"/>
  <c r="G43" i="1" s="1"/>
  <c r="H31" i="31"/>
  <c r="H43" i="1" s="1"/>
  <c r="I31" i="31"/>
  <c r="I43" i="1" s="1"/>
  <c r="J31" i="31"/>
  <c r="J43" i="1" s="1"/>
  <c r="K31" i="31"/>
  <c r="K43" i="1" s="1"/>
  <c r="AB48" i="41"/>
  <c r="C48" i="41"/>
  <c r="W15" i="55"/>
  <c r="V12" i="55"/>
  <c r="V13" i="55"/>
  <c r="V14" i="55"/>
  <c r="V15" i="55"/>
  <c r="V16" i="55"/>
  <c r="V17" i="55"/>
  <c r="V18" i="55"/>
  <c r="V29" i="55"/>
  <c r="V22" i="55"/>
  <c r="AD22" i="55" s="1"/>
  <c r="V33" i="55"/>
  <c r="V34" i="55"/>
  <c r="V35" i="55"/>
  <c r="V36" i="55"/>
  <c r="V37" i="55"/>
  <c r="V38" i="55"/>
  <c r="V39" i="55"/>
  <c r="Y49" i="55"/>
  <c r="L12" i="55"/>
  <c r="L13" i="55"/>
  <c r="L14" i="55"/>
  <c r="L15" i="55"/>
  <c r="L16" i="55"/>
  <c r="L17" i="55"/>
  <c r="L18" i="55"/>
  <c r="M18" i="55"/>
  <c r="L29" i="55"/>
  <c r="L22" i="55"/>
  <c r="T22" i="55"/>
  <c r="L33" i="55"/>
  <c r="L34" i="55"/>
  <c r="L35" i="55"/>
  <c r="L36" i="55"/>
  <c r="L37" i="55"/>
  <c r="L38" i="55"/>
  <c r="L39" i="55"/>
  <c r="B12" i="55"/>
  <c r="B13" i="55"/>
  <c r="B14" i="55"/>
  <c r="B15" i="55"/>
  <c r="B16" i="55"/>
  <c r="B17" i="55"/>
  <c r="B18" i="55"/>
  <c r="B29" i="55"/>
  <c r="B22" i="55"/>
  <c r="B31" i="55" s="1"/>
  <c r="J22" i="55"/>
  <c r="B33" i="55"/>
  <c r="B34" i="55"/>
  <c r="B35" i="55"/>
  <c r="B36" i="55"/>
  <c r="B37" i="55"/>
  <c r="B38" i="55"/>
  <c r="B39" i="55"/>
  <c r="E80" i="56"/>
  <c r="D80" i="56"/>
  <c r="C80" i="56"/>
  <c r="B30" i="41"/>
  <c r="A29" i="41"/>
  <c r="AS10" i="31"/>
  <c r="AS13" i="31"/>
  <c r="AS14" i="31"/>
  <c r="AS15" i="31"/>
  <c r="AS16" i="31"/>
  <c r="AS17" i="31"/>
  <c r="AS18" i="31"/>
  <c r="AS19" i="31"/>
  <c r="AS27" i="31"/>
  <c r="AS29" i="31"/>
  <c r="AS30" i="31"/>
  <c r="AD9" i="31"/>
  <c r="AD10" i="31"/>
  <c r="AD13" i="31"/>
  <c r="AD14" i="31"/>
  <c r="AD15" i="31"/>
  <c r="AD16" i="31"/>
  <c r="AD17" i="31"/>
  <c r="AD18" i="31"/>
  <c r="AD19" i="31"/>
  <c r="AD27" i="31"/>
  <c r="AD29" i="31"/>
  <c r="AD30" i="31"/>
  <c r="AA33" i="31"/>
  <c r="O10" i="31"/>
  <c r="O13" i="31"/>
  <c r="O14" i="31"/>
  <c r="O15" i="31"/>
  <c r="O16" i="31"/>
  <c r="O17" i="31"/>
  <c r="O18" i="31"/>
  <c r="O19" i="31"/>
  <c r="O27" i="31"/>
  <c r="O29" i="31"/>
  <c r="O30" i="31"/>
  <c r="A10" i="1"/>
  <c r="E74" i="56"/>
  <c r="D74" i="56"/>
  <c r="D75" i="56" s="1"/>
  <c r="D76" i="56"/>
  <c r="D77" i="56" s="1"/>
  <c r="B9" i="56"/>
  <c r="AA31" i="55"/>
  <c r="Y31" i="55"/>
  <c r="I31" i="55"/>
  <c r="G31" i="55"/>
  <c r="E31" i="55"/>
  <c r="S31" i="55"/>
  <c r="Q31" i="55"/>
  <c r="O31" i="55"/>
  <c r="I19" i="55"/>
  <c r="G19" i="55"/>
  <c r="G49" i="55" s="1"/>
  <c r="E19" i="55"/>
  <c r="E49" i="55" s="1"/>
  <c r="O21" i="1"/>
  <c r="B14" i="48"/>
  <c r="C13" i="54"/>
  <c r="O23" i="1"/>
  <c r="B16" i="48"/>
  <c r="C15" i="54"/>
  <c r="C17" i="55" s="1"/>
  <c r="O24" i="1"/>
  <c r="B17" i="48" s="1"/>
  <c r="C16" i="54" s="1"/>
  <c r="D16" i="54" s="1"/>
  <c r="J29" i="54"/>
  <c r="F29" i="54"/>
  <c r="B29" i="54"/>
  <c r="L20" i="54"/>
  <c r="H20" i="54"/>
  <c r="O51" i="1"/>
  <c r="O52" i="1"/>
  <c r="B33" i="48"/>
  <c r="C33" i="54" s="1"/>
  <c r="O53" i="1"/>
  <c r="B34" i="48" s="1"/>
  <c r="C34" i="54" s="1"/>
  <c r="O55" i="1"/>
  <c r="B36" i="48"/>
  <c r="O56" i="1"/>
  <c r="B37" i="48" s="1"/>
  <c r="C37" i="54" s="1"/>
  <c r="O57" i="1"/>
  <c r="B38" i="48" s="1"/>
  <c r="K152" i="33"/>
  <c r="E24" i="63" s="1"/>
  <c r="G152" i="33"/>
  <c r="D24" i="63" s="1"/>
  <c r="A11" i="33"/>
  <c r="A55" i="33"/>
  <c r="AG4" i="31"/>
  <c r="R4" i="31"/>
  <c r="C4" i="31"/>
  <c r="K52" i="33"/>
  <c r="K96" i="33"/>
  <c r="K151" i="33"/>
  <c r="G52" i="33"/>
  <c r="G96" i="33"/>
  <c r="G151" i="33"/>
  <c r="I154" i="33"/>
  <c r="C96" i="33"/>
  <c r="C151" i="33"/>
  <c r="C52" i="33"/>
  <c r="A14" i="1"/>
  <c r="A5" i="45"/>
  <c r="AA40" i="55"/>
  <c r="AA19" i="55"/>
  <c r="AA49" i="55" s="1"/>
  <c r="Y40" i="55"/>
  <c r="Y19" i="55"/>
  <c r="AD51" i="1"/>
  <c r="C32" i="48"/>
  <c r="AD52" i="1"/>
  <c r="C33" i="48"/>
  <c r="G33" i="54"/>
  <c r="AD53" i="1"/>
  <c r="C34" i="48"/>
  <c r="G34" i="54"/>
  <c r="M35" i="55" s="1"/>
  <c r="AD54" i="1"/>
  <c r="C35" i="48" s="1"/>
  <c r="G35" i="54" s="1"/>
  <c r="AD55" i="1"/>
  <c r="C36" i="48"/>
  <c r="G36" i="54" s="1"/>
  <c r="AD56" i="1"/>
  <c r="C37" i="48"/>
  <c r="G37" i="54"/>
  <c r="AD57" i="1"/>
  <c r="C38" i="48"/>
  <c r="G38" i="54"/>
  <c r="M39" i="55" s="1"/>
  <c r="AD21" i="1"/>
  <c r="C14" i="48" s="1"/>
  <c r="G13" i="54" s="1"/>
  <c r="AD22" i="1"/>
  <c r="C15" i="48"/>
  <c r="G14" i="54" s="1"/>
  <c r="AD23" i="1"/>
  <c r="C16" i="48"/>
  <c r="G15" i="54"/>
  <c r="M17" i="55" s="1"/>
  <c r="AD24" i="1"/>
  <c r="C17" i="48"/>
  <c r="G16" i="54"/>
  <c r="H16" i="54" s="1"/>
  <c r="Q40" i="55"/>
  <c r="Q42" i="55" s="1"/>
  <c r="Q43" i="55" s="1"/>
  <c r="Q50" i="55" s="1"/>
  <c r="Q19" i="55"/>
  <c r="Q49" i="55" s="1"/>
  <c r="O40" i="55"/>
  <c r="O19" i="55"/>
  <c r="O49" i="55" s="1"/>
  <c r="G40" i="55"/>
  <c r="B17" i="54"/>
  <c r="AB30" i="41"/>
  <c r="O30" i="41"/>
  <c r="J17" i="54"/>
  <c r="J48" i="54" s="1"/>
  <c r="H15" i="54"/>
  <c r="F17" i="54"/>
  <c r="D15" i="54"/>
  <c r="W9" i="55"/>
  <c r="AC48" i="41"/>
  <c r="AD48" i="41"/>
  <c r="AE48" i="41"/>
  <c r="AF48" i="41"/>
  <c r="AG48" i="41"/>
  <c r="AH48" i="41"/>
  <c r="AI48" i="41"/>
  <c r="AJ48" i="41"/>
  <c r="AK48" i="41"/>
  <c r="AL48" i="41"/>
  <c r="AM48" i="41"/>
  <c r="B7" i="55"/>
  <c r="G8" i="62"/>
  <c r="F8" i="62"/>
  <c r="E8" i="62"/>
  <c r="Z48" i="41"/>
  <c r="Y48" i="41"/>
  <c r="X48" i="41"/>
  <c r="W48" i="41"/>
  <c r="V48" i="41"/>
  <c r="U48" i="41"/>
  <c r="T48" i="41"/>
  <c r="S48" i="41"/>
  <c r="R48" i="41"/>
  <c r="Q48" i="41"/>
  <c r="P48" i="41"/>
  <c r="O48" i="41"/>
  <c r="L48" i="41"/>
  <c r="K48" i="41"/>
  <c r="J48" i="41"/>
  <c r="I48" i="41"/>
  <c r="H48" i="41"/>
  <c r="G48" i="41"/>
  <c r="F48" i="41"/>
  <c r="E48" i="41"/>
  <c r="D48" i="41"/>
  <c r="E40" i="55"/>
  <c r="M9" i="55"/>
  <c r="C9" i="55"/>
  <c r="K8" i="54"/>
  <c r="G8" i="54"/>
  <c r="C8" i="54"/>
  <c r="A48" i="41"/>
  <c r="A47" i="41"/>
  <c r="AA7" i="55"/>
  <c r="Y7" i="55"/>
  <c r="Q7" i="55"/>
  <c r="O7" i="55"/>
  <c r="N9" i="35"/>
  <c r="C36" i="54"/>
  <c r="C37" i="55" s="1"/>
  <c r="D9" i="49"/>
  <c r="D9" i="48"/>
  <c r="C9" i="48"/>
  <c r="B9" i="48"/>
  <c r="A2" i="62"/>
  <c r="AD25" i="1"/>
  <c r="O25" i="1"/>
  <c r="B9" i="49"/>
  <c r="O12" i="45"/>
  <c r="J5" i="54"/>
  <c r="V5" i="55" s="1"/>
  <c r="F5" i="54"/>
  <c r="L5" i="55" s="1"/>
  <c r="B5" i="54"/>
  <c r="B5" i="55" s="1"/>
  <c r="D169" i="33"/>
  <c r="V7" i="55"/>
  <c r="L7" i="55"/>
  <c r="E9" i="56"/>
  <c r="D9" i="56"/>
  <c r="C9" i="56"/>
  <c r="A3" i="61"/>
  <c r="A6" i="48"/>
  <c r="A6" i="56" s="1"/>
  <c r="V3" i="55"/>
  <c r="L3" i="55"/>
  <c r="B3" i="55"/>
  <c r="B3" i="54"/>
  <c r="J3" i="54" s="1"/>
  <c r="G7" i="33"/>
  <c r="K7" i="33"/>
  <c r="A3" i="31"/>
  <c r="O5" i="41"/>
  <c r="AB5" i="41"/>
  <c r="B5" i="41"/>
  <c r="A4" i="41"/>
  <c r="Q5" i="45"/>
  <c r="AE5" i="45"/>
  <c r="A4" i="45"/>
  <c r="AG3" i="1"/>
  <c r="R3" i="1"/>
  <c r="C3" i="1"/>
  <c r="A3" i="49"/>
  <c r="A3" i="48"/>
  <c r="E9" i="49"/>
  <c r="C9" i="49"/>
  <c r="A3" i="56"/>
  <c r="AQ12" i="45"/>
  <c r="AQ14" i="45"/>
  <c r="AQ15" i="45"/>
  <c r="AC12" i="45"/>
  <c r="AR58" i="1"/>
  <c r="AQ58" i="1"/>
  <c r="AP58" i="1"/>
  <c r="AO58" i="1"/>
  <c r="AN58" i="1"/>
  <c r="AM58" i="1"/>
  <c r="AL58" i="1"/>
  <c r="AK58" i="1"/>
  <c r="AJ58" i="1"/>
  <c r="AI58" i="1"/>
  <c r="AH58" i="1"/>
  <c r="AG58" i="1"/>
  <c r="AC58" i="1"/>
  <c r="AB58" i="1"/>
  <c r="AA58" i="1"/>
  <c r="Z58" i="1"/>
  <c r="Y58" i="1"/>
  <c r="X58" i="1"/>
  <c r="W58" i="1"/>
  <c r="V58" i="1"/>
  <c r="U58" i="1"/>
  <c r="T58" i="1"/>
  <c r="S58" i="1"/>
  <c r="R58" i="1"/>
  <c r="D58" i="1"/>
  <c r="E58" i="1"/>
  <c r="F58" i="1"/>
  <c r="G58" i="1"/>
  <c r="H58" i="1"/>
  <c r="I58" i="1"/>
  <c r="J58" i="1"/>
  <c r="K58" i="1"/>
  <c r="L58" i="1"/>
  <c r="M58" i="1"/>
  <c r="N58" i="1"/>
  <c r="C58" i="1"/>
  <c r="A58" i="1"/>
  <c r="AC40" i="55"/>
  <c r="AC42" i="55" s="1"/>
  <c r="AC43" i="55" s="1"/>
  <c r="S40" i="55"/>
  <c r="I40" i="55"/>
  <c r="J39" i="54"/>
  <c r="F39" i="54"/>
  <c r="B39" i="54"/>
  <c r="A39" i="48"/>
  <c r="AP8" i="35"/>
  <c r="AP9" i="35"/>
  <c r="AP10" i="35"/>
  <c r="AP11" i="35"/>
  <c r="AP12" i="35"/>
  <c r="AP13" i="35"/>
  <c r="AP14" i="35"/>
  <c r="AP16" i="35"/>
  <c r="AP17" i="35"/>
  <c r="AB8" i="35"/>
  <c r="AB25" i="35" s="1"/>
  <c r="AB9" i="35"/>
  <c r="AB10" i="35"/>
  <c r="AB11" i="35"/>
  <c r="AB12" i="35"/>
  <c r="AB13" i="35"/>
  <c r="AB14" i="35"/>
  <c r="AB16" i="35"/>
  <c r="N8" i="35"/>
  <c r="N10" i="35"/>
  <c r="N11" i="35"/>
  <c r="N12" i="35"/>
  <c r="N13" i="35"/>
  <c r="N14" i="35"/>
  <c r="N16" i="35"/>
  <c r="N17" i="35"/>
  <c r="AQ41" i="45"/>
  <c r="AQ40" i="45"/>
  <c r="AQ43" i="45"/>
  <c r="AQ11" i="45"/>
  <c r="AC41" i="45"/>
  <c r="AC40" i="45"/>
  <c r="AC43" i="45"/>
  <c r="AC11" i="45"/>
  <c r="O41" i="45"/>
  <c r="O30" i="45"/>
  <c r="O29" i="45"/>
  <c r="O43" i="45"/>
  <c r="O11" i="45"/>
  <c r="AD26" i="1"/>
  <c r="O26" i="1"/>
  <c r="L169" i="33"/>
  <c r="H169" i="33"/>
  <c r="A4" i="49"/>
  <c r="C21" i="45"/>
  <c r="B41" i="54"/>
  <c r="AS58" i="1"/>
  <c r="H38" i="54"/>
  <c r="J41" i="54"/>
  <c r="L11" i="31"/>
  <c r="L42" i="1"/>
  <c r="M11" i="31"/>
  <c r="M42" i="1" s="1"/>
  <c r="N11" i="31"/>
  <c r="N42" i="1" s="1"/>
  <c r="D11" i="31"/>
  <c r="E11" i="31"/>
  <c r="E42" i="1" s="1"/>
  <c r="F11" i="31"/>
  <c r="F42" i="1" s="1"/>
  <c r="G11" i="31"/>
  <c r="G42" i="1" s="1"/>
  <c r="H11" i="31"/>
  <c r="H42" i="1" s="1"/>
  <c r="I11" i="31"/>
  <c r="I42" i="1" s="1"/>
  <c r="J11" i="31"/>
  <c r="J42" i="1" s="1"/>
  <c r="K11" i="31"/>
  <c r="K42" i="1" s="1"/>
  <c r="M33" i="31"/>
  <c r="L33" i="31"/>
  <c r="M52" i="33"/>
  <c r="M154" i="33" s="1"/>
  <c r="AG11" i="31"/>
  <c r="AG42" i="1" s="1"/>
  <c r="AH11" i="31"/>
  <c r="AH42" i="1" s="1"/>
  <c r="AI11" i="31"/>
  <c r="AI42" i="1" s="1"/>
  <c r="AJ11" i="31"/>
  <c r="AK11" i="31"/>
  <c r="AK42" i="1" s="1"/>
  <c r="AL11" i="31"/>
  <c r="AL42" i="1" s="1"/>
  <c r="AM11" i="31"/>
  <c r="AM42" i="1" s="1"/>
  <c r="AN11" i="31"/>
  <c r="AN42" i="1" s="1"/>
  <c r="AO11" i="31"/>
  <c r="AO42" i="1" s="1"/>
  <c r="AP11" i="31"/>
  <c r="AP42" i="1" s="1"/>
  <c r="AQ11" i="31"/>
  <c r="AQ42" i="1" s="1"/>
  <c r="AR11" i="31"/>
  <c r="AS9" i="31"/>
  <c r="AS11" i="31" s="1"/>
  <c r="AL33" i="31"/>
  <c r="L12" i="33"/>
  <c r="L13" i="33"/>
  <c r="L14" i="33"/>
  <c r="L15" i="33"/>
  <c r="L16" i="33"/>
  <c r="L17" i="33"/>
  <c r="L18" i="33"/>
  <c r="L19" i="33"/>
  <c r="L20" i="33"/>
  <c r="L21" i="33"/>
  <c r="L32" i="33"/>
  <c r="L33" i="33"/>
  <c r="L34" i="33"/>
  <c r="L35" i="33"/>
  <c r="L36" i="33"/>
  <c r="L37" i="33"/>
  <c r="L38" i="33"/>
  <c r="L39" i="33"/>
  <c r="L40" i="33"/>
  <c r="L42" i="33"/>
  <c r="L43" i="33"/>
  <c r="L44" i="33"/>
  <c r="L45" i="33"/>
  <c r="L46" i="33"/>
  <c r="L47" i="33"/>
  <c r="L48" i="33"/>
  <c r="L49" i="33"/>
  <c r="L50" i="33"/>
  <c r="L51" i="33"/>
  <c r="D14" i="54" l="1"/>
  <c r="C16" i="55"/>
  <c r="D36" i="54"/>
  <c r="C15" i="55"/>
  <c r="D13" i="54"/>
  <c r="L16" i="54"/>
  <c r="W18" i="55"/>
  <c r="L36" i="54"/>
  <c r="W37" i="55"/>
  <c r="M16" i="55"/>
  <c r="T16" i="55" s="1"/>
  <c r="H14" i="54"/>
  <c r="D37" i="54"/>
  <c r="C38" i="55"/>
  <c r="D33" i="54"/>
  <c r="C34" i="55"/>
  <c r="T37" i="55"/>
  <c r="M37" i="55"/>
  <c r="H36" i="54"/>
  <c r="C18" i="55"/>
  <c r="L32" i="54"/>
  <c r="W33" i="55"/>
  <c r="K39" i="54"/>
  <c r="L15" i="54"/>
  <c r="W17" i="55"/>
  <c r="AD58" i="1"/>
  <c r="M15" i="55"/>
  <c r="H13" i="54"/>
  <c r="M38" i="55"/>
  <c r="H37" i="54"/>
  <c r="G32" i="54"/>
  <c r="C39" i="48"/>
  <c r="B32" i="48"/>
  <c r="C32" i="54" s="1"/>
  <c r="O58" i="1"/>
  <c r="F41" i="54"/>
  <c r="AW44" i="61"/>
  <c r="E20" i="63" s="1"/>
  <c r="L37" i="54"/>
  <c r="W38" i="55"/>
  <c r="L33" i="54"/>
  <c r="W34" i="55"/>
  <c r="AD34" i="55" s="1"/>
  <c r="H35" i="54"/>
  <c r="M36" i="55"/>
  <c r="H33" i="54"/>
  <c r="M34" i="55"/>
  <c r="C35" i="55"/>
  <c r="D34" i="54"/>
  <c r="W36" i="55"/>
  <c r="L38" i="54"/>
  <c r="W39" i="55"/>
  <c r="L34" i="54"/>
  <c r="W35" i="55"/>
  <c r="W16" i="55"/>
  <c r="L14" i="54"/>
  <c r="D35" i="54"/>
  <c r="C36" i="55"/>
  <c r="AD31" i="31"/>
  <c r="J18" i="55"/>
  <c r="M40" i="61"/>
  <c r="M42" i="61" s="1"/>
  <c r="M46" i="1" s="1"/>
  <c r="I40" i="61"/>
  <c r="I42" i="61" s="1"/>
  <c r="I46" i="1" s="1"/>
  <c r="E40" i="61"/>
  <c r="E42" i="61" s="1"/>
  <c r="E46" i="1" s="1"/>
  <c r="B59" i="49"/>
  <c r="F42" i="54"/>
  <c r="F49" i="54" s="1"/>
  <c r="B42" i="54"/>
  <c r="B49" i="54" s="1"/>
  <c r="AD38" i="55"/>
  <c r="J33" i="31"/>
  <c r="H34" i="54"/>
  <c r="B74" i="56"/>
  <c r="B76" i="56" s="1"/>
  <c r="B77" i="56" s="1"/>
  <c r="AD11" i="31"/>
  <c r="AD37" i="55"/>
  <c r="AD33" i="55"/>
  <c r="C60" i="56"/>
  <c r="C68" i="56" s="1"/>
  <c r="C69" i="56" s="1"/>
  <c r="C13" i="63" s="1"/>
  <c r="E59" i="49"/>
  <c r="AO40" i="61"/>
  <c r="AO42" i="61" s="1"/>
  <c r="AK46" i="1" s="1"/>
  <c r="Q9" i="31"/>
  <c r="AA8" i="31" s="1"/>
  <c r="D21" i="63" s="1"/>
  <c r="B67" i="49"/>
  <c r="AQ40" i="61"/>
  <c r="AQ42" i="61" s="1"/>
  <c r="AM46" i="1" s="1"/>
  <c r="AF9" i="31"/>
  <c r="K53" i="33"/>
  <c r="E22" i="63" s="1"/>
  <c r="D68" i="56"/>
  <c r="E68" i="56"/>
  <c r="B69" i="56"/>
  <c r="B13" i="63" s="1"/>
  <c r="G19" i="1"/>
  <c r="D19" i="1"/>
  <c r="C154" i="33"/>
  <c r="J40" i="61"/>
  <c r="J42" i="61" s="1"/>
  <c r="J46" i="1" s="1"/>
  <c r="F40" i="61"/>
  <c r="F42" i="61" s="1"/>
  <c r="F46" i="1" s="1"/>
  <c r="L40" i="61"/>
  <c r="L42" i="61" s="1"/>
  <c r="L46" i="1" s="1"/>
  <c r="H40" i="61"/>
  <c r="H42" i="61" s="1"/>
  <c r="H46" i="1" s="1"/>
  <c r="K40" i="61"/>
  <c r="K42" i="61" s="1"/>
  <c r="K46" i="1" s="1"/>
  <c r="G40" i="61"/>
  <c r="G42" i="61" s="1"/>
  <c r="G46" i="1" s="1"/>
  <c r="C40" i="61"/>
  <c r="C42" i="61" s="1"/>
  <c r="C46" i="1" s="1"/>
  <c r="B39" i="48"/>
  <c r="C38" i="54"/>
  <c r="E72" i="49"/>
  <c r="E73" i="49" s="1"/>
  <c r="J49" i="41"/>
  <c r="AJ10" i="1"/>
  <c r="AJ19" i="1" s="1"/>
  <c r="AP10" i="1"/>
  <c r="AH10" i="1"/>
  <c r="AH19" i="1" s="1"/>
  <c r="AL10" i="1"/>
  <c r="AL19" i="1" s="1"/>
  <c r="I19" i="1"/>
  <c r="K19" i="1"/>
  <c r="I42" i="55"/>
  <c r="G42" i="55"/>
  <c r="G43" i="55" s="1"/>
  <c r="G50" i="55" s="1"/>
  <c r="V31" i="55"/>
  <c r="S42" i="55"/>
  <c r="S43" i="55" s="1"/>
  <c r="I43" i="55"/>
  <c r="Y42" i="55"/>
  <c r="Y43" i="55" s="1"/>
  <c r="Y50" i="55" s="1"/>
  <c r="J17" i="55"/>
  <c r="T36" i="55"/>
  <c r="AD18" i="55"/>
  <c r="O42" i="55"/>
  <c r="O43" i="55" s="1"/>
  <c r="O50" i="55" s="1"/>
  <c r="E42" i="55"/>
  <c r="E43" i="55" s="1"/>
  <c r="E50" i="55" s="1"/>
  <c r="AA42" i="55"/>
  <c r="AA43" i="55" s="1"/>
  <c r="AA50" i="55" s="1"/>
  <c r="J35" i="55"/>
  <c r="T17" i="55"/>
  <c r="AD17" i="55"/>
  <c r="J36" i="55"/>
  <c r="T38" i="55"/>
  <c r="AD36" i="55"/>
  <c r="J38" i="55"/>
  <c r="T35" i="55"/>
  <c r="AD39" i="55"/>
  <c r="T39" i="55"/>
  <c r="L40" i="55"/>
  <c r="T18" i="55"/>
  <c r="J37" i="55"/>
  <c r="J34" i="55"/>
  <c r="J16" i="55"/>
  <c r="L31" i="55"/>
  <c r="V40" i="55"/>
  <c r="V19" i="55"/>
  <c r="W40" i="55"/>
  <c r="AD35" i="55"/>
  <c r="AD16" i="55"/>
  <c r="T15" i="55"/>
  <c r="B40" i="55"/>
  <c r="B42" i="55" s="1"/>
  <c r="J15" i="55"/>
  <c r="T34" i="55"/>
  <c r="AD15" i="55"/>
  <c r="E36" i="49"/>
  <c r="D36" i="49"/>
  <c r="K13" i="1"/>
  <c r="W49" i="41"/>
  <c r="V49" i="41"/>
  <c r="O49" i="41"/>
  <c r="U49" i="41"/>
  <c r="AM13" i="1"/>
  <c r="AH49" i="41"/>
  <c r="AF49" i="41"/>
  <c r="AG49" i="41"/>
  <c r="AP25" i="35"/>
  <c r="L49" i="41"/>
  <c r="I49" i="41"/>
  <c r="H49" i="41"/>
  <c r="G13" i="1"/>
  <c r="F49" i="41"/>
  <c r="D49" i="41"/>
  <c r="S20" i="1"/>
  <c r="V20" i="1"/>
  <c r="AB20" i="1"/>
  <c r="AF44" i="61"/>
  <c r="D20" i="63" s="1"/>
  <c r="AD40" i="61"/>
  <c r="AD42" i="61" s="1"/>
  <c r="AB46" i="1" s="1"/>
  <c r="Z40" i="61"/>
  <c r="Z42" i="61" s="1"/>
  <c r="X46" i="1" s="1"/>
  <c r="V40" i="61"/>
  <c r="V42" i="61" s="1"/>
  <c r="T46" i="1" s="1"/>
  <c r="AC40" i="61"/>
  <c r="AC42" i="61" s="1"/>
  <c r="AA46" i="1" s="1"/>
  <c r="Y40" i="61"/>
  <c r="Y42" i="61" s="1"/>
  <c r="W46" i="1" s="1"/>
  <c r="U40" i="61"/>
  <c r="U42" i="61" s="1"/>
  <c r="S46" i="1" s="1"/>
  <c r="AW14" i="61"/>
  <c r="AF31" i="61"/>
  <c r="AH31" i="61" s="1"/>
  <c r="AS40" i="61"/>
  <c r="AS42" i="61" s="1"/>
  <c r="AO46" i="1" s="1"/>
  <c r="AV40" i="61"/>
  <c r="AV42" i="61" s="1"/>
  <c r="AR46" i="1" s="1"/>
  <c r="AR40" i="61"/>
  <c r="AR42" i="61" s="1"/>
  <c r="AN46" i="1" s="1"/>
  <c r="AN40" i="61"/>
  <c r="AN42" i="61" s="1"/>
  <c r="AJ46" i="1" s="1"/>
  <c r="AW31" i="61"/>
  <c r="AY31" i="61" s="1"/>
  <c r="D33" i="31"/>
  <c r="S33" i="31"/>
  <c r="AR33" i="31"/>
  <c r="AJ33" i="31"/>
  <c r="W33" i="31"/>
  <c r="O31" i="31"/>
  <c r="AS31" i="31"/>
  <c r="AS33" i="31" s="1"/>
  <c r="M44" i="1"/>
  <c r="M48" i="1" s="1"/>
  <c r="M60" i="1" s="1"/>
  <c r="O11" i="31"/>
  <c r="C152" i="33"/>
  <c r="C24" i="63" s="1"/>
  <c r="K154" i="33"/>
  <c r="G154" i="33"/>
  <c r="L9" i="61"/>
  <c r="C18" i="63" s="1"/>
  <c r="E154" i="33"/>
  <c r="B9" i="31"/>
  <c r="L8" i="31" s="1"/>
  <c r="C21" i="63" s="1"/>
  <c r="G26" i="62"/>
  <c r="AQ13" i="1"/>
  <c r="AQ20" i="1" s="1"/>
  <c r="AL49" i="41"/>
  <c r="F26" i="62"/>
  <c r="Y8" i="1"/>
  <c r="Y18" i="1" s="1"/>
  <c r="Z8" i="1"/>
  <c r="Z18" i="1" s="1"/>
  <c r="AN19" i="1"/>
  <c r="AP19" i="1"/>
  <c r="AI8" i="1"/>
  <c r="AI18" i="1" s="1"/>
  <c r="AK8" i="1"/>
  <c r="AK18" i="1" s="1"/>
  <c r="J8" i="1"/>
  <c r="J18" i="1" s="1"/>
  <c r="AH8" i="1"/>
  <c r="AH18" i="1" s="1"/>
  <c r="AO8" i="1"/>
  <c r="AO18" i="1" s="1"/>
  <c r="AC9" i="61"/>
  <c r="D18" i="63" s="1"/>
  <c r="AM47" i="41"/>
  <c r="AR13" i="1" s="1"/>
  <c r="D45" i="48" s="1"/>
  <c r="K44" i="54" s="1"/>
  <c r="W45" i="55" s="1"/>
  <c r="AD45" i="55" s="1"/>
  <c r="Z47" i="41"/>
  <c r="AC13" i="1" s="1"/>
  <c r="C45" i="48" s="1"/>
  <c r="G44" i="54" s="1"/>
  <c r="M45" i="55" s="1"/>
  <c r="T45" i="55" s="1"/>
  <c r="Q49" i="41"/>
  <c r="P49" i="41"/>
  <c r="X49" i="41"/>
  <c r="AE49" i="41"/>
  <c r="R49" i="41"/>
  <c r="AG13" i="1"/>
  <c r="AB49" i="41"/>
  <c r="AI13" i="1"/>
  <c r="AD49" i="41"/>
  <c r="T49" i="41"/>
  <c r="K49" i="41"/>
  <c r="Y49" i="41"/>
  <c r="AK49" i="41"/>
  <c r="AC49" i="41"/>
  <c r="AJ49" i="41"/>
  <c r="E49" i="41"/>
  <c r="AI49" i="41"/>
  <c r="S49" i="41"/>
  <c r="U13" i="1"/>
  <c r="G49" i="41"/>
  <c r="C49" i="41"/>
  <c r="R20" i="1"/>
  <c r="W8" i="1"/>
  <c r="AR19" i="1"/>
  <c r="N19" i="1"/>
  <c r="U8" i="1"/>
  <c r="X8" i="1"/>
  <c r="AC8" i="1"/>
  <c r="AQ10" i="1"/>
  <c r="AQ19" i="1" s="1"/>
  <c r="AO10" i="1"/>
  <c r="AO19" i="1" s="1"/>
  <c r="AM10" i="1"/>
  <c r="AM19" i="1" s="1"/>
  <c r="AK10" i="1"/>
  <c r="AK19" i="1" s="1"/>
  <c r="AI10" i="1"/>
  <c r="AI19" i="1" s="1"/>
  <c r="AG10" i="1"/>
  <c r="AG19" i="1" s="1"/>
  <c r="E19" i="1"/>
  <c r="M19" i="1"/>
  <c r="AC19" i="1"/>
  <c r="C19" i="1"/>
  <c r="C13" i="1"/>
  <c r="B49" i="41"/>
  <c r="N13" i="1"/>
  <c r="M49" i="41"/>
  <c r="C17" i="63" s="1"/>
  <c r="E26" i="62"/>
  <c r="B19" i="55"/>
  <c r="J42" i="54"/>
  <c r="J49" i="54" s="1"/>
  <c r="V49" i="55"/>
  <c r="L19" i="55"/>
  <c r="F48" i="54"/>
  <c r="B48" i="54"/>
  <c r="O14" i="61"/>
  <c r="Q10" i="61"/>
  <c r="Q14" i="61" s="1"/>
  <c r="B72" i="49"/>
  <c r="B73" i="49" s="1"/>
  <c r="B36" i="49"/>
  <c r="B68" i="49" s="1"/>
  <c r="B10" i="63" s="1"/>
  <c r="E76" i="56"/>
  <c r="E77" i="56" s="1"/>
  <c r="C74" i="56"/>
  <c r="D69" i="56"/>
  <c r="D13" i="63" s="1"/>
  <c r="E69" i="56"/>
  <c r="E13" i="63" s="1"/>
  <c r="B75" i="56"/>
  <c r="N40" i="61"/>
  <c r="N42" i="61" s="1"/>
  <c r="N46" i="1" s="1"/>
  <c r="T8" i="1"/>
  <c r="AA8" i="1"/>
  <c r="AL8" i="1"/>
  <c r="F3" i="54"/>
  <c r="X40" i="61"/>
  <c r="X42" i="61" s="1"/>
  <c r="V46" i="1" s="1"/>
  <c r="AT40" i="61"/>
  <c r="AT42" i="61" s="1"/>
  <c r="AP46" i="1" s="1"/>
  <c r="AP40" i="61"/>
  <c r="AP42" i="61" s="1"/>
  <c r="AL46" i="1" s="1"/>
  <c r="AL40" i="61"/>
  <c r="AL42" i="61" s="1"/>
  <c r="AH46" i="1" s="1"/>
  <c r="O31" i="61"/>
  <c r="Q31" i="61" s="1"/>
  <c r="AB40" i="61"/>
  <c r="AB42" i="61" s="1"/>
  <c r="Z46" i="1" s="1"/>
  <c r="AE40" i="61"/>
  <c r="AE42" i="61" s="1"/>
  <c r="AC46" i="1" s="1"/>
  <c r="AA40" i="61"/>
  <c r="AA42" i="61" s="1"/>
  <c r="Y46" i="1" s="1"/>
  <c r="W40" i="61"/>
  <c r="W42" i="61" s="1"/>
  <c r="U46" i="1" s="1"/>
  <c r="T40" i="61"/>
  <c r="T42" i="61" s="1"/>
  <c r="R46" i="1" s="1"/>
  <c r="N25" i="35"/>
  <c r="D40" i="61"/>
  <c r="D42" i="61" s="1"/>
  <c r="D46" i="1" s="1"/>
  <c r="AG46" i="1"/>
  <c r="AY14" i="61"/>
  <c r="AT9" i="61"/>
  <c r="E18" i="63" s="1"/>
  <c r="AH14" i="61"/>
  <c r="AF14" i="61"/>
  <c r="D76" i="49"/>
  <c r="D73" i="49"/>
  <c r="D59" i="49"/>
  <c r="C59" i="49"/>
  <c r="C76" i="49"/>
  <c r="C73" i="49"/>
  <c r="C36" i="49"/>
  <c r="E75" i="56"/>
  <c r="AP8" i="31"/>
  <c r="E21" i="63" s="1"/>
  <c r="Z10" i="1"/>
  <c r="Z19" i="1" s="1"/>
  <c r="T10" i="1"/>
  <c r="T19" i="1" s="1"/>
  <c r="AG8" i="1"/>
  <c r="AB10" i="1"/>
  <c r="AB19" i="1" s="1"/>
  <c r="X10" i="1"/>
  <c r="X19" i="1" s="1"/>
  <c r="V10" i="1"/>
  <c r="V19" i="1" s="1"/>
  <c r="R10" i="1"/>
  <c r="R19" i="1" s="1"/>
  <c r="AA10" i="1"/>
  <c r="AA19" i="1" s="1"/>
  <c r="Y10" i="1"/>
  <c r="Y19" i="1" s="1"/>
  <c r="W10" i="1"/>
  <c r="W19" i="1" s="1"/>
  <c r="U10" i="1"/>
  <c r="U19" i="1" s="1"/>
  <c r="S10" i="1"/>
  <c r="S19" i="1" s="1"/>
  <c r="F10" i="1"/>
  <c r="F19" i="1" s="1"/>
  <c r="H10" i="1"/>
  <c r="H19" i="1" s="1"/>
  <c r="J10" i="1"/>
  <c r="J19" i="1" s="1"/>
  <c r="L10" i="1"/>
  <c r="L19" i="1" s="1"/>
  <c r="F8" i="1"/>
  <c r="AM8" i="1"/>
  <c r="AP8" i="1"/>
  <c r="AR8" i="1"/>
  <c r="A6" i="49"/>
  <c r="I8" i="1"/>
  <c r="D8" i="1"/>
  <c r="H8" i="1"/>
  <c r="L8" i="1"/>
  <c r="AJ8" i="1"/>
  <c r="AN8" i="1"/>
  <c r="E8" i="1"/>
  <c r="C8" i="1"/>
  <c r="G8" i="1"/>
  <c r="K8" i="1"/>
  <c r="M8" i="1"/>
  <c r="AP33" i="31"/>
  <c r="AH33" i="31"/>
  <c r="AQ44" i="1"/>
  <c r="AQ48" i="1" s="1"/>
  <c r="AQ60" i="1" s="1"/>
  <c r="AM44" i="1"/>
  <c r="AM48" i="1" s="1"/>
  <c r="AM60" i="1" s="1"/>
  <c r="AI44" i="1"/>
  <c r="AI48" i="1" s="1"/>
  <c r="AI60" i="1" s="1"/>
  <c r="AN33" i="31"/>
  <c r="AR42" i="1"/>
  <c r="AR44" i="1" s="1"/>
  <c r="AJ42" i="1"/>
  <c r="AJ44" i="1" s="1"/>
  <c r="AP44" i="1"/>
  <c r="AL44" i="1"/>
  <c r="AH44" i="1"/>
  <c r="AO44" i="1"/>
  <c r="AO48" i="1" s="1"/>
  <c r="AO60" i="1" s="1"/>
  <c r="AK44" i="1"/>
  <c r="AK48" i="1" s="1"/>
  <c r="AK60" i="1" s="1"/>
  <c r="AN44" i="1"/>
  <c r="AD42" i="1"/>
  <c r="C23" i="48" s="1"/>
  <c r="G23" i="54" s="1"/>
  <c r="AC44" i="1"/>
  <c r="Y44" i="1"/>
  <c r="U44" i="1"/>
  <c r="U33" i="31"/>
  <c r="AC33" i="31"/>
  <c r="AB33" i="31"/>
  <c r="X33" i="31"/>
  <c r="T33" i="31"/>
  <c r="AD33" i="31"/>
  <c r="AA44" i="1"/>
  <c r="W44" i="1"/>
  <c r="S44" i="1"/>
  <c r="S48" i="1" s="1"/>
  <c r="S60" i="1" s="1"/>
  <c r="Y33" i="31"/>
  <c r="Z44" i="1"/>
  <c r="V44" i="1"/>
  <c r="F33" i="31"/>
  <c r="I44" i="1"/>
  <c r="I48" i="1" s="1"/>
  <c r="I60" i="1" s="1"/>
  <c r="E44" i="1"/>
  <c r="E48" i="1" s="1"/>
  <c r="E60" i="1" s="1"/>
  <c r="N44" i="1"/>
  <c r="H33" i="31"/>
  <c r="N33" i="31"/>
  <c r="D42" i="1"/>
  <c r="O42" i="1" s="1"/>
  <c r="B23" i="48" s="1"/>
  <c r="C23" i="54" s="1"/>
  <c r="H44" i="1"/>
  <c r="H48" i="1" s="1"/>
  <c r="H60" i="1" s="1"/>
  <c r="K44" i="1"/>
  <c r="K48" i="1" s="1"/>
  <c r="K60" i="1" s="1"/>
  <c r="G44" i="1"/>
  <c r="G48" i="1" s="1"/>
  <c r="G60" i="1" s="1"/>
  <c r="J44" i="1"/>
  <c r="J48" i="1" s="1"/>
  <c r="J60" i="1" s="1"/>
  <c r="F44" i="1"/>
  <c r="L44" i="1"/>
  <c r="AG44" i="1"/>
  <c r="AS43" i="1"/>
  <c r="AO33" i="31"/>
  <c r="AK33" i="31"/>
  <c r="AG33" i="31"/>
  <c r="AQ33" i="31"/>
  <c r="AM33" i="31"/>
  <c r="AI33" i="31"/>
  <c r="R44" i="1"/>
  <c r="R33" i="31"/>
  <c r="V33" i="31"/>
  <c r="Z33" i="31"/>
  <c r="AB43" i="1"/>
  <c r="AB44" i="1" s="1"/>
  <c r="X43" i="1"/>
  <c r="X44" i="1" s="1"/>
  <c r="T43" i="1"/>
  <c r="T44" i="1" s="1"/>
  <c r="C44" i="1"/>
  <c r="O43" i="1"/>
  <c r="C33" i="31"/>
  <c r="G33" i="31"/>
  <c r="K33" i="31"/>
  <c r="E33" i="31"/>
  <c r="I33" i="31"/>
  <c r="D64" i="45"/>
  <c r="E52" i="45" s="1"/>
  <c r="AC44" i="45"/>
  <c r="AQ44" i="45"/>
  <c r="O44" i="45"/>
  <c r="AQ19" i="45"/>
  <c r="AI45" i="45"/>
  <c r="AG45" i="45"/>
  <c r="Z45" i="45"/>
  <c r="Q45" i="45"/>
  <c r="K45" i="45"/>
  <c r="I45" i="45"/>
  <c r="O19" i="45"/>
  <c r="AO45" i="45"/>
  <c r="AJ45" i="45"/>
  <c r="Y45" i="45"/>
  <c r="W45" i="45"/>
  <c r="AC19" i="45"/>
  <c r="L45" i="45"/>
  <c r="C45" i="45"/>
  <c r="C48" i="45" s="1"/>
  <c r="D8" i="45" s="1"/>
  <c r="D21" i="45" s="1"/>
  <c r="AN45" i="45"/>
  <c r="AF45" i="45"/>
  <c r="R45" i="45"/>
  <c r="D45" i="45"/>
  <c r="D15" i="63"/>
  <c r="E15" i="63"/>
  <c r="C33" i="55" l="1"/>
  <c r="J33" i="55" s="1"/>
  <c r="D32" i="54"/>
  <c r="L39" i="54"/>
  <c r="M33" i="55"/>
  <c r="H32" i="54"/>
  <c r="H39" i="54" s="1"/>
  <c r="G39" i="54"/>
  <c r="F48" i="1"/>
  <c r="F60" i="1" s="1"/>
  <c r="W48" i="1"/>
  <c r="W60" i="1" s="1"/>
  <c r="AA48" i="1"/>
  <c r="AA60" i="1" s="1"/>
  <c r="E76" i="49"/>
  <c r="AH40" i="61"/>
  <c r="O33" i="31"/>
  <c r="Y20" i="1"/>
  <c r="Y27" i="1" s="1"/>
  <c r="L48" i="1"/>
  <c r="L60" i="1" s="1"/>
  <c r="C39" i="55"/>
  <c r="C39" i="54"/>
  <c r="D38" i="54"/>
  <c r="D39" i="54" s="1"/>
  <c r="J20" i="1"/>
  <c r="J27" i="1" s="1"/>
  <c r="J62" i="1" s="1"/>
  <c r="AB27" i="1"/>
  <c r="V42" i="55"/>
  <c r="V43" i="55" s="1"/>
  <c r="V50" i="55" s="1"/>
  <c r="AD40" i="55"/>
  <c r="L42" i="55"/>
  <c r="B43" i="55"/>
  <c r="B50" i="55" s="1"/>
  <c r="C77" i="49"/>
  <c r="C11" i="63" s="1"/>
  <c r="C75" i="49"/>
  <c r="B77" i="49"/>
  <c r="B75" i="49"/>
  <c r="B76" i="49"/>
  <c r="S27" i="1"/>
  <c r="S62" i="1" s="1"/>
  <c r="AN48" i="1"/>
  <c r="AN60" i="1" s="1"/>
  <c r="AY40" i="61"/>
  <c r="AJ48" i="1"/>
  <c r="AJ60" i="1" s="1"/>
  <c r="AO20" i="1"/>
  <c r="AO27" i="1" s="1"/>
  <c r="AO62" i="1" s="1"/>
  <c r="AI20" i="1"/>
  <c r="AI27" i="1" s="1"/>
  <c r="AI62" i="1" s="1"/>
  <c r="AK20" i="1"/>
  <c r="AK27" i="1" s="1"/>
  <c r="AK62" i="1" s="1"/>
  <c r="AH20" i="1"/>
  <c r="AH27" i="1" s="1"/>
  <c r="V27" i="1"/>
  <c r="Z20" i="1"/>
  <c r="Z27" i="1" s="1"/>
  <c r="X48" i="1"/>
  <c r="X60" i="1" s="1"/>
  <c r="AB48" i="1"/>
  <c r="AB60" i="1" s="1"/>
  <c r="AF40" i="61"/>
  <c r="T48" i="1"/>
  <c r="T60" i="1" s="1"/>
  <c r="AR48" i="1"/>
  <c r="AR60" i="1" s="1"/>
  <c r="AW40" i="61"/>
  <c r="Q40" i="61"/>
  <c r="AP48" i="1"/>
  <c r="AP60" i="1" s="1"/>
  <c r="AM49" i="41"/>
  <c r="E17" i="63" s="1"/>
  <c r="AQ27" i="1"/>
  <c r="AQ62" i="1" s="1"/>
  <c r="Z49" i="41"/>
  <c r="D17" i="63" s="1"/>
  <c r="B45" i="48"/>
  <c r="C44" i="54" s="1"/>
  <c r="C45" i="55" s="1"/>
  <c r="J45" i="55" s="1"/>
  <c r="N20" i="1"/>
  <c r="M18" i="1"/>
  <c r="M20" i="1"/>
  <c r="C18" i="1"/>
  <c r="C20" i="1"/>
  <c r="H18" i="1"/>
  <c r="H20" i="1"/>
  <c r="F18" i="1"/>
  <c r="F20" i="1"/>
  <c r="AC18" i="1"/>
  <c r="AC20" i="1"/>
  <c r="D18" i="1"/>
  <c r="D20" i="1"/>
  <c r="AS19" i="1"/>
  <c r="D12" i="48" s="1"/>
  <c r="K11" i="54" s="1"/>
  <c r="W13" i="55" s="1"/>
  <c r="AD13" i="55" s="1"/>
  <c r="X18" i="1"/>
  <c r="X20" i="1"/>
  <c r="K18" i="1"/>
  <c r="K20" i="1"/>
  <c r="I18" i="1"/>
  <c r="I20" i="1"/>
  <c r="AA18" i="1"/>
  <c r="AA20" i="1"/>
  <c r="U18" i="1"/>
  <c r="U20" i="1"/>
  <c r="AN18" i="1"/>
  <c r="AN20" i="1"/>
  <c r="AR18" i="1"/>
  <c r="AR20" i="1"/>
  <c r="AJ18" i="1"/>
  <c r="AJ20" i="1"/>
  <c r="AP18" i="1"/>
  <c r="AP20" i="1"/>
  <c r="AL18" i="1"/>
  <c r="AL20" i="1"/>
  <c r="G18" i="1"/>
  <c r="G20" i="1"/>
  <c r="E18" i="1"/>
  <c r="E20" i="1"/>
  <c r="L18" i="1"/>
  <c r="L20" i="1"/>
  <c r="AM18" i="1"/>
  <c r="AM20" i="1"/>
  <c r="R27" i="1"/>
  <c r="AG18" i="1"/>
  <c r="AG20" i="1"/>
  <c r="T18" i="1"/>
  <c r="T20" i="1"/>
  <c r="W18" i="1"/>
  <c r="W20" i="1"/>
  <c r="B49" i="55"/>
  <c r="L43" i="55"/>
  <c r="L50" i="55" s="1"/>
  <c r="L49" i="55"/>
  <c r="C75" i="56"/>
  <c r="C76" i="56"/>
  <c r="C77" i="56" s="1"/>
  <c r="U48" i="1"/>
  <c r="U60" i="1" s="1"/>
  <c r="V48" i="1"/>
  <c r="V60" i="1" s="1"/>
  <c r="AH48" i="1"/>
  <c r="AH60" i="1" s="1"/>
  <c r="AL48" i="1"/>
  <c r="AL60" i="1" s="1"/>
  <c r="AS46" i="1"/>
  <c r="D27" i="48" s="1"/>
  <c r="K27" i="54" s="1"/>
  <c r="L27" i="54" s="1"/>
  <c r="AC48" i="1"/>
  <c r="AC60" i="1" s="1"/>
  <c r="AD46" i="1"/>
  <c r="C27" i="48" s="1"/>
  <c r="G27" i="54" s="1"/>
  <c r="H27" i="54" s="1"/>
  <c r="N48" i="1"/>
  <c r="N60" i="1" s="1"/>
  <c r="O19" i="1"/>
  <c r="B12" i="48" s="1"/>
  <c r="C11" i="54" s="1"/>
  <c r="C13" i="55" s="1"/>
  <c r="J13" i="55" s="1"/>
  <c r="O40" i="61"/>
  <c r="O46" i="1"/>
  <c r="B27" i="48" s="1"/>
  <c r="C27" i="54" s="1"/>
  <c r="C29" i="55" s="1"/>
  <c r="J29" i="55" s="1"/>
  <c r="AF42" i="61"/>
  <c r="R48" i="1"/>
  <c r="R60" i="1" s="1"/>
  <c r="AG48" i="1"/>
  <c r="AG60" i="1" s="1"/>
  <c r="Z48" i="1"/>
  <c r="Z60" i="1" s="1"/>
  <c r="Y48" i="1"/>
  <c r="Y60" i="1" s="1"/>
  <c r="AW42" i="61"/>
  <c r="O42" i="61"/>
  <c r="C48" i="1"/>
  <c r="C60" i="1" s="1"/>
  <c r="AS42" i="1"/>
  <c r="D23" i="48" s="1"/>
  <c r="K23" i="54" s="1"/>
  <c r="W25" i="55" s="1"/>
  <c r="AD25" i="55" s="1"/>
  <c r="D44" i="1"/>
  <c r="D48" i="1" s="1"/>
  <c r="D60" i="1" s="1"/>
  <c r="AD43" i="1"/>
  <c r="C24" i="48" s="1"/>
  <c r="AD19" i="1"/>
  <c r="C12" i="48" s="1"/>
  <c r="G11" i="54" s="1"/>
  <c r="M25" i="55"/>
  <c r="T25" i="55" s="1"/>
  <c r="H23" i="54"/>
  <c r="D23" i="54"/>
  <c r="C25" i="55"/>
  <c r="J25" i="55" s="1"/>
  <c r="D24" i="48"/>
  <c r="B24" i="48"/>
  <c r="O44" i="1"/>
  <c r="O45" i="45"/>
  <c r="O48" i="45" s="1"/>
  <c r="E64" i="45"/>
  <c r="AC45" i="45"/>
  <c r="AQ45" i="45"/>
  <c r="D48" i="45"/>
  <c r="E8" i="45" s="1"/>
  <c r="E21" i="45" s="1"/>
  <c r="T33" i="55" l="1"/>
  <c r="T40" i="55" s="1"/>
  <c r="M40" i="55"/>
  <c r="AG42" i="61"/>
  <c r="D19" i="63" s="1"/>
  <c r="AX42" i="61"/>
  <c r="E19" i="63" s="1"/>
  <c r="J39" i="55"/>
  <c r="J40" i="55" s="1"/>
  <c r="C40" i="55"/>
  <c r="AB62" i="1"/>
  <c r="V62" i="1"/>
  <c r="Z62" i="1"/>
  <c r="AH62" i="1"/>
  <c r="P42" i="61"/>
  <c r="C19" i="63" s="1"/>
  <c r="W29" i="55"/>
  <c r="AD29" i="55" s="1"/>
  <c r="AD44" i="1"/>
  <c r="AD48" i="1" s="1"/>
  <c r="AD60" i="1" s="1"/>
  <c r="L23" i="54"/>
  <c r="AS44" i="1"/>
  <c r="AS48" i="1" s="1"/>
  <c r="AS60" i="1" s="1"/>
  <c r="Y62" i="1"/>
  <c r="X27" i="1"/>
  <c r="X62" i="1" s="1"/>
  <c r="AM27" i="1"/>
  <c r="AM62" i="1" s="1"/>
  <c r="E27" i="1"/>
  <c r="E62" i="1" s="1"/>
  <c r="AL27" i="1"/>
  <c r="AL62" i="1" s="1"/>
  <c r="AA27" i="1"/>
  <c r="AA62" i="1" s="1"/>
  <c r="H27" i="1"/>
  <c r="H62" i="1" s="1"/>
  <c r="M27" i="1"/>
  <c r="M62" i="1" s="1"/>
  <c r="C27" i="1"/>
  <c r="C62" i="1" s="1"/>
  <c r="K27" i="1"/>
  <c r="K62" i="1" s="1"/>
  <c r="T27" i="1"/>
  <c r="T62" i="1" s="1"/>
  <c r="AP27" i="1"/>
  <c r="AP62" i="1" s="1"/>
  <c r="AD18" i="1"/>
  <c r="C11" i="48" s="1"/>
  <c r="L11" i="54"/>
  <c r="R62" i="1"/>
  <c r="W27" i="1"/>
  <c r="W62" i="1" s="1"/>
  <c r="AS20" i="1"/>
  <c r="D13" i="48" s="1"/>
  <c r="K12" i="54" s="1"/>
  <c r="W14" i="55" s="1"/>
  <c r="AD14" i="55" s="1"/>
  <c r="AN27" i="1"/>
  <c r="AN62" i="1" s="1"/>
  <c r="N27" i="1"/>
  <c r="N62" i="1" s="1"/>
  <c r="AC27" i="1"/>
  <c r="AC62" i="1" s="1"/>
  <c r="AG27" i="1"/>
  <c r="AG62" i="1" s="1"/>
  <c r="AJ27" i="1"/>
  <c r="AJ62" i="1" s="1"/>
  <c r="O20" i="1"/>
  <c r="B13" i="48" s="1"/>
  <c r="C12" i="54" s="1"/>
  <c r="AD20" i="1"/>
  <c r="C13" i="48" s="1"/>
  <c r="G12" i="54" s="1"/>
  <c r="AR27" i="1"/>
  <c r="AR62" i="1" s="1"/>
  <c r="L27" i="1"/>
  <c r="L62" i="1" s="1"/>
  <c r="G27" i="1"/>
  <c r="G62" i="1" s="1"/>
  <c r="I27" i="1"/>
  <c r="I62" i="1" s="1"/>
  <c r="D27" i="1"/>
  <c r="D62" i="1" s="1"/>
  <c r="F27" i="1"/>
  <c r="F62" i="1" s="1"/>
  <c r="O18" i="1"/>
  <c r="B11" i="48" s="1"/>
  <c r="AS18" i="1"/>
  <c r="U27" i="1"/>
  <c r="U62" i="1" s="1"/>
  <c r="M29" i="55"/>
  <c r="T29" i="55" s="1"/>
  <c r="D27" i="54"/>
  <c r="D11" i="54"/>
  <c r="O48" i="1"/>
  <c r="O60" i="1" s="1"/>
  <c r="H11" i="54"/>
  <c r="M13" i="55"/>
  <c r="T13" i="55" s="1"/>
  <c r="K24" i="54"/>
  <c r="D25" i="48"/>
  <c r="C25" i="48"/>
  <c r="G24" i="54"/>
  <c r="C24" i="54"/>
  <c r="B25" i="48"/>
  <c r="F52" i="45"/>
  <c r="F64" i="45" s="1"/>
  <c r="G52" i="45" s="1"/>
  <c r="O21" i="45"/>
  <c r="E48" i="45"/>
  <c r="F8" i="45" s="1"/>
  <c r="F48" i="45" s="1"/>
  <c r="G8" i="45" s="1"/>
  <c r="F9" i="62" l="1"/>
  <c r="E9" i="62"/>
  <c r="F15" i="62"/>
  <c r="D74" i="49" s="1"/>
  <c r="G10" i="54"/>
  <c r="G17" i="54" s="1"/>
  <c r="G48" i="54" s="1"/>
  <c r="C18" i="48"/>
  <c r="C49" i="48" s="1"/>
  <c r="L12" i="54"/>
  <c r="AS27" i="1"/>
  <c r="AS62" i="1" s="1"/>
  <c r="C14" i="55"/>
  <c r="J14" i="55" s="1"/>
  <c r="D12" i="54"/>
  <c r="AD27" i="1"/>
  <c r="AD62" i="1" s="1"/>
  <c r="O27" i="1"/>
  <c r="O62" i="1" s="1"/>
  <c r="D11" i="48"/>
  <c r="M14" i="55"/>
  <c r="T14" i="55" s="1"/>
  <c r="H12" i="54"/>
  <c r="C10" i="54"/>
  <c r="C17" i="54" s="1"/>
  <c r="B18" i="48"/>
  <c r="B49" i="48" s="1"/>
  <c r="D29" i="48"/>
  <c r="W26" i="55"/>
  <c r="L24" i="54"/>
  <c r="K25" i="54"/>
  <c r="C29" i="48"/>
  <c r="G25" i="54"/>
  <c r="M26" i="55"/>
  <c r="H24" i="54"/>
  <c r="B29" i="48"/>
  <c r="D24" i="54"/>
  <c r="C25" i="54"/>
  <c r="C26" i="55"/>
  <c r="G64" i="45"/>
  <c r="H52" i="45" s="1"/>
  <c r="F21" i="45"/>
  <c r="G48" i="45"/>
  <c r="H8" i="45" s="1"/>
  <c r="G21" i="45"/>
  <c r="E19" i="62" l="1"/>
  <c r="E22" i="62"/>
  <c r="E18" i="62"/>
  <c r="E21" i="62"/>
  <c r="E20" i="62"/>
  <c r="H10" i="54"/>
  <c r="D77" i="49"/>
  <c r="D11" i="63" s="1"/>
  <c r="D75" i="49"/>
  <c r="M12" i="55"/>
  <c r="G9" i="62"/>
  <c r="G19" i="62" s="1"/>
  <c r="G15" i="62"/>
  <c r="E74" i="49" s="1"/>
  <c r="F18" i="62"/>
  <c r="F20" i="62"/>
  <c r="F22" i="62"/>
  <c r="F19" i="62"/>
  <c r="F21" i="62"/>
  <c r="C48" i="48"/>
  <c r="D18" i="48"/>
  <c r="K10" i="54"/>
  <c r="B48" i="48"/>
  <c r="C12" i="55"/>
  <c r="C48" i="54"/>
  <c r="D10" i="54"/>
  <c r="L25" i="54"/>
  <c r="K29" i="54"/>
  <c r="K41" i="54" s="1"/>
  <c r="D41" i="48"/>
  <c r="G27" i="62"/>
  <c r="AD26" i="55"/>
  <c r="W27" i="55"/>
  <c r="F27" i="62"/>
  <c r="C41" i="48"/>
  <c r="C43" i="48" s="1"/>
  <c r="C50" i="48" s="1"/>
  <c r="M27" i="55"/>
  <c r="T26" i="55"/>
  <c r="H25" i="54"/>
  <c r="G47" i="54"/>
  <c r="G29" i="54"/>
  <c r="G41" i="54" s="1"/>
  <c r="G42" i="54" s="1"/>
  <c r="G49" i="54" s="1"/>
  <c r="C27" i="55"/>
  <c r="J26" i="55"/>
  <c r="E27" i="62"/>
  <c r="B41" i="48"/>
  <c r="B43" i="48" s="1"/>
  <c r="B50" i="48" s="1"/>
  <c r="C29" i="54"/>
  <c r="C41" i="54" s="1"/>
  <c r="D25" i="54"/>
  <c r="H64" i="45"/>
  <c r="I52" i="45" s="1"/>
  <c r="H48" i="45"/>
  <c r="I8" i="45" s="1"/>
  <c r="H21" i="45"/>
  <c r="E23" i="62" l="1"/>
  <c r="C80" i="49" s="1"/>
  <c r="C81" i="49" s="1"/>
  <c r="T12" i="55"/>
  <c r="M19" i="55"/>
  <c r="M49" i="55" s="1"/>
  <c r="H17" i="54"/>
  <c r="H48" i="54" s="1"/>
  <c r="D17" i="54"/>
  <c r="D48" i="54" s="1"/>
  <c r="G22" i="62"/>
  <c r="E75" i="49"/>
  <c r="E77" i="49"/>
  <c r="E11" i="63" s="1"/>
  <c r="G18" i="62"/>
  <c r="G20" i="62"/>
  <c r="G21" i="62"/>
  <c r="F23" i="62"/>
  <c r="D80" i="49" s="1"/>
  <c r="L10" i="54"/>
  <c r="L17" i="54" s="1"/>
  <c r="L48" i="54" s="1"/>
  <c r="K17" i="54"/>
  <c r="W12" i="55"/>
  <c r="W19" i="55" s="1"/>
  <c r="D49" i="48"/>
  <c r="D48" i="48"/>
  <c r="D43" i="48"/>
  <c r="D50" i="48" s="1"/>
  <c r="C42" i="54"/>
  <c r="C49" i="54" s="1"/>
  <c r="C47" i="54"/>
  <c r="C19" i="55"/>
  <c r="C49" i="55" s="1"/>
  <c r="J12" i="55"/>
  <c r="J19" i="55" s="1"/>
  <c r="J49" i="55" s="1"/>
  <c r="L29" i="54"/>
  <c r="L41" i="54" s="1"/>
  <c r="W31" i="55"/>
  <c r="W42" i="55" s="1"/>
  <c r="AD27" i="55"/>
  <c r="H29" i="54"/>
  <c r="H41" i="54" s="1"/>
  <c r="M31" i="55"/>
  <c r="M42" i="55" s="1"/>
  <c r="T27" i="55"/>
  <c r="D47" i="54"/>
  <c r="D29" i="54"/>
  <c r="D41" i="54" s="1"/>
  <c r="C31" i="55"/>
  <c r="C42" i="55" s="1"/>
  <c r="J27" i="55"/>
  <c r="I64" i="45"/>
  <c r="J52" i="45" s="1"/>
  <c r="I48" i="45"/>
  <c r="J8" i="45" s="1"/>
  <c r="I21" i="45"/>
  <c r="C82" i="56" l="1"/>
  <c r="C83" i="56" s="1"/>
  <c r="C82" i="49"/>
  <c r="C12" i="63" s="1"/>
  <c r="H42" i="54"/>
  <c r="H49" i="54" s="1"/>
  <c r="D42" i="54"/>
  <c r="D49" i="54" s="1"/>
  <c r="H47" i="54"/>
  <c r="M43" i="55"/>
  <c r="M50" i="55" s="1"/>
  <c r="T19" i="55"/>
  <c r="T49" i="55" s="1"/>
  <c r="D82" i="49"/>
  <c r="D81" i="49"/>
  <c r="D82" i="56"/>
  <c r="D83" i="56" s="1"/>
  <c r="M48" i="55"/>
  <c r="G23" i="62"/>
  <c r="E80" i="49" s="1"/>
  <c r="L47" i="54"/>
  <c r="K48" i="54"/>
  <c r="K47" i="54"/>
  <c r="L42" i="54"/>
  <c r="E64" i="49" s="1"/>
  <c r="K42" i="54"/>
  <c r="K49" i="54" s="1"/>
  <c r="AD12" i="55"/>
  <c r="W43" i="55"/>
  <c r="W50" i="55" s="1"/>
  <c r="C48" i="55"/>
  <c r="C43" i="55"/>
  <c r="C50" i="55" s="1"/>
  <c r="AD31" i="55"/>
  <c r="AD42" i="55" s="1"/>
  <c r="D64" i="49"/>
  <c r="T31" i="55"/>
  <c r="T42" i="55" s="1"/>
  <c r="J31" i="55"/>
  <c r="J42" i="55" s="1"/>
  <c r="J43" i="55" s="1"/>
  <c r="J50" i="55" s="1"/>
  <c r="J48" i="55"/>
  <c r="J64" i="45"/>
  <c r="K52" i="45" s="1"/>
  <c r="J21" i="45"/>
  <c r="J48" i="45"/>
  <c r="K8" i="45" s="1"/>
  <c r="C64" i="49" l="1"/>
  <c r="C65" i="49" s="1"/>
  <c r="D62" i="49" s="1"/>
  <c r="D65" i="49" s="1"/>
  <c r="AD19" i="55"/>
  <c r="AD49" i="55" s="1"/>
  <c r="T48" i="55"/>
  <c r="T43" i="55"/>
  <c r="T50" i="55" s="1"/>
  <c r="D12" i="63"/>
  <c r="E82" i="49"/>
  <c r="E81" i="49"/>
  <c r="E82" i="56"/>
  <c r="E83" i="56" s="1"/>
  <c r="L49" i="54"/>
  <c r="W49" i="55"/>
  <c r="W48" i="55"/>
  <c r="K64" i="45"/>
  <c r="L52" i="45" s="1"/>
  <c r="K21" i="45"/>
  <c r="K48" i="45"/>
  <c r="L8" i="45" s="1"/>
  <c r="C67" i="49" l="1"/>
  <c r="C68" i="49" s="1"/>
  <c r="C10" i="63" s="1"/>
  <c r="AD48" i="55"/>
  <c r="AD43" i="55"/>
  <c r="AD50" i="55" s="1"/>
  <c r="E12" i="63"/>
  <c r="D67" i="49"/>
  <c r="E62" i="49"/>
  <c r="E65" i="49" s="1"/>
  <c r="E67" i="49" s="1"/>
  <c r="L64" i="45"/>
  <c r="M52" i="45" s="1"/>
  <c r="L48" i="45"/>
  <c r="M8" i="45" s="1"/>
  <c r="L21" i="45"/>
  <c r="E68" i="49" l="1"/>
  <c r="E10" i="63" s="1"/>
  <c r="D68" i="49"/>
  <c r="D10" i="63" s="1"/>
  <c r="M64" i="45"/>
  <c r="N52" i="45" s="1"/>
  <c r="M48" i="45"/>
  <c r="N8" i="45" s="1"/>
  <c r="M21" i="45"/>
  <c r="N64" i="45" l="1"/>
  <c r="N48" i="45"/>
  <c r="M49" i="45" s="1"/>
  <c r="N21" i="45"/>
  <c r="M65" i="45" l="1"/>
  <c r="C16" i="63" s="1"/>
  <c r="Q52" i="45"/>
  <c r="AC52" i="45" s="1"/>
  <c r="AC64" i="45" s="1"/>
  <c r="C14" i="63"/>
  <c r="Q8" i="45"/>
  <c r="AC8" i="45" s="1"/>
  <c r="AC48" i="45" s="1"/>
  <c r="Q64" i="45" l="1"/>
  <c r="Q21" i="45"/>
  <c r="Q48" i="45"/>
  <c r="R8" i="45" s="1"/>
  <c r="R52" i="45" l="1"/>
  <c r="R64" i="45" s="1"/>
  <c r="S52" i="45" s="1"/>
  <c r="S64" i="45" s="1"/>
  <c r="T52" i="45" s="1"/>
  <c r="T64" i="45" s="1"/>
  <c r="U52" i="45" s="1"/>
  <c r="U64" i="45" s="1"/>
  <c r="V52" i="45" s="1"/>
  <c r="V64" i="45" s="1"/>
  <c r="W52" i="45" s="1"/>
  <c r="W64" i="45" s="1"/>
  <c r="X52" i="45" s="1"/>
  <c r="X64" i="45" s="1"/>
  <c r="Y52" i="45" s="1"/>
  <c r="Y64" i="45" s="1"/>
  <c r="Z52" i="45" s="1"/>
  <c r="Z64" i="45" s="1"/>
  <c r="AA52" i="45" s="1"/>
  <c r="AA64" i="45" s="1"/>
  <c r="AB52" i="45" s="1"/>
  <c r="AB64" i="45" s="1"/>
  <c r="AA65" i="45" s="1"/>
  <c r="D16" i="63" s="1"/>
  <c r="R48" i="45"/>
  <c r="S8" i="45" s="1"/>
  <c r="R21" i="45"/>
  <c r="AE52" i="45" l="1"/>
  <c r="AQ52" i="45" s="1"/>
  <c r="AQ64" i="45" s="1"/>
  <c r="S21" i="45"/>
  <c r="S48" i="45"/>
  <c r="T8" i="45" s="1"/>
  <c r="AC21" i="45"/>
  <c r="AE64" i="45" l="1"/>
  <c r="T21" i="45"/>
  <c r="T48" i="45"/>
  <c r="U8" i="45" s="1"/>
  <c r="AF52" i="45" l="1"/>
  <c r="AF64" i="45" s="1"/>
  <c r="AG52" i="45" s="1"/>
  <c r="AG64" i="45" s="1"/>
  <c r="AH52" i="45" s="1"/>
  <c r="AH64" i="45" s="1"/>
  <c r="AI52" i="45" s="1"/>
  <c r="AI64" i="45" s="1"/>
  <c r="AJ52" i="45" s="1"/>
  <c r="AJ64" i="45" s="1"/>
  <c r="AK52" i="45" s="1"/>
  <c r="AK64" i="45" s="1"/>
  <c r="AL52" i="45" s="1"/>
  <c r="AL64" i="45" s="1"/>
  <c r="AM52" i="45" s="1"/>
  <c r="AM64" i="45" s="1"/>
  <c r="AN52" i="45" s="1"/>
  <c r="AN64" i="45" s="1"/>
  <c r="AO52" i="45" s="1"/>
  <c r="AO64" i="45" s="1"/>
  <c r="AP52" i="45" s="1"/>
  <c r="AP64" i="45" s="1"/>
  <c r="AO65" i="45" s="1"/>
  <c r="E16" i="63" s="1"/>
  <c r="U21" i="45"/>
  <c r="U48" i="45"/>
  <c r="V8" i="45" s="1"/>
  <c r="V48" i="45" l="1"/>
  <c r="W8" i="45" s="1"/>
  <c r="V21" i="45"/>
  <c r="W21" i="45" l="1"/>
  <c r="W48" i="45"/>
  <c r="X8" i="45" s="1"/>
  <c r="X21" i="45" l="1"/>
  <c r="X48" i="45"/>
  <c r="Y8" i="45" s="1"/>
  <c r="Y21" i="45" l="1"/>
  <c r="Y48" i="45"/>
  <c r="Z8" i="45" s="1"/>
  <c r="Z48" i="45" l="1"/>
  <c r="AA8" i="45" s="1"/>
  <c r="Z21" i="45"/>
  <c r="AA48" i="45" l="1"/>
  <c r="AB8" i="45" s="1"/>
  <c r="AA21" i="45"/>
  <c r="AB48" i="45" l="1"/>
  <c r="AB21" i="45"/>
  <c r="AA49" i="45" l="1"/>
  <c r="D14" i="63" s="1"/>
  <c r="AE8" i="45"/>
  <c r="AQ8" i="45" s="1"/>
  <c r="AQ48" i="45" s="1"/>
  <c r="AE21" i="45" l="1"/>
  <c r="AE48" i="45"/>
  <c r="AF8" i="45" s="1"/>
  <c r="AF48" i="45" l="1"/>
  <c r="AG8" i="45" s="1"/>
  <c r="AF21" i="45"/>
  <c r="AQ21" i="45" l="1"/>
  <c r="AG48" i="45"/>
  <c r="AH8" i="45" s="1"/>
  <c r="AG21" i="45"/>
  <c r="AH48" i="45" l="1"/>
  <c r="AI8" i="45" s="1"/>
  <c r="AH21" i="45"/>
  <c r="AI21" i="45" l="1"/>
  <c r="AI48" i="45"/>
  <c r="AJ8" i="45" s="1"/>
  <c r="AJ48" i="45" l="1"/>
  <c r="AK8" i="45" s="1"/>
  <c r="AJ21" i="45"/>
  <c r="AK48" i="45" l="1"/>
  <c r="AL8" i="45" s="1"/>
  <c r="AK21" i="45"/>
  <c r="AL21" i="45" l="1"/>
  <c r="AL48" i="45"/>
  <c r="AM8" i="45" s="1"/>
  <c r="AM48" i="45" l="1"/>
  <c r="AN8" i="45" s="1"/>
  <c r="AM21" i="45"/>
  <c r="AN48" i="45" l="1"/>
  <c r="AO8" i="45" s="1"/>
  <c r="AN21" i="45"/>
  <c r="AO21" i="45" l="1"/>
  <c r="AO48" i="45"/>
  <c r="AP8" i="45" s="1"/>
  <c r="AP48" i="45" l="1"/>
  <c r="AO49" i="45" s="1"/>
  <c r="E14" i="63" s="1"/>
  <c r="AP21" i="45"/>
</calcChain>
</file>

<file path=xl/comments1.xml><?xml version="1.0" encoding="utf-8"?>
<comments xmlns="http://schemas.openxmlformats.org/spreadsheetml/2006/main">
  <authors>
    <author>Katz, Marci</author>
  </authors>
  <commentList>
    <comment ref="A14" authorId="0" shapeId="0">
      <text>
        <r>
          <rPr>
            <b/>
            <sz val="9"/>
            <color indexed="81"/>
            <rFont val="Tahoma"/>
            <family val="2"/>
          </rPr>
          <t>DHS:  This is a subset of total enrollment</t>
        </r>
        <r>
          <rPr>
            <sz val="9"/>
            <color indexed="81"/>
            <rFont val="Tahoma"/>
            <family val="2"/>
          </rPr>
          <t xml:space="preserve">
</t>
        </r>
      </text>
    </comment>
  </commentList>
</comments>
</file>

<file path=xl/comments2.xml><?xml version="1.0" encoding="utf-8"?>
<comments xmlns="http://schemas.openxmlformats.org/spreadsheetml/2006/main">
  <authors>
    <author>Katz, Marci</author>
  </authors>
  <commentList>
    <comment ref="C11" authorId="0" shapeId="0">
      <text>
        <r>
          <rPr>
            <b/>
            <sz val="9"/>
            <color indexed="81"/>
            <rFont val="Tahoma"/>
            <family val="2"/>
          </rPr>
          <t>Do not enter revenues in this row unless proposing for F/EA services</t>
        </r>
        <r>
          <rPr>
            <sz val="9"/>
            <color indexed="81"/>
            <rFont val="Tahoma"/>
            <family val="2"/>
          </rPr>
          <t xml:space="preserve">
</t>
        </r>
      </text>
    </comment>
    <comment ref="Q11" authorId="0" shapeId="0">
      <text>
        <r>
          <rPr>
            <b/>
            <sz val="9"/>
            <color indexed="81"/>
            <rFont val="Tahoma"/>
            <family val="2"/>
          </rPr>
          <t>Do not enter revenues in this row unless proposing for F/EA services</t>
        </r>
        <r>
          <rPr>
            <sz val="9"/>
            <color indexed="81"/>
            <rFont val="Tahoma"/>
            <family val="2"/>
          </rPr>
          <t xml:space="preserve">
</t>
        </r>
      </text>
    </comment>
    <comment ref="AE11" authorId="0" shapeId="0">
      <text>
        <r>
          <rPr>
            <b/>
            <sz val="9"/>
            <color indexed="81"/>
            <rFont val="Tahoma"/>
            <family val="2"/>
          </rPr>
          <t>Do not enter revenues in this row unless proposing for F/EA services</t>
        </r>
        <r>
          <rPr>
            <sz val="9"/>
            <color indexed="81"/>
            <rFont val="Tahoma"/>
            <family val="2"/>
          </rPr>
          <t xml:space="preserve">
</t>
        </r>
      </text>
    </comment>
    <comment ref="C12" authorId="0" shapeId="0">
      <text>
        <r>
          <rPr>
            <b/>
            <sz val="9"/>
            <color indexed="81"/>
            <rFont val="Tahoma"/>
            <family val="2"/>
          </rPr>
          <t>Do not enter revenues in this row unless proposing for F/EA SDPC services</t>
        </r>
        <r>
          <rPr>
            <sz val="9"/>
            <color indexed="81"/>
            <rFont val="Tahoma"/>
            <family val="2"/>
          </rPr>
          <t xml:space="preserve">
</t>
        </r>
      </text>
    </comment>
    <comment ref="Q12" authorId="0" shapeId="0">
      <text>
        <r>
          <rPr>
            <b/>
            <sz val="9"/>
            <color indexed="81"/>
            <rFont val="Tahoma"/>
            <family val="2"/>
          </rPr>
          <t>Do not enter revenues in this row unless proposing for F/EA SDPC services</t>
        </r>
        <r>
          <rPr>
            <sz val="9"/>
            <color indexed="81"/>
            <rFont val="Tahoma"/>
            <family val="2"/>
          </rPr>
          <t xml:space="preserve">
</t>
        </r>
      </text>
    </comment>
    <comment ref="AE12" authorId="0" shapeId="0">
      <text>
        <r>
          <rPr>
            <b/>
            <sz val="9"/>
            <color indexed="81"/>
            <rFont val="Tahoma"/>
            <family val="2"/>
          </rPr>
          <t>Do not enter revenues in this row unless proposing for F/EA SDPC services</t>
        </r>
        <r>
          <rPr>
            <sz val="9"/>
            <color indexed="81"/>
            <rFont val="Tahoma"/>
            <family val="2"/>
          </rPr>
          <t xml:space="preserve">
</t>
        </r>
      </text>
    </comment>
    <comment ref="C13" authorId="0" shapeId="0">
      <text>
        <r>
          <rPr>
            <b/>
            <sz val="9"/>
            <color indexed="81"/>
            <rFont val="Tahoma"/>
            <family val="2"/>
          </rPr>
          <t>Do not enter revenues in this row unless proposing for ICA services</t>
        </r>
        <r>
          <rPr>
            <sz val="9"/>
            <color indexed="81"/>
            <rFont val="Tahoma"/>
            <family val="2"/>
          </rPr>
          <t xml:space="preserve">
</t>
        </r>
      </text>
    </comment>
    <comment ref="Q13" authorId="0" shapeId="0">
      <text>
        <r>
          <rPr>
            <b/>
            <sz val="9"/>
            <color indexed="81"/>
            <rFont val="Tahoma"/>
            <family val="2"/>
          </rPr>
          <t>Do not enter revenues in this row unless proposing for ICA services</t>
        </r>
        <r>
          <rPr>
            <sz val="9"/>
            <color indexed="81"/>
            <rFont val="Tahoma"/>
            <family val="2"/>
          </rPr>
          <t xml:space="preserve">
</t>
        </r>
      </text>
    </comment>
    <comment ref="AE13" authorId="0" shapeId="0">
      <text>
        <r>
          <rPr>
            <b/>
            <sz val="9"/>
            <color indexed="81"/>
            <rFont val="Tahoma"/>
            <family val="2"/>
          </rPr>
          <t>Do not enter revenues in this row unless proposing for ICA services</t>
        </r>
        <r>
          <rPr>
            <sz val="9"/>
            <color indexed="81"/>
            <rFont val="Tahoma"/>
            <family val="2"/>
          </rPr>
          <t xml:space="preserve">
</t>
        </r>
      </text>
    </comment>
    <comment ref="B24" authorId="0" shapeId="0">
      <text>
        <r>
          <rPr>
            <b/>
            <sz val="9"/>
            <color indexed="81"/>
            <rFont val="Tahoma"/>
            <family val="2"/>
          </rPr>
          <t>DHS: Payment to a related entity under a different corporate structure.</t>
        </r>
        <r>
          <rPr>
            <sz val="9"/>
            <color indexed="81"/>
            <rFont val="Tahoma"/>
            <family val="2"/>
          </rPr>
          <t xml:space="preserve">
</t>
        </r>
      </text>
    </comment>
    <comment ref="B25" authorId="0" shapeId="0">
      <text>
        <r>
          <rPr>
            <b/>
            <sz val="9"/>
            <color indexed="81"/>
            <rFont val="Tahoma"/>
            <family val="2"/>
          </rPr>
          <t>DHS: Transfer of cash to same entity  for expenses paid for out of the other operations cash account for shared/allocated expenses.</t>
        </r>
        <r>
          <rPr>
            <sz val="9"/>
            <color indexed="81"/>
            <rFont val="Tahoma"/>
            <family val="2"/>
          </rPr>
          <t xml:space="preserve">
</t>
        </r>
      </text>
    </comment>
  </commentList>
</comments>
</file>

<file path=xl/sharedStrings.xml><?xml version="1.0" encoding="utf-8"?>
<sst xmlns="http://schemas.openxmlformats.org/spreadsheetml/2006/main" count="907" uniqueCount="423">
  <si>
    <t>Cross checks have been included in some worksheets to ensure consistency of results.  Error messages will appear and provide direction to identify the specific inconsistencies.  All Errors must be cleared prior to submission.</t>
  </si>
  <si>
    <t xml:space="preserve">Other </t>
  </si>
  <si>
    <t>Chief information Officer</t>
  </si>
  <si>
    <t>Required worksheet Instructions</t>
  </si>
  <si>
    <t xml:space="preserve">This financial projections template workbook should be completed and submitted as an excel workbook and include all formulas and worksheet links.  </t>
  </si>
  <si>
    <t>3 Year Business Plan</t>
  </si>
  <si>
    <t xml:space="preserve"> </t>
  </si>
  <si>
    <t>Sept</t>
  </si>
  <si>
    <t>Other</t>
  </si>
  <si>
    <t>CEO</t>
  </si>
  <si>
    <t>CFO</t>
  </si>
  <si>
    <t>FTE</t>
  </si>
  <si>
    <t>Admin Monthly Budget</t>
  </si>
  <si>
    <t>Revenues</t>
  </si>
  <si>
    <t>January</t>
  </si>
  <si>
    <t>February</t>
  </si>
  <si>
    <t>March</t>
  </si>
  <si>
    <t>April</t>
  </si>
  <si>
    <t>May</t>
  </si>
  <si>
    <t>June</t>
  </si>
  <si>
    <t>July</t>
  </si>
  <si>
    <t>August</t>
  </si>
  <si>
    <t>September</t>
  </si>
  <si>
    <t>October</t>
  </si>
  <si>
    <t>November</t>
  </si>
  <si>
    <t>December</t>
  </si>
  <si>
    <t>Total</t>
  </si>
  <si>
    <t>Jan</t>
  </si>
  <si>
    <t>Feb</t>
  </si>
  <si>
    <t>Mar</t>
  </si>
  <si>
    <t>Apr</t>
  </si>
  <si>
    <t>Jun</t>
  </si>
  <si>
    <t>Jul</t>
  </si>
  <si>
    <t>Aug</t>
  </si>
  <si>
    <t>Sep</t>
  </si>
  <si>
    <t>Oct</t>
  </si>
  <si>
    <t>Nov</t>
  </si>
  <si>
    <t>Dec</t>
  </si>
  <si>
    <t>Telephone</t>
  </si>
  <si>
    <t>Total All</t>
  </si>
  <si>
    <t>COO</t>
  </si>
  <si>
    <t xml:space="preserve">Travel </t>
  </si>
  <si>
    <t>Supplies</t>
  </si>
  <si>
    <t>Current Assets</t>
  </si>
  <si>
    <t>Prepaid Insurance</t>
  </si>
  <si>
    <t>Prepaid expenses-Other</t>
  </si>
  <si>
    <t>Supply Inventory</t>
  </si>
  <si>
    <t xml:space="preserve">   Total Current Assets</t>
  </si>
  <si>
    <t>Long Term Assets</t>
  </si>
  <si>
    <t xml:space="preserve">   Total Long Term Assets</t>
  </si>
  <si>
    <t>Total Assets</t>
  </si>
  <si>
    <t>Liabilities</t>
  </si>
  <si>
    <t>Short Term Liabilities</t>
  </si>
  <si>
    <t>Accrued Salaries</t>
  </si>
  <si>
    <t>Accrued Taxes &amp; Benefits (current)</t>
  </si>
  <si>
    <t xml:space="preserve">Income Taxes Payable </t>
  </si>
  <si>
    <t>Current Portion of Long Term Debt</t>
  </si>
  <si>
    <t xml:space="preserve">   Total Short Term Liabilities</t>
  </si>
  <si>
    <t>Long Term Liabilities</t>
  </si>
  <si>
    <t>Accrued Employee Benefits (i.e. Vacation, sick leave &gt; 1 year)</t>
  </si>
  <si>
    <t xml:space="preserve">   Total Long Term Liabilities</t>
  </si>
  <si>
    <t>Total Liabilities</t>
  </si>
  <si>
    <t>Equity</t>
  </si>
  <si>
    <t>Beginning Equity</t>
  </si>
  <si>
    <t>Current Year Net Income</t>
  </si>
  <si>
    <t>Total Equity</t>
  </si>
  <si>
    <t>Total Liabilities and Equity</t>
  </si>
  <si>
    <t>Current Liabilities</t>
  </si>
  <si>
    <t>Requirement</t>
  </si>
  <si>
    <t>Excess/(shortage)</t>
  </si>
  <si>
    <t>Balance Sheet</t>
  </si>
  <si>
    <t>Depreciation (Building if owned)</t>
  </si>
  <si>
    <t>Interest (Mortgage if owned)</t>
  </si>
  <si>
    <t>Total Revenue</t>
  </si>
  <si>
    <t>Operating Expenses</t>
  </si>
  <si>
    <t xml:space="preserve">  Total Operating Expenses</t>
  </si>
  <si>
    <t>Other (Income) Expenses</t>
  </si>
  <si>
    <t>Tax Expense</t>
  </si>
  <si>
    <t>Total Expenses</t>
  </si>
  <si>
    <t>Net Income(Loss)</t>
  </si>
  <si>
    <t>Key Ratios</t>
  </si>
  <si>
    <t>Current</t>
  </si>
  <si>
    <t>YTD</t>
  </si>
  <si>
    <t>Expenses</t>
  </si>
  <si>
    <t>Net Income (Loss)</t>
  </si>
  <si>
    <t>Social Security</t>
  </si>
  <si>
    <t>Medicare</t>
  </si>
  <si>
    <t>Health</t>
  </si>
  <si>
    <t>FUTA</t>
  </si>
  <si>
    <t>SUTA</t>
  </si>
  <si>
    <t>Health Ins</t>
  </si>
  <si>
    <t>Dental Ins</t>
  </si>
  <si>
    <t>Life Ins</t>
  </si>
  <si>
    <t>Retirement</t>
  </si>
  <si>
    <t>%</t>
  </si>
  <si>
    <t>(List Administrative positions. -examples)</t>
  </si>
  <si>
    <t>Financial Assistants</t>
  </si>
  <si>
    <t>Controller</t>
  </si>
  <si>
    <t>Internal auditor</t>
  </si>
  <si>
    <t>HR Manager</t>
  </si>
  <si>
    <t>HR Specialist</t>
  </si>
  <si>
    <t>Marketing/Community Relations Manager</t>
  </si>
  <si>
    <t>IT Tech</t>
  </si>
  <si>
    <t>TOTAL ALL:</t>
  </si>
  <si>
    <t>Taxes &amp; Benefits %</t>
  </si>
  <si>
    <t>Positions</t>
  </si>
  <si>
    <t xml:space="preserve">Telephone </t>
  </si>
  <si>
    <t>Rev/Exp By Month</t>
  </si>
  <si>
    <t>Direct Presentation</t>
  </si>
  <si>
    <t>Total Revenues</t>
  </si>
  <si>
    <t>Total Expenses All</t>
  </si>
  <si>
    <t>All Other YTD</t>
  </si>
  <si>
    <t>Prior Year Adjustment- Other</t>
  </si>
  <si>
    <t>Eliminations</t>
  </si>
  <si>
    <t>Co 2</t>
  </si>
  <si>
    <t>Co 3</t>
  </si>
  <si>
    <t>Consolidated Balance Sheet</t>
  </si>
  <si>
    <t>Multi- Year Summary Presentation</t>
  </si>
  <si>
    <t>Workman's Comp</t>
  </si>
  <si>
    <t>Financial Projection Assumptions and Notes:</t>
  </si>
  <si>
    <t>Three Year Financial Projection Submission</t>
  </si>
  <si>
    <t>Maintenance- Other</t>
  </si>
  <si>
    <t>Equipment</t>
  </si>
  <si>
    <t xml:space="preserve">Interest/Investment Income- Operations </t>
  </si>
  <si>
    <t>LT Disability</t>
  </si>
  <si>
    <t>ST Disability</t>
  </si>
  <si>
    <t>Inter-Company Revenue</t>
  </si>
  <si>
    <t xml:space="preserve">  Total Other (Income) Expenses</t>
  </si>
  <si>
    <t>DHS Other</t>
  </si>
  <si>
    <t>Starting Year:</t>
  </si>
  <si>
    <t>BOD Expenses</t>
  </si>
  <si>
    <t>Insurance</t>
  </si>
  <si>
    <t>Legal Fees</t>
  </si>
  <si>
    <t>IT Contracted System Expense</t>
  </si>
  <si>
    <t>Depreciation (Equipment)</t>
  </si>
  <si>
    <t>Subtotal Personnel</t>
  </si>
  <si>
    <t>Taxes and Benefits</t>
  </si>
  <si>
    <t>REQUIRED INPUTS IN THIS WORKSHEET:</t>
  </si>
  <si>
    <t xml:space="preserve">     Interest/ Investment Income, Operating</t>
  </si>
  <si>
    <t>(Gain) Loss in Investments (unrealized)</t>
  </si>
  <si>
    <t>(Gain)Loss in sale of Investments (realized)</t>
  </si>
  <si>
    <t>(Gain) Loss on Sale of LT Assets</t>
  </si>
  <si>
    <t>Accrued Expenses- Other</t>
  </si>
  <si>
    <t>Long term investments, other</t>
  </si>
  <si>
    <t xml:space="preserve">Investment Income - Reserves, non-operating </t>
  </si>
  <si>
    <t>YTD All</t>
  </si>
  <si>
    <t xml:space="preserve">Many links have been formatted in the workbook and many cells have been locked.  Additional links between the worksheets may be added to support calculations in unlocked cells as desired.  </t>
  </si>
  <si>
    <t xml:space="preserve">Building/Land </t>
  </si>
  <si>
    <t xml:space="preserve">Leasehold Improvements </t>
  </si>
  <si>
    <t xml:space="preserve">Furniture &amp; Equipment </t>
  </si>
  <si>
    <t xml:space="preserve">Accumulated Depreciation- leasehold improvements </t>
  </si>
  <si>
    <t xml:space="preserve">Accumulated Depreciation- furniture &amp; equipment </t>
  </si>
  <si>
    <t>Investment Income- ST investments, Unrestricted</t>
  </si>
  <si>
    <t>Other (Describe in Assumptions &amp; Notes)</t>
  </si>
  <si>
    <t>Other Income/Funding  (Describe in Assumptions &amp; Notes)</t>
  </si>
  <si>
    <t>Other Non-Operating (Describe in Assumptions &amp; Notes)</t>
  </si>
  <si>
    <t>Consulting (Describe in Assumptions &amp; Notes)</t>
  </si>
  <si>
    <t>Contract Services (Describe in Assumptions &amp; Notes)</t>
  </si>
  <si>
    <t>Cash and cash equivalents, Other</t>
  </si>
  <si>
    <t>Other short term receivables (describe in Assumptions &amp; Notes)</t>
  </si>
  <si>
    <t>Parent, subsidiary, affiliate receivable  (describe and schedule in Assumptions &amp; Notes)</t>
  </si>
  <si>
    <t>Other Current assets (describe in Assumptions &amp; Notes)</t>
  </si>
  <si>
    <t>Parent, subsidiary, affiliate payable  (describe and schedule in Assumptions &amp; Notes)</t>
  </si>
  <si>
    <t>Other Current Liabilities (describe in Assumptions &amp; Notes)</t>
  </si>
  <si>
    <t>Loans Payable (describe in Assumptions &amp; Notes)</t>
  </si>
  <si>
    <t>Due to Other, LT  (describe in Assumptions &amp; Notes)</t>
  </si>
  <si>
    <t>Other Long Term Liabilities (describe in Assumptions &amp; Notes)</t>
  </si>
  <si>
    <t>Other Changes to Equity (describe in Assumptions &amp; Notes)</t>
  </si>
  <si>
    <t>Due to Other (describe and schedule in Assumptions &amp; Notes)</t>
  </si>
  <si>
    <t>Other long term assets (describe in Assumptions &amp; Notes)</t>
  </si>
  <si>
    <t>Entity:</t>
  </si>
  <si>
    <t>Click Cell to Select Service</t>
  </si>
  <si>
    <t>ICA</t>
  </si>
  <si>
    <t>Service:</t>
  </si>
  <si>
    <t>Total Participants</t>
  </si>
  <si>
    <t>Salaries</t>
  </si>
  <si>
    <t>Taxes</t>
  </si>
  <si>
    <t>Benefits</t>
  </si>
  <si>
    <t>Equipment (Minor to be expensed)</t>
  </si>
  <si>
    <t>Computer Supplies</t>
  </si>
  <si>
    <t>Dues/ Subscriptions/Publications</t>
  </si>
  <si>
    <t>Utilities</t>
  </si>
  <si>
    <t>Postage</t>
  </si>
  <si>
    <t>Repairs</t>
  </si>
  <si>
    <t>Building Maintenance</t>
  </si>
  <si>
    <t>Allocation base (Sq Ft or Other)</t>
  </si>
  <si>
    <t>Leased Equipment</t>
  </si>
  <si>
    <t>Printing and Duplication</t>
  </si>
  <si>
    <t>Interest Expense (non building related)</t>
  </si>
  <si>
    <t>Software/Network Licenses</t>
  </si>
  <si>
    <t>Accounting Fees (Audit/Other)</t>
  </si>
  <si>
    <t>Training /Conference</t>
  </si>
  <si>
    <t>Total Monthly Enrollment</t>
  </si>
  <si>
    <t>SDPC Participants</t>
  </si>
  <si>
    <t>Prepaid expenses-Other (describe in Assumptions &amp; Notes)</t>
  </si>
  <si>
    <t>Accounts Payable - (describe in Assumptions &amp; Notes)</t>
  </si>
  <si>
    <t xml:space="preserve">Accounts Payable - Other </t>
  </si>
  <si>
    <t xml:space="preserve">     Investment Income- ST Inv., Unrestricted</t>
  </si>
  <si>
    <t xml:space="preserve">    Other Revenue (Describe in Assumptions &amp; Notes)</t>
  </si>
  <si>
    <t xml:space="preserve">The Entity name, starting year and contracted service should be entered in this document.  The entries will be carried through to all other worksheets. </t>
  </si>
  <si>
    <r>
      <t>Additional required worksheets are provided for entities with other operations (</t>
    </r>
    <r>
      <rPr>
        <b/>
        <sz val="12"/>
        <color rgb="FF008000"/>
        <rFont val="Arial"/>
        <family val="2"/>
      </rPr>
      <t>green tab</t>
    </r>
    <r>
      <rPr>
        <sz val="12"/>
        <rFont val="Arial"/>
        <family val="2"/>
      </rPr>
      <t>) and/ or have multiple corporations under a parent company adding the requirement of the consolidated worksheets (</t>
    </r>
    <r>
      <rPr>
        <b/>
        <sz val="12"/>
        <color theme="7"/>
        <rFont val="Arial"/>
        <family val="2"/>
      </rPr>
      <t>purple tabs</t>
    </r>
    <r>
      <rPr>
        <sz val="12"/>
        <rFont val="Arial"/>
        <family val="2"/>
      </rPr>
      <t xml:space="preserve">).  </t>
    </r>
  </si>
  <si>
    <r>
      <t>All submissions must include completed worksheets identified with the</t>
    </r>
    <r>
      <rPr>
        <sz val="12"/>
        <color indexed="53"/>
        <rFont val="Arial"/>
        <family val="2"/>
      </rPr>
      <t xml:space="preserve"> </t>
    </r>
    <r>
      <rPr>
        <b/>
        <sz val="12"/>
        <color indexed="53"/>
        <rFont val="Arial"/>
        <family val="2"/>
      </rPr>
      <t>orange tabs</t>
    </r>
    <r>
      <rPr>
        <sz val="12"/>
        <rFont val="Arial"/>
        <family val="2"/>
      </rPr>
      <t xml:space="preserve">.  </t>
    </r>
    <r>
      <rPr>
        <b/>
        <sz val="12"/>
        <rFont val="Arial"/>
        <family val="2"/>
      </rPr>
      <t>Critical inputs must be completed in the assumptions worksheet prior to completing other worksheets.</t>
    </r>
  </si>
  <si>
    <t>Cash and cash equivalents, Operating IRIS</t>
  </si>
  <si>
    <t>Accounts receivables, Other</t>
  </si>
  <si>
    <t>Reserve Funds-IRIS</t>
  </si>
  <si>
    <t>Unearned Revenue-(describe in Assumptions &amp; Notes)</t>
  </si>
  <si>
    <t>Reserve Fund</t>
  </si>
  <si>
    <t>ICA Revenues</t>
  </si>
  <si>
    <t>Total Administrative Positions</t>
  </si>
  <si>
    <t>Personnel Expense, Admin Allocated</t>
  </si>
  <si>
    <t>F/EA Revenues, Total Enrolled Participants</t>
  </si>
  <si>
    <t>F/EA  SDPC Revenues</t>
  </si>
  <si>
    <t>F/EA</t>
  </si>
  <si>
    <t>Annual Operating Expenses, IRIS Program</t>
  </si>
  <si>
    <t>Enrolled Participants</t>
  </si>
  <si>
    <t xml:space="preserve"> Other</t>
  </si>
  <si>
    <t>Region 1</t>
  </si>
  <si>
    <t>Region 2</t>
  </si>
  <si>
    <t>Region 3</t>
  </si>
  <si>
    <t xml:space="preserve">   Total Participants- ALL</t>
  </si>
  <si>
    <t>Total SDPC Participants-ALL</t>
  </si>
  <si>
    <t>Participants</t>
  </si>
  <si>
    <t xml:space="preserve">Accounts Receivable, IRIS </t>
  </si>
  <si>
    <t>IRIS Segregated Reserve Funds</t>
  </si>
  <si>
    <t>IRIS Segregated Reserves</t>
  </si>
  <si>
    <t>Region 4</t>
  </si>
  <si>
    <t>Region 5</t>
  </si>
  <si>
    <t>Region 6</t>
  </si>
  <si>
    <t>Other- Describe</t>
  </si>
  <si>
    <t>Direct Expenses Other Operations,
(Describe in Assumptions &amp; Notes)</t>
  </si>
  <si>
    <t>Region 7</t>
  </si>
  <si>
    <t>Annual Enrollment</t>
  </si>
  <si>
    <t>Direct Staff Positions</t>
  </si>
  <si>
    <t>Participant Time Sheet Specialist</t>
  </si>
  <si>
    <t>Direct Program Staff Expenses</t>
  </si>
  <si>
    <t>Administrative Overhead Expenses</t>
  </si>
  <si>
    <r>
      <t xml:space="preserve">Direct Administrative Program </t>
    </r>
    <r>
      <rPr>
        <sz val="10"/>
        <rFont val="Arial"/>
        <family val="2"/>
      </rPr>
      <t>Expenses</t>
    </r>
  </si>
  <si>
    <t>This worksheet is required for each year.  Contracted revenues are automatically calculated for total participants developed in the enrollment worksheet and the program model selected in the Assumptions and Notes worksheet.</t>
  </si>
  <si>
    <t>Supplies, Other</t>
  </si>
  <si>
    <t>Monthly Direct Program Staff Budget</t>
  </si>
  <si>
    <t>Others (List, insert rows as required)</t>
  </si>
  <si>
    <t xml:space="preserve">Inclusion of Administrative positions in the Green section are required and should not be prorated for the program allocation FTE which is done in the Admin Detail worksheet. </t>
  </si>
  <si>
    <t xml:space="preserve">IRIS Program Direct Expenses </t>
  </si>
  <si>
    <t>Total IRIS Program Direct Expenses</t>
  </si>
  <si>
    <t>Total Admin- Overhead, All Operations</t>
  </si>
  <si>
    <t>Less: Allocation to Other Lines of Business</t>
  </si>
  <si>
    <t>Total Administrative Overhead 
IRIS Program Services</t>
  </si>
  <si>
    <t>Alloc to Other Lines of Business</t>
  </si>
  <si>
    <t>Total Admin
Overhead IRIS Program Services</t>
  </si>
  <si>
    <t>Minimum Reserve Requirement</t>
  </si>
  <si>
    <t>Direct Expenses, Other Contracted Ops
(Describe in Assumptions &amp; Notes)</t>
  </si>
  <si>
    <t>IRIS Program Expense-Direct</t>
  </si>
  <si>
    <t xml:space="preserve">Administrative Overhead Expense </t>
  </si>
  <si>
    <t>IRIS Reserve Balance</t>
  </si>
  <si>
    <t xml:space="preserve">Administrative Overhead Positions- Allocated </t>
  </si>
  <si>
    <t>Totals Personnel</t>
  </si>
  <si>
    <t>Sub Total Other Direct Expenses</t>
  </si>
  <si>
    <t>Total Direct IRIS Program Staff Expense:</t>
  </si>
  <si>
    <t>Administrative Overhead Expenses- IRIS</t>
  </si>
  <si>
    <t>Administrative Overhead Expenses-All Operations</t>
  </si>
  <si>
    <r>
      <t xml:space="preserve">The preparer should complete the worksheets at the far right of the workbook prior to entry in the revenue/expense, balance sheet and cash flow worksheets.  The recommended order for entry in the worksheets with </t>
    </r>
    <r>
      <rPr>
        <b/>
        <sz val="12"/>
        <color indexed="53"/>
        <rFont val="Arial"/>
        <family val="2"/>
      </rPr>
      <t>orange tabs</t>
    </r>
    <r>
      <rPr>
        <b/>
        <sz val="12"/>
        <color indexed="51"/>
        <rFont val="Arial"/>
        <family val="2"/>
      </rPr>
      <t xml:space="preserve"> </t>
    </r>
    <r>
      <rPr>
        <b/>
        <sz val="12"/>
        <rFont val="Arial"/>
        <family val="2"/>
      </rPr>
      <t xml:space="preserve">is: Assumptions &amp; Notes (see #4 above), Occupancy, Personnel, Admin Detail, Prog Staff Exp, Enrollment, Rev/ Exp by Month,  Rev Exp Mult Yr Summ Total Co., Balance Sheet, and Cash Flows.  </t>
    </r>
  </si>
  <si>
    <t>This is a Required Worksheet to represent the consolidated Balance Sheet for multi-company organzations and entities with related parties. It is not linked to any other documents within the business plan template workbook and requires direct entry.</t>
  </si>
  <si>
    <t xml:space="preserve">This is a required worksheet for each year multi-company organzations and entities with related parties. The first two columns for each year presented are linked to the Rev &amp; Exp Mult Yr Summ Total Co. worksheet and will populate automatically.  All other columns should be entered directly in the worksheet for each year presented. The worksheet is structured to accomodate up to three (3) companies. </t>
  </si>
  <si>
    <r>
      <t>F/EA IRIS Revenues</t>
    </r>
    <r>
      <rPr>
        <sz val="10"/>
        <color theme="5"/>
        <rFont val="Arial"/>
        <family val="2"/>
      </rPr>
      <t>,</t>
    </r>
    <r>
      <rPr>
        <sz val="10"/>
        <rFont val="Arial"/>
        <family val="2"/>
      </rPr>
      <t xml:space="preserve"> Total Enrolled Participants</t>
    </r>
  </si>
  <si>
    <t>F/EA SDPC IRIS Revenues</t>
  </si>
  <si>
    <t>ICA IRIS Revenues</t>
  </si>
  <si>
    <t>F/EA IRIS Revenues, Total Enrolled Participants</t>
  </si>
  <si>
    <t>F/EA IRIS SDPC Revenues</t>
  </si>
  <si>
    <t xml:space="preserve">This is a required worksheet for each year if there are other funding sources/ operations. The IRIS contracted service program column is linked to the Rev &amp; Exp Mult Yr Summ and will populate automatically.  Direct entry is required in the Total All Other YTD column for each year presented.  </t>
  </si>
  <si>
    <t>This is a required worksheet for each year and each proposed IRIS program if there are no other funding sources/ operations.  This document is linked to the Rev Exp by Month worksheet and will populate automatically.</t>
  </si>
  <si>
    <t xml:space="preserve">     F/EA IRIS Revenues, Total Enrolled Participants</t>
  </si>
  <si>
    <t xml:space="preserve">     F/EA SDPC IRIS Revenues</t>
  </si>
  <si>
    <t xml:space="preserve">     ICA IRIS Revenues  </t>
  </si>
  <si>
    <t>Interest/investment income</t>
  </si>
  <si>
    <t xml:space="preserve">  Inter-Company Revenue</t>
  </si>
  <si>
    <t>Contract Services</t>
  </si>
  <si>
    <t>Investments</t>
  </si>
  <si>
    <t>Legal/Accounting</t>
  </si>
  <si>
    <t>Occupancy-Other</t>
  </si>
  <si>
    <t xml:space="preserve">Office Lease </t>
  </si>
  <si>
    <t>Lease-Other</t>
  </si>
  <si>
    <t>Software</t>
  </si>
  <si>
    <t>Funds from other sources (disclose source in Notes)</t>
  </si>
  <si>
    <t>Payroll and Payroll Taxes</t>
  </si>
  <si>
    <t>Payroll and Payroll Taxes-SDPC</t>
  </si>
  <si>
    <t>Capital Purchases- Equip, Leasehold Improvements, etc)</t>
  </si>
  <si>
    <t>Minor Equipment</t>
  </si>
  <si>
    <t>Intercompany Payment for Allocated Services</t>
  </si>
  <si>
    <t>Real Estate Taxes</t>
  </si>
  <si>
    <t>Building Improvements</t>
  </si>
  <si>
    <t>% use for contracted IRIS program</t>
  </si>
  <si>
    <t>Avg Annual</t>
  </si>
  <si>
    <t xml:space="preserve">DO NOT INPUT POSITIONS WHERE INSTRUCTED TO USE THE DESIGNATED SECTION. The Apricot and Blue sections are specific to the program model being proposed, ICA or F/EA. </t>
  </si>
  <si>
    <t>Total Salaries</t>
  </si>
  <si>
    <t>Prorate FTE for staffing increases and decreases</t>
  </si>
  <si>
    <t>Enter the prorated annual FTE(s) and total salary(ies) for each position/staff category included.  Entry of the taxes and benefits percentages is required in the section provided.</t>
  </si>
  <si>
    <t>Annual Expense</t>
  </si>
  <si>
    <t>ERROR VALIDATION</t>
  </si>
  <si>
    <t>Please ensure all errors are cleared prior to submission</t>
  </si>
  <si>
    <t>Embedded Error Location</t>
  </si>
  <si>
    <t xml:space="preserve">Description of Cross Check </t>
  </si>
  <si>
    <t>Assumpt &amp; Notes</t>
  </si>
  <si>
    <t>Balance Sheet Mult Yr Summ</t>
  </si>
  <si>
    <t>Assets = Liabilities + Equity</t>
  </si>
  <si>
    <t>Balance Sheet Mult Yr Consol</t>
  </si>
  <si>
    <t>Cash: Bal Sheet</t>
  </si>
  <si>
    <t xml:space="preserve">IRIS </t>
  </si>
  <si>
    <t>Entity Name, Start Year and Program Type</t>
  </si>
  <si>
    <t>Reserve: Bal Sheet</t>
  </si>
  <si>
    <t>Monthly Rate of Service</t>
  </si>
  <si>
    <t>SDPC Enrollment &gt; Total Enrollment</t>
  </si>
  <si>
    <t>Admin Detail Row 41</t>
  </si>
  <si>
    <t>Allocation to Other Lines of Bus. Must Agree</t>
  </si>
  <si>
    <t>Admin Detail Row 39</t>
  </si>
  <si>
    <t>IRIS Admin OH Totals Must Agree</t>
  </si>
  <si>
    <t>Admin Detail Row 9</t>
  </si>
  <si>
    <t>Total Salaries Agree with Personnel Schedule</t>
  </si>
  <si>
    <t>Total Salaries Agree with Personnel Schedule- Direct Program Staff</t>
  </si>
  <si>
    <t>Position</t>
  </si>
  <si>
    <t>Input of Admin Positions</t>
  </si>
  <si>
    <t>Expense</t>
  </si>
  <si>
    <t>Expense category changes can be made to present the actual structure and related expenses.  The worksheet is linked to the Admin Detail worksheet.</t>
  </si>
  <si>
    <t>Input of F/EA Positions in Designated Section</t>
  </si>
  <si>
    <t>Input of ICA Positions in Designated Section</t>
  </si>
  <si>
    <t>Personnel Schedule Row 43</t>
  </si>
  <si>
    <t>Personnel Schedule Row 77</t>
  </si>
  <si>
    <t>Personnel Schedule Row 122</t>
  </si>
  <si>
    <t>Program Staff Exp Row 8</t>
  </si>
  <si>
    <t>Region 8</t>
  </si>
  <si>
    <t>Revenue &amp; Expense Statement- IRIS</t>
  </si>
  <si>
    <t>Revenue &amp; Expense Statement</t>
  </si>
  <si>
    <t>Revenue &amp; Expense Statement, Consolidated</t>
  </si>
  <si>
    <t>IRIS Program Inflows</t>
  </si>
  <si>
    <t>IRIS Program Outflows</t>
  </si>
  <si>
    <t>Total IRIS Program Outflows</t>
  </si>
  <si>
    <t>Total IRIS Program Inflows</t>
  </si>
  <si>
    <t>IRIS Program Operating Cash Flow</t>
  </si>
  <si>
    <t>IRIS Cash Ending Balance</t>
  </si>
  <si>
    <t>Short term/unrestricted investments (Cash Equivalent) IRIS</t>
  </si>
  <si>
    <t>Short term/unrestricted investments (Cash Equivalent), Other</t>
  </si>
  <si>
    <t>Current Assets Less IRIS Segregated Reserves</t>
  </si>
  <si>
    <t>Working Capital- Adjusted for IRIS Reserves</t>
  </si>
  <si>
    <t>Current Ratio-Adjusted for IRIS Reserves</t>
  </si>
  <si>
    <t>Other Operations Cash Inflows (Non-IRIS)</t>
  </si>
  <si>
    <t>IRIS Cash Beg. Balance</t>
  </si>
  <si>
    <t>Cash Beg. Balance-Other Operations (Non- IRIS)</t>
  </si>
  <si>
    <t>Other Operations Cash Flow</t>
  </si>
  <si>
    <t>Cash Ending Balance-Other Operations (Non-IRIS)</t>
  </si>
  <si>
    <t>Sub-total IRIS Cash</t>
  </si>
  <si>
    <t>Intracompany Payment for IRIS Expenses</t>
  </si>
  <si>
    <t>Intra-company Company Inflows for IRIS Expenses</t>
  </si>
  <si>
    <t>Inter-company cash Inflows- describe in notes</t>
  </si>
  <si>
    <t>Cash Outflows for Shared Expenses</t>
  </si>
  <si>
    <t>Other Operations Cash Outflows Direct (Non-IRIS)</t>
  </si>
  <si>
    <t>Cash Flows- Other Operations</t>
  </si>
  <si>
    <t>Total Cash Inflows- Other Operations</t>
  </si>
  <si>
    <t>Total Cash Outflows- Other Operations</t>
  </si>
  <si>
    <t xml:space="preserve">Inclusion of this worksheet is required for the entity as a whole.  Actual monthly IRIS program inflows and outflows should reflect ramp up and other changes related to IRIS across each year. Beginning Cash in Cell C8 and C52 should agree with the projected current year-end cash and cash equivalents presented in the Balance Sheet for the year ending December 31, 2014. The categories in the "Other" rows of the direct presentation may be renamed to accommodate the specific operations.  An error message will appear if ending cash, December of each year, for both the IRIS and Other Operations sections do not agree with cash and cash equivalents on the Balance Sheet.    </t>
  </si>
  <si>
    <r>
      <t xml:space="preserve">Monthly IRIS Contract Revenues:  </t>
    </r>
    <r>
      <rPr>
        <sz val="10"/>
        <rFont val="Arial"/>
        <family val="2"/>
      </rPr>
      <t>Describe additional information regarding the IRIS contracted revenues that support the reviewers understanding of the ability to support IRIS operations.</t>
    </r>
  </si>
  <si>
    <r>
      <t xml:space="preserve">Other Revenue: </t>
    </r>
    <r>
      <rPr>
        <sz val="10"/>
        <rFont val="Arial"/>
        <family val="2"/>
      </rPr>
      <t>Describe assumptions on investments earnings, interest and "other" revenue included in the projections</t>
    </r>
  </si>
  <si>
    <r>
      <t xml:space="preserve">Participant Enrollment: </t>
    </r>
    <r>
      <rPr>
        <sz val="10"/>
        <rFont val="Arial"/>
        <family val="2"/>
      </rPr>
      <t xml:space="preserve">Describe specific enrollment assumptions and reasoning for enrollment plan in each region included in the financial projections.  </t>
    </r>
  </si>
  <si>
    <r>
      <t xml:space="preserve">IRIS Care Consultants-ICA: </t>
    </r>
    <r>
      <rPr>
        <sz val="10"/>
        <rFont val="Arial"/>
        <family val="2"/>
      </rPr>
      <t>Describe the anticipated ratio of Care Consultants to Participants and any other relevant assumptions such as staffing ramp up for new regions included in the financial projections.</t>
    </r>
    <r>
      <rPr>
        <b/>
        <sz val="10"/>
        <rFont val="Arial"/>
        <family val="2"/>
      </rPr>
      <t xml:space="preserve"> </t>
    </r>
  </si>
  <si>
    <r>
      <t>Administrative &amp; General:</t>
    </r>
    <r>
      <rPr>
        <sz val="10"/>
        <rFont val="Arial"/>
        <family val="2"/>
      </rPr>
      <t xml:space="preserve"> Describe the cost allocation method for shared expenses across other operations or inter-company charges from related entities.  Describe assumptions for the addition of expenses specific to the IRIS program. </t>
    </r>
  </si>
  <si>
    <r>
      <t>Facilities:</t>
    </r>
    <r>
      <rPr>
        <sz val="10"/>
        <rFont val="Arial"/>
        <family val="2"/>
      </rPr>
      <t xml:space="preserve"> Describe whether facilities are leased or owned, shared with other operations unrelated to the IRIS program, and space specific to the IRIS program.  Describe the staging of additional facilities/space to support IRIS expansion included in the projections.</t>
    </r>
  </si>
  <si>
    <r>
      <t xml:space="preserve">Information Management: </t>
    </r>
    <r>
      <rPr>
        <sz val="10"/>
        <rFont val="Arial"/>
        <family val="2"/>
      </rPr>
      <t xml:space="preserve">Describe assumptions used to project system leases, purchases, maintenance, support and consultation costs to conduct the projected IRIS operations or other general operations.  Describe whether systems are developed and supported internally or contracted. </t>
    </r>
  </si>
  <si>
    <t xml:space="preserve">Rent   </t>
  </si>
  <si>
    <t>Cash Flows  Row 49</t>
  </si>
  <si>
    <t>Cash Flows Row 51</t>
  </si>
  <si>
    <t>Cash Flows  Row 65</t>
  </si>
  <si>
    <t>Enrollment Row 37</t>
  </si>
  <si>
    <t>Instructions and clarification are included at the top of each worksheet. The F/EA Acronym refers to the IRIS Fiscal/Employer Agency. The ICA Acronym refers to the IRIS Consultant Agency.</t>
  </si>
  <si>
    <r>
      <t xml:space="preserve">Fiscal Management:  </t>
    </r>
    <r>
      <rPr>
        <sz val="10"/>
        <rFont val="Arial"/>
        <family val="2"/>
      </rPr>
      <t>Describe assumptions and requirements to enhance fiscal operations to conduct projected IRIS operations such as dedicated fiscal staffing or enhancements to the financial accounting system.  Describe the planned accounting structure to ensure separation of IRIS operations from other entity operations.</t>
    </r>
  </si>
  <si>
    <t>This is a required document.  The Assumptions and Notes section should provide sufficient detail for the reviewer to gain a complete understanding of the financial projections proposed for the IRIS program and the entity as a whole.   Categories and related descriptions have been provided but the preparer should include any relevant assumptions necessary to communicate the plans and program direction underpinning the financial projections.  Identification of the year specific assumptions relate to should be included.</t>
  </si>
  <si>
    <t xml:space="preserve">  </t>
  </si>
  <si>
    <t>Region 9</t>
  </si>
  <si>
    <t>Region 10</t>
  </si>
  <si>
    <t>Region 11</t>
  </si>
  <si>
    <t>Region 12</t>
  </si>
  <si>
    <t>Region 13</t>
  </si>
  <si>
    <r>
      <t>This is a required worksheet for each year to present</t>
    </r>
    <r>
      <rPr>
        <b/>
        <sz val="10"/>
        <color rgb="FFFF0000"/>
        <rFont val="Arial"/>
        <family val="2"/>
      </rPr>
      <t xml:space="preserve"> total entity </t>
    </r>
    <r>
      <rPr>
        <b/>
        <sz val="10"/>
        <color indexed="18"/>
        <rFont val="Arial"/>
        <family val="2"/>
      </rPr>
      <t xml:space="preserve">administrative overhead expenses and the allocation to other lines of business within the same entity.  DO NOT INCLUDE EXPENSES ALREADY PRESENTED IN THE PROGRAM STAFF EXP WORKSHEET. Cells for monthly expenses are not locked in order to allow direct entry for ramp up or other changes to the monthly projections.  Occupancy is linked to the occupancy worksheet. Expenses in the "Other" category must be described in a business plan budget narrative (if required) and/or the Assumptions and Notes worksheet.   The allocation to other Program Operations should be completed for all entities that conduct operations outside of the contracted IRIS service program. </t>
    </r>
  </si>
  <si>
    <r>
      <t xml:space="preserve">This is a required worksheet for the entity as a whole.  It is not linked to any other worksheet and requires direct entry for all but Net Income in columns 2-4.  The Net Income in columns 2-4 is linked to the Rev &amp; Exp Mult Yr Summ Prog+ worksheet to ensure the balance sheet represents the year end balance sheet position for all operations. If there are no other program operations the Net Income will equal the Net Income in the Rev &amp; Exp Mult Yr Summary worksheet. Preparer insertion of additional rows is not permitted. The year end balance sheet position of the current year should be projected and entered in the first column or the preparer should provide prior year results if proposal is to begin a contract in the current year. </t>
    </r>
    <r>
      <rPr>
        <b/>
        <sz val="10"/>
        <color rgb="FFFF0000"/>
        <rFont val="Arial"/>
        <family val="2"/>
      </rPr>
      <t xml:space="preserve">The Reserve Requirements are linked to the Reserve Requirements Worksheet and not entered directly into the Balance Sheet. </t>
    </r>
  </si>
  <si>
    <t>Occupancy-Prog Staff</t>
  </si>
  <si>
    <t>Occupancy, Net of IRIS Prog Staff Occupancy</t>
  </si>
  <si>
    <t>This worksheet is required for the entity as a whole each year and is used describe the costs of facilities used for all operations, all lines of business/programs.  It provides the minimum information required.</t>
  </si>
  <si>
    <r>
      <t>This is a required worksheet for each year.  The monthly salary information should be input directly to present projected monthly expenses and accommodate planned staffing changes/growth.  Total annual salaries must agree with total direct staff wages in the Personnel Schedule or a cross check will produce an ERROR alert. Additional detail can be added in unlocked cells starting with row 31 to support a summary total for any category titled "Other". Occupancy, row 19, is linked to the Admin Detail-All worksheet and netted against Occupancy for the entity as a whole.</t>
    </r>
    <r>
      <rPr>
        <b/>
        <sz val="10"/>
        <color rgb="FFFF0000"/>
        <rFont val="Arial"/>
        <family val="2"/>
      </rPr>
      <t xml:space="preserve">
All Errors must be cleared prior to submission. </t>
    </r>
  </si>
  <si>
    <t xml:space="preserve">CERTIFICATION REQUIREMENTS </t>
  </si>
  <si>
    <t xml:space="preserve">IRIS SOLVENCY </t>
  </si>
  <si>
    <t>WORKING CAPITAL-UNRESTRICTED</t>
  </si>
  <si>
    <t>RESTRICTED RESERVE FUND</t>
  </si>
  <si>
    <t>(Current Assets-Current Liabilities)</t>
  </si>
  <si>
    <t xml:space="preserve">WC Minimum Required </t>
  </si>
  <si>
    <t>8% of first $5,000,000</t>
  </si>
  <si>
    <t>4% of next $5,000,000</t>
  </si>
  <si>
    <t>3% of next $10,000,000</t>
  </si>
  <si>
    <t>2% of next $30,000,000</t>
  </si>
  <si>
    <t xml:space="preserve">1% of any additional  </t>
  </si>
  <si>
    <t>Projected IRIS Program Revenue  (Annual)</t>
  </si>
  <si>
    <t xml:space="preserve"> Restricted Reserve- Minimum Requirement</t>
  </si>
  <si>
    <t>For Information Purposes Only:</t>
  </si>
  <si>
    <t>Year 1 Certification
WC ≥1</t>
  </si>
  <si>
    <t>Year 2
1% Annual
 Iris Revenues</t>
  </si>
  <si>
    <t>Year 3
2% Annual 
IRIS Revenues</t>
  </si>
  <si>
    <t>Working Capital Requirement</t>
  </si>
  <si>
    <t>Satisfaction of Working Capital Requirement</t>
  </si>
  <si>
    <t>Satisfaction of Reserve Requirement</t>
  </si>
  <si>
    <t xml:space="preserve">Description of reason for Errors included in final submission </t>
  </si>
  <si>
    <r>
      <t xml:space="preserve">The submission requires narrative description in the Assumptions &amp; Notes worksheet to support the financial projections and resulting revenues and expenses.  </t>
    </r>
    <r>
      <rPr>
        <sz val="12"/>
        <color rgb="FFFF0000"/>
        <rFont val="Arial"/>
        <family val="2"/>
      </rPr>
      <t>The submission should also describe subcontracted functions necessary to operate as an ICA/FEA and describe the nature of the agreement(s) to include but not limited to related parties &amp;/or risk sharing agreements.</t>
    </r>
  </si>
  <si>
    <t>DO NOT COMPLETE THE SELF DIRECTED PERSONAL CARE (SDPC) SECTION IF COMPLETING THE FINANCIAL PROJECTIONS FOR ICA CONTRACTED SERVICES.</t>
  </si>
  <si>
    <t>This worksheet is a required submission.  The worksheet is locked to protect formulas in columns D,H and L, but entry in other columns is required. Staff classifications should be entered to replace the examples provided and available cells.   Submissions must include additional logical categories for the program described in a business plan narrative &amp;/or Assumptions and Notes Worksheet, and within this document.  The staffing increases and decreases during the year should be accounted for in the total FTEs to accommodate ramp up or other planned staffing changes.  DESCRIPTION OF THE STAFFING PLAN SHOULD BE PROVIDED IN THE NOTES AND ASSUMPTIONS WORKSHEET.</t>
  </si>
  <si>
    <r>
      <rPr>
        <b/>
        <sz val="10"/>
        <rFont val="Arial"/>
        <family val="2"/>
      </rPr>
      <t>Other:</t>
    </r>
    <r>
      <rPr>
        <sz val="10"/>
        <rFont val="Arial"/>
        <family val="2"/>
      </rPr>
      <t xml:space="preserve"> Describe additional categories to support the reviewer's complete understanding of the proposed IRIS program projections, the strategic plans included in the financial projections, and the fiscal health of the entity as a whole.  Describe start up costs, and other planned one time or ongoing infrastructure investments not described above. </t>
    </r>
  </si>
  <si>
    <r>
      <t xml:space="preserve">This is a required worksheet for each year. ICA submitters should complete the "Total Participants" section only.  Region numbers are consistent with the IRIS ICA &amp; F/EA program definition and preparer entry should be reflect the proposal to provide services in the region defined by number. The results of the worksheet are linked to the Rev Exp by Month worksheet. </t>
    </r>
    <r>
      <rPr>
        <b/>
        <sz val="10"/>
        <color rgb="FFFF0000"/>
        <rFont val="Arial"/>
        <family val="2"/>
      </rPr>
      <t>The enrollment plan must be described in the submission narrative and/or Notes &amp; Assumptions worksheet.  The Enrollment Base will only display and calculate for regions included in the proposal.</t>
    </r>
  </si>
  <si>
    <t>Region 14</t>
  </si>
  <si>
    <t xml:space="preserve">Region 12 
</t>
  </si>
  <si>
    <t xml:space="preserve">Calculations for the solvency requirements for certification purposes are based on projected annual IRIS program revenues only. The actual requirements for contracted entities will be calculated on a rolling basis against the most recent 12 month of actual IRIS revenues. </t>
  </si>
  <si>
    <t>Other (Insert Descriptive Title)</t>
  </si>
  <si>
    <r>
      <t>Personnel: Describe</t>
    </r>
    <r>
      <rPr>
        <sz val="10"/>
        <rFont val="Arial"/>
        <family val="2"/>
      </rPr>
      <t xml:space="preserve"> assumptions for wages and benefits, cost of living, staffing ramp up for new regions and any other assumption that supports the reviewers understanding of the projected personnel expenses.</t>
    </r>
  </si>
  <si>
    <t>Additional supporting documents/worksheets may be inserted at the end of the workbook to support calculations and modeling and should be described in the Assumptions &amp; Notes and a budget narrative if required.</t>
  </si>
  <si>
    <t>Accumulated Depreciation- building(s)</t>
  </si>
  <si>
    <r>
      <rPr>
        <b/>
        <sz val="10"/>
        <rFont val="Arial"/>
        <family val="2"/>
      </rPr>
      <t xml:space="preserve">Subcontracted Functions: </t>
    </r>
    <r>
      <rPr>
        <sz val="10"/>
        <rFont val="Arial"/>
        <family val="2"/>
      </rPr>
      <t>The submission should also describe subcontracted functions necessary to operate as an ICA/FEA and describe the nature of the agreement(s) to include but not limited to related parties &amp;/or risk sharing agreements.</t>
    </r>
  </si>
  <si>
    <r>
      <t xml:space="preserve">Direct Expenses- Other Contracted Ops: </t>
    </r>
    <r>
      <rPr>
        <sz val="10"/>
        <rFont val="Arial"/>
        <family val="2"/>
      </rPr>
      <t>Describe other operations and significant expense categories to support the reviewer's understanding of assumptions, projections and the financial position from other operations.</t>
    </r>
  </si>
  <si>
    <t>STATE OF WISCONSIN</t>
  </si>
  <si>
    <r>
      <t xml:space="preserve">DEAPRTMENT OF HEALTH SERVICES
</t>
    </r>
    <r>
      <rPr>
        <sz val="8"/>
        <rFont val="Arial"/>
        <family val="2"/>
      </rPr>
      <t>Division of Medicaid Services
F-02046 (03/2017)</t>
    </r>
  </si>
  <si>
    <t>IRIS FINANCIAL PROJECTIONS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</si>
</sst>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 numFmtId="168" formatCode="#."/>
    <numFmt numFmtId="169" formatCode="m\o\n\th\ d\,\ yyyy"/>
    <numFmt numFmtId="170" formatCode="#,##0.00;\(#,##0.00\)"/>
    <numFmt numFmtId="171" formatCode="0.0%"/>
  </numFmts>
  <fonts count="74" x14ac:knownFonts="1">
    <font>
      <sz val="10"/>
      <name val="Arial"/>
    </font>
    <font>
      <sz val="10"/>
      <name val="Arial"/>
      <family val="2"/>
    </font>
    <font>
      <b/>
      <sz val="10"/>
      <name val="Arial"/>
      <family val="2"/>
    </font>
    <font>
      <sz val="10"/>
      <name val="Arial"/>
      <family val="2"/>
    </font>
    <font>
      <b/>
      <u/>
      <sz val="10"/>
      <name val="Arial"/>
      <family val="2"/>
    </font>
    <font>
      <b/>
      <sz val="12"/>
      <name val="Arial"/>
      <family val="2"/>
    </font>
    <font>
      <i/>
      <sz val="10"/>
      <name val="Arial"/>
      <family val="2"/>
    </font>
    <font>
      <sz val="10"/>
      <name val="Times New Roman"/>
      <family val="1"/>
    </font>
    <font>
      <sz val="1"/>
      <color indexed="8"/>
      <name val="Courier"/>
      <family val="3"/>
    </font>
    <font>
      <b/>
      <sz val="1"/>
      <color indexed="8"/>
      <name val="Courier"/>
      <family val="3"/>
    </font>
    <font>
      <i/>
      <sz val="12"/>
      <name val="Times New Roman"/>
      <family val="1"/>
    </font>
    <font>
      <b/>
      <i/>
      <sz val="10"/>
      <name val="Arial"/>
      <family val="2"/>
    </font>
    <font>
      <sz val="8"/>
      <name val="Arial"/>
      <family val="2"/>
    </font>
    <font>
      <sz val="14"/>
      <name val="Arial"/>
      <family val="2"/>
    </font>
    <font>
      <sz val="12"/>
      <name val="Arial"/>
      <family val="2"/>
    </font>
    <font>
      <sz val="11"/>
      <name val="Arial"/>
      <family val="2"/>
    </font>
    <font>
      <sz val="11"/>
      <color indexed="8"/>
      <name val="Comic Sans MS"/>
      <family val="2"/>
    </font>
    <font>
      <b/>
      <sz val="10"/>
      <color indexed="62"/>
      <name val="Arial"/>
      <family val="2"/>
    </font>
    <font>
      <sz val="10"/>
      <name val="Arial"/>
      <family val="2"/>
    </font>
    <font>
      <sz val="9"/>
      <name val="Arial"/>
      <family val="2"/>
    </font>
    <font>
      <b/>
      <sz val="9"/>
      <name val="Arial"/>
      <family val="2"/>
    </font>
    <font>
      <b/>
      <sz val="9"/>
      <color indexed="9"/>
      <name val="Arial"/>
      <family val="2"/>
    </font>
    <font>
      <sz val="9"/>
      <color indexed="10"/>
      <name val="Arial"/>
      <family val="2"/>
    </font>
    <font>
      <sz val="9"/>
      <color indexed="40"/>
      <name val="Arial"/>
      <family val="2"/>
    </font>
    <font>
      <sz val="9"/>
      <color indexed="30"/>
      <name val="Arial"/>
      <family val="2"/>
    </font>
    <font>
      <u/>
      <sz val="11"/>
      <name val="Arial"/>
      <family val="2"/>
    </font>
    <font>
      <u/>
      <sz val="12"/>
      <name val="Arial"/>
      <family val="2"/>
    </font>
    <font>
      <u/>
      <sz val="10"/>
      <name val="Arial"/>
      <family val="2"/>
    </font>
    <font>
      <b/>
      <u/>
      <sz val="12"/>
      <name val="Arial"/>
      <family val="2"/>
    </font>
    <font>
      <sz val="12"/>
      <color indexed="18"/>
      <name val="Arial"/>
      <family val="2"/>
    </font>
    <font>
      <sz val="9"/>
      <color indexed="18"/>
      <name val="Arial"/>
      <family val="2"/>
    </font>
    <font>
      <sz val="12"/>
      <color indexed="0"/>
      <name val="Arial"/>
      <family val="2"/>
    </font>
    <font>
      <sz val="8"/>
      <name val="Arial"/>
      <family val="2"/>
    </font>
    <font>
      <sz val="10"/>
      <color indexed="12"/>
      <name val="Arial"/>
      <family val="2"/>
    </font>
    <font>
      <sz val="10"/>
      <color indexed="23"/>
      <name val="Arial"/>
      <family val="2"/>
    </font>
    <font>
      <b/>
      <sz val="10"/>
      <color indexed="12"/>
      <name val="Arial"/>
      <family val="2"/>
    </font>
    <font>
      <b/>
      <sz val="12"/>
      <color indexed="10"/>
      <name val="Arial"/>
      <family val="2"/>
    </font>
    <font>
      <b/>
      <u/>
      <sz val="9"/>
      <name val="Arial"/>
      <family val="2"/>
    </font>
    <font>
      <b/>
      <sz val="14"/>
      <name val="Arial"/>
      <family val="2"/>
    </font>
    <font>
      <b/>
      <sz val="10"/>
      <color indexed="18"/>
      <name val="Arial"/>
      <family val="2"/>
    </font>
    <font>
      <b/>
      <sz val="11"/>
      <name val="Arial"/>
      <family val="2"/>
    </font>
    <font>
      <sz val="12"/>
      <name val="Arial"/>
      <family val="2"/>
    </font>
    <font>
      <sz val="12"/>
      <color indexed="53"/>
      <name val="Arial"/>
      <family val="2"/>
    </font>
    <font>
      <b/>
      <sz val="10"/>
      <color indexed="10"/>
      <name val="Arial"/>
      <family val="2"/>
    </font>
    <font>
      <b/>
      <u/>
      <sz val="10"/>
      <color indexed="18"/>
      <name val="Arial"/>
      <family val="2"/>
    </font>
    <font>
      <b/>
      <sz val="12"/>
      <color indexed="53"/>
      <name val="Arial"/>
      <family val="2"/>
    </font>
    <font>
      <b/>
      <sz val="12"/>
      <color indexed="51"/>
      <name val="Arial"/>
      <family val="2"/>
    </font>
    <font>
      <sz val="10"/>
      <color indexed="9"/>
      <name val="Arial"/>
      <family val="2"/>
    </font>
    <font>
      <sz val="11"/>
      <color theme="1"/>
      <name val="Calibri"/>
      <family val="2"/>
      <scheme val="minor"/>
    </font>
    <font>
      <b/>
      <sz val="10"/>
      <color rgb="FFFF0000"/>
      <name val="Arial"/>
      <family val="2"/>
    </font>
    <font>
      <sz val="10"/>
      <color rgb="FFFF0000"/>
      <name val="Arial"/>
      <family val="2"/>
    </font>
    <font>
      <u/>
      <sz val="10"/>
      <color theme="10"/>
      <name val="Arial"/>
      <family val="2"/>
    </font>
    <font>
      <u/>
      <sz val="10"/>
      <color theme="11"/>
      <name val="Arial"/>
      <family val="2"/>
    </font>
    <font>
      <b/>
      <sz val="12"/>
      <color rgb="FF008000"/>
      <name val="Arial"/>
      <family val="2"/>
    </font>
    <font>
      <b/>
      <sz val="12"/>
      <color theme="7"/>
      <name val="Arial"/>
      <family val="2"/>
    </font>
    <font>
      <sz val="10"/>
      <color theme="0"/>
      <name val="Arial"/>
      <family val="2"/>
    </font>
    <font>
      <sz val="9"/>
      <color rgb="FFFF0000"/>
      <name val="Arial"/>
      <family val="2"/>
    </font>
    <font>
      <sz val="12"/>
      <color rgb="FFFF0000"/>
      <name val="Arial"/>
      <family val="2"/>
    </font>
    <font>
      <sz val="9"/>
      <color indexed="81"/>
      <name val="Tahoma"/>
      <family val="2"/>
    </font>
    <font>
      <b/>
      <sz val="9"/>
      <color indexed="81"/>
      <name val="Tahoma"/>
      <family val="2"/>
    </font>
    <font>
      <sz val="10"/>
      <color theme="5"/>
      <name val="Arial"/>
      <family val="2"/>
    </font>
    <font>
      <u/>
      <sz val="9"/>
      <name val="Arial"/>
      <family val="2"/>
    </font>
    <font>
      <b/>
      <u/>
      <sz val="10"/>
      <color rgb="FFFF0000"/>
      <name val="Arial"/>
      <family val="2"/>
    </font>
    <font>
      <b/>
      <sz val="9"/>
      <color rgb="FFFF0000"/>
      <name val="Arial"/>
      <family val="2"/>
    </font>
    <font>
      <b/>
      <u/>
      <sz val="11"/>
      <name val="Arial"/>
      <family val="2"/>
    </font>
    <font>
      <b/>
      <sz val="8"/>
      <color rgb="FFFF0000"/>
      <name val="Arial"/>
      <family val="2"/>
    </font>
    <font>
      <sz val="8"/>
      <color rgb="FFFF0000"/>
      <name val="Arial"/>
      <family val="2"/>
    </font>
    <font>
      <sz val="10"/>
      <color indexed="62"/>
      <name val="Arial"/>
      <family val="2"/>
    </font>
    <font>
      <sz val="10"/>
      <color indexed="18"/>
      <name val="Arial"/>
      <family val="2"/>
    </font>
    <font>
      <sz val="10"/>
      <name val="Calibri"/>
      <family val="2"/>
    </font>
    <font>
      <sz val="12"/>
      <color rgb="FFFF0066"/>
      <name val="Arial"/>
      <family val="2"/>
    </font>
    <font>
      <sz val="10"/>
      <color rgb="FFFF0066"/>
      <name val="Arial"/>
      <family val="2"/>
    </font>
    <font>
      <b/>
      <sz val="12"/>
      <color rgb="FFFF0000"/>
      <name val="Arial"/>
      <family val="2"/>
    </font>
    <font>
      <b/>
      <sz val="8"/>
      <name val="Arial"/>
      <family val="2"/>
    </font>
  </fonts>
  <fills count="2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3300"/>
        <bgColor indexed="64"/>
      </patternFill>
    </fill>
    <fill>
      <patternFill patternType="solid">
        <fgColor rgb="FFFF0066"/>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rgb="FF309C8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bgColor indexed="64"/>
      </patternFill>
    </fill>
    <fill>
      <patternFill patternType="solid">
        <fgColor rgb="FFFAC606"/>
        <bgColor indexed="64"/>
      </patternFill>
    </fill>
    <fill>
      <patternFill patternType="solid">
        <fgColor rgb="FFE94A03"/>
        <bgColor indexed="64"/>
      </patternFill>
    </fill>
    <fill>
      <patternFill patternType="solid">
        <fgColor rgb="FFFFFF99"/>
        <bgColor indexed="64"/>
      </patternFill>
    </fill>
    <fill>
      <patternFill patternType="solid">
        <fgColor theme="6" tint="-0.249977111117893"/>
        <bgColor indexed="64"/>
      </patternFill>
    </fill>
    <fill>
      <patternFill patternType="solid">
        <fgColor rgb="FFFFFFCC"/>
        <bgColor indexed="64"/>
      </patternFill>
    </fill>
  </fills>
  <borders count="35">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double">
        <color auto="1"/>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double">
        <color indexed="64"/>
      </bottom>
      <diagonal/>
    </border>
  </borders>
  <cellStyleXfs count="244">
    <xf numFmtId="0" fontId="0" fillId="0" borderId="0"/>
    <xf numFmtId="43" fontId="1"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169" fontId="8" fillId="0" borderId="0">
      <protection locked="0"/>
    </xf>
    <xf numFmtId="167" fontId="8" fillId="0" borderId="0">
      <protection locked="0"/>
    </xf>
    <xf numFmtId="170" fontId="31" fillId="0" borderId="0"/>
    <xf numFmtId="168" fontId="9" fillId="0" borderId="0">
      <protection locked="0"/>
    </xf>
    <xf numFmtId="168" fontId="9" fillId="0" borderId="0">
      <protection locked="0"/>
    </xf>
    <xf numFmtId="0" fontId="3" fillId="0" borderId="0"/>
    <xf numFmtId="0" fontId="12" fillId="0" borderId="0"/>
    <xf numFmtId="0" fontId="1" fillId="0" borderId="0"/>
    <xf numFmtId="0" fontId="1" fillId="0" borderId="0"/>
    <xf numFmtId="0" fontId="1" fillId="0" borderId="0"/>
    <xf numFmtId="0" fontId="1" fillId="0" borderId="0"/>
    <xf numFmtId="0" fontId="1" fillId="0" borderId="0"/>
    <xf numFmtId="0" fontId="48" fillId="0" borderId="0"/>
    <xf numFmtId="0" fontId="7" fillId="0" borderId="0"/>
    <xf numFmtId="9" fontId="1"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168" fontId="8" fillId="0" borderId="1">
      <protection locked="0"/>
    </xf>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cellStyleXfs>
  <cellXfs count="836">
    <xf numFmtId="0" fontId="0" fillId="0" borderId="0" xfId="0"/>
    <xf numFmtId="0" fontId="6" fillId="0" borderId="0" xfId="0" applyFont="1"/>
    <xf numFmtId="0" fontId="3" fillId="0" borderId="0" xfId="0" applyFont="1"/>
    <xf numFmtId="0" fontId="2" fillId="0" borderId="0" xfId="0" applyFont="1"/>
    <xf numFmtId="0" fontId="3" fillId="0" borderId="0" xfId="0" applyFont="1" applyAlignment="1">
      <alignment horizontal="center"/>
    </xf>
    <xf numFmtId="0" fontId="0" fillId="0" borderId="0" xfId="0" applyAlignment="1">
      <alignment horizontal="center"/>
    </xf>
    <xf numFmtId="0" fontId="18" fillId="0" borderId="0" xfId="0" applyFont="1"/>
    <xf numFmtId="0" fontId="18" fillId="0" borderId="0" xfId="0" applyFont="1" applyAlignment="1">
      <alignment horizontal="center"/>
    </xf>
    <xf numFmtId="0" fontId="5" fillId="0" borderId="0" xfId="13" applyFont="1" applyAlignment="1">
      <alignment horizontal="center"/>
    </xf>
    <xf numFmtId="0" fontId="14" fillId="0" borderId="0" xfId="13" applyFont="1"/>
    <xf numFmtId="2" fontId="14" fillId="0" borderId="0" xfId="13" applyNumberFormat="1" applyFont="1"/>
    <xf numFmtId="165" fontId="14" fillId="0" borderId="0" xfId="13" applyNumberFormat="1" applyFont="1"/>
    <xf numFmtId="44" fontId="14" fillId="0" borderId="0" xfId="13" applyNumberFormat="1" applyFont="1" applyBorder="1"/>
    <xf numFmtId="0" fontId="14" fillId="0" borderId="0" xfId="13" applyFont="1" applyFill="1"/>
    <xf numFmtId="0" fontId="14" fillId="0" borderId="0" xfId="13" applyFont="1" applyBorder="1"/>
    <xf numFmtId="0" fontId="14" fillId="0" borderId="0" xfId="13" applyFont="1" applyFill="1" applyBorder="1"/>
    <xf numFmtId="0" fontId="5" fillId="0" borderId="0" xfId="13" applyFont="1" applyBorder="1" applyAlignment="1">
      <alignment horizontal="center"/>
    </xf>
    <xf numFmtId="166" fontId="14" fillId="0" borderId="0" xfId="6" applyNumberFormat="1" applyFont="1" applyBorder="1"/>
    <xf numFmtId="165" fontId="14" fillId="0" borderId="0" xfId="13" applyNumberFormat="1" applyFont="1" applyBorder="1"/>
    <xf numFmtId="166" fontId="14" fillId="0" borderId="0" xfId="6" applyNumberFormat="1" applyFont="1" applyFill="1" applyBorder="1"/>
    <xf numFmtId="165" fontId="14" fillId="0" borderId="0" xfId="13" applyNumberFormat="1" applyFont="1" applyFill="1" applyBorder="1"/>
    <xf numFmtId="166" fontId="14" fillId="0" borderId="0" xfId="6" applyNumberFormat="1" applyFont="1" applyFill="1" applyBorder="1" applyAlignment="1"/>
    <xf numFmtId="166" fontId="14" fillId="0" borderId="0" xfId="6" applyNumberFormat="1" applyFont="1" applyFill="1" applyAlignment="1"/>
    <xf numFmtId="43" fontId="14" fillId="0" borderId="0" xfId="13" applyNumberFormat="1" applyFont="1" applyFill="1" applyBorder="1"/>
    <xf numFmtId="165" fontId="14" fillId="0" borderId="0" xfId="13" applyNumberFormat="1" applyFont="1" applyFill="1"/>
    <xf numFmtId="0" fontId="18" fillId="0" borderId="0" xfId="13" applyFont="1" applyFill="1" applyBorder="1" applyAlignment="1">
      <alignment horizontal="left" vertical="center"/>
    </xf>
    <xf numFmtId="0" fontId="18" fillId="0" borderId="0" xfId="13" applyFont="1" applyFill="1" applyBorder="1" applyAlignment="1">
      <alignment vertical="center"/>
    </xf>
    <xf numFmtId="0" fontId="2" fillId="0" borderId="0" xfId="13" applyFont="1" applyFill="1" applyBorder="1" applyAlignment="1">
      <alignment vertical="center"/>
    </xf>
    <xf numFmtId="164" fontId="18" fillId="0" borderId="0" xfId="13" applyNumberFormat="1" applyFont="1" applyFill="1" applyBorder="1" applyAlignment="1">
      <alignment vertical="center"/>
    </xf>
    <xf numFmtId="0" fontId="18" fillId="0" borderId="0" xfId="13" applyFont="1" applyFill="1" applyBorder="1" applyAlignment="1">
      <alignment horizontal="left" vertical="justify" indent="2"/>
    </xf>
    <xf numFmtId="0" fontId="19" fillId="0" borderId="0" xfId="13" applyFont="1" applyFill="1" applyBorder="1" applyAlignment="1">
      <alignment horizontal="left" indent="1"/>
    </xf>
    <xf numFmtId="0" fontId="19" fillId="0" borderId="0" xfId="13" applyFont="1" applyFill="1" applyBorder="1"/>
    <xf numFmtId="0" fontId="18" fillId="0" borderId="0" xfId="13" applyFont="1" applyFill="1" applyBorder="1"/>
    <xf numFmtId="0" fontId="2" fillId="0" borderId="0" xfId="13" applyFont="1" applyFill="1" applyBorder="1"/>
    <xf numFmtId="37" fontId="19" fillId="0" borderId="0" xfId="13" applyNumberFormat="1" applyFont="1" applyFill="1" applyBorder="1" applyAlignment="1">
      <alignment horizontal="center"/>
    </xf>
    <xf numFmtId="37" fontId="19" fillId="0" borderId="0" xfId="13" applyNumberFormat="1" applyFont="1" applyFill="1" applyBorder="1"/>
    <xf numFmtId="0" fontId="18" fillId="0" borderId="0" xfId="0" applyFont="1" applyFill="1" applyBorder="1" applyAlignment="1">
      <alignment vertical="center"/>
    </xf>
    <xf numFmtId="0" fontId="19" fillId="0" borderId="0" xfId="14" applyFont="1" applyFill="1" applyBorder="1" applyAlignment="1">
      <alignment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2" fillId="0" borderId="0" xfId="0" applyFont="1" applyAlignment="1">
      <alignment vertical="center"/>
    </xf>
    <xf numFmtId="0" fontId="18" fillId="0" borderId="2" xfId="0" applyFont="1" applyBorder="1" applyAlignment="1">
      <alignment horizontal="right" vertical="center"/>
    </xf>
    <xf numFmtId="6" fontId="18" fillId="0" borderId="0" xfId="0" applyNumberFormat="1" applyFont="1" applyAlignment="1">
      <alignment vertical="center"/>
    </xf>
    <xf numFmtId="0" fontId="12" fillId="0" borderId="0" xfId="0" applyFont="1" applyBorder="1" applyAlignment="1">
      <alignment vertical="center"/>
    </xf>
    <xf numFmtId="0" fontId="18" fillId="0" borderId="0" xfId="0" applyFont="1" applyFill="1" applyAlignment="1">
      <alignment vertical="center"/>
    </xf>
    <xf numFmtId="0" fontId="15" fillId="0" borderId="0" xfId="0" applyFont="1" applyBorder="1" applyAlignment="1">
      <alignment vertical="center" wrapText="1"/>
    </xf>
    <xf numFmtId="165" fontId="18" fillId="0" borderId="0" xfId="1" applyNumberFormat="1" applyFont="1" applyAlignment="1">
      <alignment vertical="center"/>
    </xf>
    <xf numFmtId="0" fontId="0" fillId="0" borderId="0" xfId="0" applyFill="1"/>
    <xf numFmtId="0" fontId="2" fillId="0" borderId="3" xfId="0" applyFont="1" applyFill="1" applyBorder="1"/>
    <xf numFmtId="0" fontId="4" fillId="0" borderId="4" xfId="0" applyFont="1" applyFill="1" applyBorder="1"/>
    <xf numFmtId="38" fontId="2" fillId="0" borderId="0" xfId="0" applyNumberFormat="1" applyFont="1" applyAlignment="1">
      <alignment horizontal="center"/>
    </xf>
    <xf numFmtId="38" fontId="0" fillId="0" borderId="0" xfId="0" applyNumberFormat="1"/>
    <xf numFmtId="0" fontId="2" fillId="0" borderId="0" xfId="0" applyFont="1" applyAlignment="1">
      <alignment horizontal="center"/>
    </xf>
    <xf numFmtId="38" fontId="5" fillId="0" borderId="0" xfId="0" applyNumberFormat="1" applyFont="1" applyAlignment="1">
      <alignment horizontal="center"/>
    </xf>
    <xf numFmtId="0" fontId="30" fillId="0" borderId="0" xfId="14" applyFont="1" applyFill="1" applyAlignment="1">
      <alignment vertical="center"/>
    </xf>
    <xf numFmtId="165" fontId="30" fillId="0" borderId="0" xfId="3" applyNumberFormat="1" applyFont="1" applyFill="1" applyAlignment="1">
      <alignment vertical="center"/>
    </xf>
    <xf numFmtId="0" fontId="1" fillId="0" borderId="0" xfId="0" applyFont="1"/>
    <xf numFmtId="37" fontId="34" fillId="0" borderId="0" xfId="0" applyNumberFormat="1" applyFont="1"/>
    <xf numFmtId="38" fontId="32" fillId="0" borderId="0" xfId="0" applyNumberFormat="1" applyFont="1"/>
    <xf numFmtId="38" fontId="0" fillId="0" borderId="0" xfId="0" applyNumberFormat="1" applyFill="1"/>
    <xf numFmtId="22" fontId="32" fillId="0" borderId="0" xfId="0" applyNumberFormat="1" applyFont="1" applyAlignment="1">
      <alignment horizontal="left"/>
    </xf>
    <xf numFmtId="0" fontId="2" fillId="0" borderId="2" xfId="0" applyNumberFormat="1" applyFont="1" applyBorder="1" applyAlignment="1">
      <alignment horizontal="center"/>
    </xf>
    <xf numFmtId="0" fontId="4" fillId="0" borderId="0" xfId="0" applyFont="1"/>
    <xf numFmtId="38" fontId="0" fillId="0" borderId="0" xfId="0" applyNumberFormat="1" applyBorder="1"/>
    <xf numFmtId="0" fontId="4" fillId="0" borderId="3" xfId="0" applyFont="1" applyBorder="1"/>
    <xf numFmtId="38" fontId="0" fillId="0" borderId="5" xfId="0" applyNumberFormat="1" applyBorder="1"/>
    <xf numFmtId="0" fontId="0" fillId="0" borderId="6" xfId="0" applyBorder="1"/>
    <xf numFmtId="38" fontId="2" fillId="0" borderId="2" xfId="0" applyNumberFormat="1" applyFont="1" applyBorder="1" applyAlignment="1">
      <alignment horizontal="center"/>
    </xf>
    <xf numFmtId="40" fontId="0" fillId="0" borderId="0" xfId="0" applyNumberFormat="1"/>
    <xf numFmtId="38" fontId="0" fillId="0" borderId="0" xfId="0" applyNumberFormat="1" applyFill="1" applyBorder="1"/>
    <xf numFmtId="40" fontId="0" fillId="0" borderId="0" xfId="0" applyNumberFormat="1" applyFill="1" applyBorder="1"/>
    <xf numFmtId="40" fontId="0" fillId="0" borderId="0" xfId="0" applyNumberFormat="1" applyFill="1"/>
    <xf numFmtId="43" fontId="2" fillId="0" borderId="0" xfId="1" applyFont="1" applyAlignment="1">
      <alignment horizontal="center"/>
    </xf>
    <xf numFmtId="43" fontId="36" fillId="0" borderId="0" xfId="1" applyFont="1"/>
    <xf numFmtId="165" fontId="2" fillId="0" borderId="0" xfId="1" applyNumberFormat="1" applyFont="1" applyBorder="1" applyAlignment="1">
      <alignment horizontal="center"/>
    </xf>
    <xf numFmtId="165" fontId="2" fillId="0" borderId="0" xfId="1" applyNumberFormat="1" applyFont="1"/>
    <xf numFmtId="0" fontId="1" fillId="0" borderId="0" xfId="0" applyFont="1" applyFill="1"/>
    <xf numFmtId="0" fontId="2" fillId="0" borderId="0" xfId="0" applyFont="1" applyFill="1"/>
    <xf numFmtId="0" fontId="1" fillId="0" borderId="4" xfId="0" applyFont="1" applyFill="1" applyBorder="1"/>
    <xf numFmtId="0" fontId="1" fillId="0" borderId="6" xfId="0" applyFont="1" applyFill="1" applyBorder="1"/>
    <xf numFmtId="43" fontId="1" fillId="0" borderId="2" xfId="1" applyFont="1" applyBorder="1"/>
    <xf numFmtId="38" fontId="1" fillId="0" borderId="2" xfId="0" applyNumberFormat="1" applyFont="1" applyBorder="1"/>
    <xf numFmtId="38" fontId="1" fillId="0" borderId="7" xfId="0" applyNumberFormat="1" applyFont="1" applyBorder="1"/>
    <xf numFmtId="0" fontId="11" fillId="0" borderId="0" xfId="0" applyFont="1"/>
    <xf numFmtId="43" fontId="1" fillId="0" borderId="0" xfId="1"/>
    <xf numFmtId="0" fontId="5" fillId="0" borderId="0" xfId="0" applyFont="1"/>
    <xf numFmtId="43" fontId="18" fillId="0" borderId="0" xfId="1" applyFont="1" applyFill="1" applyBorder="1" applyAlignment="1">
      <alignment horizontal="center" vertical="center"/>
    </xf>
    <xf numFmtId="0" fontId="19" fillId="0" borderId="0" xfId="14" applyFont="1" applyFill="1" applyBorder="1" applyAlignment="1">
      <alignment horizontal="left" vertical="center" indent="1"/>
    </xf>
    <xf numFmtId="0" fontId="20" fillId="0" borderId="0" xfId="14" applyFont="1" applyFill="1" applyBorder="1" applyAlignment="1">
      <alignment vertical="center"/>
    </xf>
    <xf numFmtId="0" fontId="2" fillId="0" borderId="0" xfId="0" applyFont="1" applyBorder="1" applyAlignment="1">
      <alignment vertical="center"/>
    </xf>
    <xf numFmtId="0" fontId="28" fillId="0" borderId="0" xfId="0" applyFont="1" applyBorder="1" applyAlignment="1">
      <alignment horizontal="left" vertical="center"/>
    </xf>
    <xf numFmtId="0" fontId="5" fillId="0" borderId="0" xfId="0" applyFont="1" applyFill="1" applyAlignment="1">
      <alignment vertical="center"/>
    </xf>
    <xf numFmtId="0" fontId="0" fillId="0" borderId="0" xfId="0" applyBorder="1"/>
    <xf numFmtId="38" fontId="2" fillId="0" borderId="0" xfId="0" applyNumberFormat="1" applyFont="1" applyBorder="1" applyAlignment="1">
      <alignment horizontal="center"/>
    </xf>
    <xf numFmtId="0" fontId="2" fillId="0" borderId="0" xfId="3" applyNumberFormat="1" applyFont="1" applyFill="1" applyBorder="1" applyAlignment="1">
      <alignment horizontal="center" vertical="center"/>
    </xf>
    <xf numFmtId="0" fontId="2" fillId="0" borderId="0" xfId="0" applyFont="1" applyFill="1" applyAlignment="1">
      <alignment vertical="center"/>
    </xf>
    <xf numFmtId="0" fontId="11" fillId="0" borderId="0" xfId="0" applyFont="1" applyFill="1" applyBorder="1" applyAlignment="1">
      <alignment vertical="center"/>
    </xf>
    <xf numFmtId="0" fontId="14" fillId="0" borderId="9" xfId="0" applyFont="1" applyFill="1" applyBorder="1" applyAlignment="1">
      <alignment horizontal="left" vertical="center"/>
    </xf>
    <xf numFmtId="0" fontId="2" fillId="0" borderId="2" xfId="0" applyFont="1" applyBorder="1" applyAlignment="1">
      <alignment horizontal="center"/>
    </xf>
    <xf numFmtId="38" fontId="5" fillId="0" borderId="0" xfId="0" applyNumberFormat="1" applyFont="1" applyBorder="1" applyAlignment="1">
      <alignment horizontal="center"/>
    </xf>
    <xf numFmtId="38" fontId="5" fillId="0" borderId="11" xfId="0" applyNumberFormat="1" applyFont="1" applyBorder="1" applyAlignment="1">
      <alignment horizontal="center"/>
    </xf>
    <xf numFmtId="38" fontId="5" fillId="0" borderId="11" xfId="0" applyNumberFormat="1" applyFont="1" applyBorder="1" applyAlignment="1"/>
    <xf numFmtId="0" fontId="2" fillId="0" borderId="2" xfId="0" applyFont="1" applyFill="1" applyBorder="1" applyAlignment="1">
      <alignment horizontal="center"/>
    </xf>
    <xf numFmtId="38" fontId="18" fillId="0" borderId="0" xfId="0" applyNumberFormat="1" applyFont="1"/>
    <xf numFmtId="38" fontId="18" fillId="0" borderId="0" xfId="0" applyNumberFormat="1" applyFont="1" applyBorder="1"/>
    <xf numFmtId="38" fontId="18" fillId="0" borderId="5" xfId="0" applyNumberFormat="1" applyFont="1" applyBorder="1"/>
    <xf numFmtId="10" fontId="18" fillId="0" borderId="0" xfId="0" applyNumberFormat="1" applyFont="1" applyFill="1" applyBorder="1"/>
    <xf numFmtId="10" fontId="18" fillId="0" borderId="0" xfId="0" applyNumberFormat="1" applyFont="1" applyBorder="1"/>
    <xf numFmtId="0" fontId="39" fillId="0" borderId="0" xfId="0" applyFont="1" applyFill="1"/>
    <xf numFmtId="0" fontId="40" fillId="0" borderId="0" xfId="0" applyFont="1" applyAlignment="1">
      <alignment vertical="center"/>
    </xf>
    <xf numFmtId="0" fontId="19" fillId="0" borderId="0" xfId="14" applyFont="1" applyFill="1" applyAlignment="1">
      <alignment vertical="center"/>
    </xf>
    <xf numFmtId="0" fontId="41" fillId="0" borderId="0" xfId="0" applyFont="1"/>
    <xf numFmtId="0" fontId="41" fillId="0" borderId="0" xfId="0" applyFont="1" applyAlignment="1">
      <alignment horizontal="left" wrapText="1"/>
    </xf>
    <xf numFmtId="0" fontId="41" fillId="0" borderId="0" xfId="0" applyFont="1" applyAlignment="1">
      <alignment vertical="center"/>
    </xf>
    <xf numFmtId="0" fontId="25" fillId="0" borderId="0" xfId="0" applyFont="1" applyBorder="1" applyAlignment="1">
      <alignment vertical="center"/>
    </xf>
    <xf numFmtId="0" fontId="17" fillId="0" borderId="0" xfId="0" applyFont="1" applyFill="1" applyBorder="1" applyAlignment="1">
      <alignment vertical="center" wrapText="1"/>
    </xf>
    <xf numFmtId="0" fontId="29" fillId="0" borderId="0" xfId="13" applyFont="1" applyFill="1"/>
    <xf numFmtId="0" fontId="5" fillId="0" borderId="0" xfId="13" applyFont="1" applyFill="1"/>
    <xf numFmtId="38" fontId="4" fillId="0" borderId="0" xfId="0" applyNumberFormat="1" applyFont="1"/>
    <xf numFmtId="38" fontId="0" fillId="0" borderId="0" xfId="0" applyNumberFormat="1" applyAlignment="1">
      <alignment horizontal="right"/>
    </xf>
    <xf numFmtId="0" fontId="29" fillId="0" borderId="0" xfId="14" applyFont="1" applyFill="1" applyAlignment="1">
      <alignment vertical="center"/>
    </xf>
    <xf numFmtId="165" fontId="19" fillId="0" borderId="0" xfId="3" applyNumberFormat="1" applyFont="1" applyFill="1" applyBorder="1" applyAlignment="1">
      <alignment vertical="center"/>
    </xf>
    <xf numFmtId="0" fontId="19" fillId="0" borderId="0" xfId="14" quotePrefix="1" applyFont="1" applyFill="1" applyBorder="1" applyAlignment="1">
      <alignment vertical="center"/>
    </xf>
    <xf numFmtId="165" fontId="19" fillId="0" borderId="2" xfId="3" applyNumberFormat="1" applyFont="1" applyFill="1" applyBorder="1" applyAlignment="1">
      <alignment horizontal="center" vertical="center"/>
    </xf>
    <xf numFmtId="0" fontId="19" fillId="0" borderId="2" xfId="14" applyFont="1" applyFill="1" applyBorder="1" applyAlignment="1">
      <alignment horizontal="center" vertical="center"/>
    </xf>
    <xf numFmtId="165" fontId="19" fillId="0" borderId="0" xfId="3" applyNumberFormat="1" applyFont="1" applyFill="1" applyAlignment="1">
      <alignment vertical="center"/>
    </xf>
    <xf numFmtId="0" fontId="2" fillId="0" borderId="0" xfId="0" applyFont="1" applyFill="1" applyAlignment="1">
      <alignment horizontal="left" indent="1"/>
    </xf>
    <xf numFmtId="0" fontId="15" fillId="0" borderId="0" xfId="0" applyFont="1" applyFill="1" applyBorder="1" applyAlignment="1">
      <alignment vertical="center" wrapText="1"/>
    </xf>
    <xf numFmtId="0" fontId="5" fillId="0" borderId="0" xfId="0" applyFont="1" applyFill="1" applyAlignment="1">
      <alignment horizontal="left" vertical="center"/>
    </xf>
    <xf numFmtId="0" fontId="2" fillId="0" borderId="2" xfId="0" applyNumberFormat="1" applyFont="1" applyFill="1" applyBorder="1" applyAlignment="1">
      <alignment horizontal="center"/>
    </xf>
    <xf numFmtId="0" fontId="4" fillId="0" borderId="0" xfId="0" applyFont="1" applyFill="1"/>
    <xf numFmtId="38" fontId="5" fillId="0" borderId="0" xfId="0" applyNumberFormat="1" applyFont="1" applyAlignment="1"/>
    <xf numFmtId="0" fontId="2" fillId="0" borderId="2" xfId="0" quotePrefix="1" applyNumberFormat="1" applyFont="1" applyFill="1" applyBorder="1" applyAlignment="1">
      <alignment horizontal="center"/>
    </xf>
    <xf numFmtId="0" fontId="19" fillId="0" borderId="0" xfId="14" applyFont="1" applyAlignment="1">
      <alignment vertical="center"/>
    </xf>
    <xf numFmtId="0" fontId="2" fillId="0" borderId="0" xfId="14" applyFont="1" applyBorder="1" applyAlignment="1">
      <alignment vertical="center"/>
    </xf>
    <xf numFmtId="0" fontId="19" fillId="0" borderId="0" xfId="14" applyFont="1" applyBorder="1" applyAlignment="1">
      <alignment vertical="center"/>
    </xf>
    <xf numFmtId="0" fontId="22" fillId="0" borderId="0" xfId="14" applyFont="1" applyBorder="1" applyAlignment="1">
      <alignment vertical="center"/>
    </xf>
    <xf numFmtId="0" fontId="23" fillId="0" borderId="0" xfId="14" applyFont="1" applyAlignment="1">
      <alignment vertical="center"/>
    </xf>
    <xf numFmtId="0" fontId="19" fillId="0" borderId="0" xfId="14" quotePrefix="1" applyFont="1" applyBorder="1" applyAlignment="1">
      <alignment vertical="center"/>
    </xf>
    <xf numFmtId="0" fontId="2" fillId="0" borderId="0" xfId="3" applyNumberFormat="1" applyFont="1" applyFill="1" applyBorder="1" applyAlignment="1">
      <alignment vertical="center"/>
    </xf>
    <xf numFmtId="0" fontId="18" fillId="0" borderId="0" xfId="16" applyFont="1" applyFill="1" applyBorder="1"/>
    <xf numFmtId="0" fontId="18" fillId="0" borderId="0" xfId="16" applyFont="1" applyFill="1" applyBorder="1" applyAlignment="1">
      <alignment horizontal="left" vertical="justify" indent="2"/>
    </xf>
    <xf numFmtId="0" fontId="20" fillId="0" borderId="0" xfId="14" applyFont="1" applyFill="1" applyBorder="1" applyAlignment="1">
      <alignment horizontal="left" vertical="center" indent="1"/>
    </xf>
    <xf numFmtId="0" fontId="38" fillId="0" borderId="0" xfId="16" applyFont="1" applyFill="1" applyBorder="1" applyAlignment="1">
      <alignment vertical="center"/>
    </xf>
    <xf numFmtId="0" fontId="2" fillId="2" borderId="13" xfId="16" applyFont="1" applyFill="1" applyBorder="1" applyAlignment="1">
      <alignment vertical="center"/>
    </xf>
    <xf numFmtId="0" fontId="2" fillId="2" borderId="14" xfId="16" applyFont="1" applyFill="1" applyBorder="1" applyAlignment="1">
      <alignment vertical="center"/>
    </xf>
    <xf numFmtId="0" fontId="2" fillId="2" borderId="15" xfId="16" applyFont="1" applyFill="1" applyBorder="1" applyAlignment="1">
      <alignment vertical="center"/>
    </xf>
    <xf numFmtId="0" fontId="2" fillId="2" borderId="16" xfId="16" applyFont="1" applyFill="1" applyBorder="1" applyAlignment="1">
      <alignment vertical="center"/>
    </xf>
    <xf numFmtId="10" fontId="0" fillId="0" borderId="0" xfId="22" applyNumberFormat="1" applyFont="1" applyBorder="1"/>
    <xf numFmtId="10" fontId="0" fillId="0" borderId="2" xfId="22" applyNumberFormat="1" applyFont="1" applyBorder="1"/>
    <xf numFmtId="10" fontId="0" fillId="0" borderId="5" xfId="0" applyNumberFormat="1" applyBorder="1"/>
    <xf numFmtId="10" fontId="0" fillId="0" borderId="0" xfId="0" applyNumberFormat="1"/>
    <xf numFmtId="41" fontId="0" fillId="0" borderId="0" xfId="1" applyNumberFormat="1" applyFont="1" applyProtection="1">
      <protection locked="0"/>
    </xf>
    <xf numFmtId="41" fontId="18" fillId="0" borderId="0" xfId="1" applyNumberFormat="1" applyFont="1"/>
    <xf numFmtId="41" fontId="0" fillId="0" borderId="0" xfId="1" applyNumberFormat="1" applyFont="1"/>
    <xf numFmtId="41" fontId="1" fillId="0" borderId="0" xfId="1" applyNumberFormat="1" applyFont="1" applyProtection="1">
      <protection locked="0"/>
    </xf>
    <xf numFmtId="41" fontId="0" fillId="0" borderId="10" xfId="1" applyNumberFormat="1" applyFont="1" applyBorder="1"/>
    <xf numFmtId="41" fontId="0" fillId="0" borderId="0" xfId="1" applyNumberFormat="1" applyFont="1" applyBorder="1"/>
    <xf numFmtId="41" fontId="0" fillId="0" borderId="10" xfId="1" applyNumberFormat="1" applyFont="1" applyBorder="1" applyProtection="1">
      <protection locked="0"/>
    </xf>
    <xf numFmtId="41" fontId="0" fillId="0" borderId="2" xfId="1" applyNumberFormat="1" applyFont="1" applyBorder="1"/>
    <xf numFmtId="41" fontId="2" fillId="0" borderId="8" xfId="1" applyNumberFormat="1" applyFont="1" applyBorder="1"/>
    <xf numFmtId="41" fontId="2" fillId="0" borderId="0" xfId="1" applyNumberFormat="1" applyFont="1"/>
    <xf numFmtId="41" fontId="18" fillId="0" borderId="8" xfId="1" applyNumberFormat="1" applyFont="1" applyBorder="1"/>
    <xf numFmtId="41" fontId="0" fillId="0" borderId="0" xfId="1" applyNumberFormat="1" applyFont="1" applyFill="1"/>
    <xf numFmtId="41" fontId="0" fillId="0" borderId="10" xfId="1" applyNumberFormat="1" applyFont="1" applyFill="1" applyBorder="1"/>
    <xf numFmtId="41" fontId="0" fillId="0" borderId="0" xfId="1" applyNumberFormat="1" applyFont="1" applyFill="1" applyBorder="1"/>
    <xf numFmtId="41" fontId="0" fillId="0" borderId="2" xfId="1" applyNumberFormat="1" applyFont="1" applyFill="1" applyBorder="1"/>
    <xf numFmtId="41" fontId="2" fillId="0" borderId="0" xfId="1" applyNumberFormat="1" applyFont="1" applyFill="1" applyBorder="1"/>
    <xf numFmtId="41" fontId="2" fillId="0" borderId="0" xfId="0" applyNumberFormat="1" applyFont="1" applyFill="1"/>
    <xf numFmtId="41" fontId="2" fillId="0" borderId="1" xfId="1" applyNumberFormat="1" applyFont="1" applyBorder="1"/>
    <xf numFmtId="41" fontId="0" fillId="0" borderId="0" xfId="0" applyNumberFormat="1"/>
    <xf numFmtId="38" fontId="5" fillId="0" borderId="0" xfId="0" applyNumberFormat="1" applyFont="1" applyAlignment="1" applyProtection="1">
      <alignment horizontal="center"/>
    </xf>
    <xf numFmtId="38" fontId="5" fillId="0" borderId="0" xfId="0" applyNumberFormat="1" applyFont="1" applyAlignment="1" applyProtection="1"/>
    <xf numFmtId="41" fontId="18" fillId="0" borderId="0" xfId="1" applyNumberFormat="1" applyFont="1" applyBorder="1"/>
    <xf numFmtId="41" fontId="1" fillId="0" borderId="0" xfId="1" applyNumberFormat="1" applyFont="1"/>
    <xf numFmtId="41" fontId="18" fillId="0" borderId="10" xfId="1" applyNumberFormat="1" applyFont="1" applyBorder="1"/>
    <xf numFmtId="41" fontId="18" fillId="0" borderId="2" xfId="1" applyNumberFormat="1" applyFont="1" applyBorder="1"/>
    <xf numFmtId="10" fontId="18" fillId="0" borderId="0" xfId="22" applyNumberFormat="1" applyFont="1" applyFill="1" applyBorder="1"/>
    <xf numFmtId="10" fontId="18" fillId="0" borderId="0" xfId="22" applyNumberFormat="1" applyFont="1" applyBorder="1"/>
    <xf numFmtId="10" fontId="18" fillId="0" borderId="2" xfId="22" applyNumberFormat="1" applyFont="1" applyBorder="1"/>
    <xf numFmtId="41" fontId="2" fillId="0" borderId="0" xfId="1" applyNumberFormat="1" applyFont="1" applyBorder="1" applyAlignment="1">
      <alignment horizontal="center"/>
    </xf>
    <xf numFmtId="41" fontId="1" fillId="0" borderId="10" xfId="1" applyNumberFormat="1" applyBorder="1"/>
    <xf numFmtId="41" fontId="1" fillId="0" borderId="0" xfId="1" applyNumberFormat="1"/>
    <xf numFmtId="41" fontId="1" fillId="0" borderId="0" xfId="1" applyNumberFormat="1" applyProtection="1">
      <protection locked="0"/>
    </xf>
    <xf numFmtId="41" fontId="2" fillId="0" borderId="0" xfId="1" applyNumberFormat="1" applyFont="1" applyProtection="1">
      <protection locked="0"/>
    </xf>
    <xf numFmtId="41" fontId="2" fillId="0" borderId="2" xfId="1" applyNumberFormat="1" applyFont="1" applyBorder="1"/>
    <xf numFmtId="41" fontId="2" fillId="0" borderId="0" xfId="1" applyNumberFormat="1" applyFont="1" applyBorder="1"/>
    <xf numFmtId="41" fontId="2" fillId="0" borderId="10" xfId="1" applyNumberFormat="1" applyFont="1" applyBorder="1"/>
    <xf numFmtId="41" fontId="1" fillId="0" borderId="5" xfId="1" applyNumberFormat="1" applyFont="1" applyBorder="1"/>
    <xf numFmtId="41" fontId="1" fillId="0" borderId="18" xfId="1" applyNumberFormat="1" applyFont="1" applyFill="1" applyBorder="1"/>
    <xf numFmtId="41" fontId="1" fillId="0" borderId="0" xfId="1" applyNumberFormat="1" applyFont="1" applyBorder="1"/>
    <xf numFmtId="41" fontId="1" fillId="0" borderId="19" xfId="1" applyNumberFormat="1" applyFont="1" applyFill="1" applyBorder="1"/>
    <xf numFmtId="41" fontId="1" fillId="0" borderId="19" xfId="1" applyNumberFormat="1" applyFont="1" applyBorder="1"/>
    <xf numFmtId="41" fontId="1" fillId="0" borderId="1" xfId="1" applyNumberFormat="1" applyFont="1" applyBorder="1"/>
    <xf numFmtId="41" fontId="1" fillId="0" borderId="9" xfId="1" applyNumberFormat="1" applyFont="1" applyBorder="1"/>
    <xf numFmtId="41" fontId="0" fillId="0" borderId="0" xfId="0" applyNumberFormat="1" applyProtection="1">
      <protection locked="0"/>
    </xf>
    <xf numFmtId="41" fontId="0" fillId="0" borderId="0" xfId="0" applyNumberFormat="1" applyFill="1" applyProtection="1">
      <protection locked="0"/>
    </xf>
    <xf numFmtId="0" fontId="15" fillId="0" borderId="0" xfId="0" applyFont="1" applyAlignment="1" applyProtection="1">
      <alignment vertical="center"/>
      <protection locked="0"/>
    </xf>
    <xf numFmtId="0" fontId="18" fillId="0" borderId="0" xfId="0" applyFont="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Font="1" applyBorder="1" applyAlignment="1" applyProtection="1">
      <alignment horizontal="right" vertical="center"/>
      <protection locked="0"/>
    </xf>
    <xf numFmtId="0" fontId="12" fillId="0" borderId="0" xfId="0" applyFont="1" applyBorder="1" applyAlignment="1" applyProtection="1">
      <alignment vertical="center"/>
      <protection locked="0"/>
    </xf>
    <xf numFmtId="0" fontId="18" fillId="0" borderId="0" xfId="0" applyFont="1" applyProtection="1">
      <protection locked="0"/>
    </xf>
    <xf numFmtId="0" fontId="2" fillId="0" borderId="0"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1"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37" fontId="19" fillId="0" borderId="0" xfId="13" applyNumberFormat="1" applyFont="1" applyFill="1" applyBorder="1" applyAlignment="1" applyProtection="1">
      <alignment horizontal="center"/>
      <protection locked="0"/>
    </xf>
    <xf numFmtId="164" fontId="21" fillId="0" borderId="0" xfId="13" applyNumberFormat="1" applyFont="1" applyFill="1" applyBorder="1" applyProtection="1">
      <protection locked="0"/>
    </xf>
    <xf numFmtId="0" fontId="2" fillId="0" borderId="0" xfId="19" applyFont="1" applyFill="1" applyBorder="1" applyAlignment="1" applyProtection="1">
      <alignment vertical="center"/>
      <protection locked="0"/>
    </xf>
    <xf numFmtId="0" fontId="18" fillId="0" borderId="0" xfId="19" applyFont="1" applyFill="1" applyBorder="1" applyAlignment="1" applyProtection="1">
      <alignment horizontal="left" vertical="center"/>
      <protection locked="0"/>
    </xf>
    <xf numFmtId="0" fontId="20" fillId="0" borderId="0" xfId="19" applyFont="1" applyFill="1" applyBorder="1" applyAlignment="1" applyProtection="1">
      <alignment vertical="center"/>
      <protection locked="0"/>
    </xf>
    <xf numFmtId="0" fontId="18" fillId="0" borderId="0" xfId="19" applyFont="1" applyFill="1" applyBorder="1" applyAlignment="1" applyProtection="1">
      <alignment vertical="center"/>
      <protection locked="0"/>
    </xf>
    <xf numFmtId="43" fontId="20" fillId="0" borderId="0" xfId="1" applyFont="1" applyFill="1" applyBorder="1" applyAlignment="1" applyProtection="1">
      <alignment horizontal="center" vertical="center"/>
      <protection locked="0"/>
    </xf>
    <xf numFmtId="0" fontId="2" fillId="0" borderId="0" xfId="13" applyFont="1" applyFill="1" applyBorder="1" applyAlignment="1" applyProtection="1">
      <alignment vertical="center"/>
      <protection locked="0"/>
    </xf>
    <xf numFmtId="0" fontId="37"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protection locked="0"/>
    </xf>
    <xf numFmtId="0" fontId="18"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wrapText="1"/>
      <protection locked="0"/>
    </xf>
    <xf numFmtId="164" fontId="18" fillId="0" borderId="0" xfId="13" applyNumberFormat="1" applyFont="1" applyFill="1" applyBorder="1" applyAlignment="1" applyProtection="1">
      <alignment vertical="center"/>
      <protection locked="0"/>
    </xf>
    <xf numFmtId="43" fontId="18" fillId="0" borderId="0" xfId="1" applyFont="1" applyFill="1" applyBorder="1" applyAlignment="1" applyProtection="1">
      <alignment horizontal="center" vertical="center"/>
      <protection locked="0"/>
    </xf>
    <xf numFmtId="43" fontId="18" fillId="0" borderId="0" xfId="1" applyFont="1" applyFill="1" applyBorder="1" applyAlignment="1" applyProtection="1">
      <alignment vertical="center"/>
      <protection locked="0"/>
    </xf>
    <xf numFmtId="43" fontId="2" fillId="0" borderId="0" xfId="1" applyFont="1" applyFill="1" applyBorder="1" applyAlignment="1" applyProtection="1">
      <alignment horizontal="center" vertical="center"/>
      <protection locked="0"/>
    </xf>
    <xf numFmtId="43" fontId="27" fillId="0" borderId="0" xfId="1" applyFont="1" applyFill="1" applyBorder="1" applyAlignment="1" applyProtection="1">
      <alignment vertical="center"/>
      <protection locked="0"/>
    </xf>
    <xf numFmtId="43" fontId="2" fillId="0" borderId="0" xfId="1" applyFont="1" applyFill="1" applyBorder="1" applyAlignment="1" applyProtection="1">
      <alignment vertical="center"/>
      <protection locked="0"/>
    </xf>
    <xf numFmtId="164" fontId="2" fillId="0" borderId="0" xfId="13" applyNumberFormat="1" applyFont="1" applyFill="1" applyBorder="1" applyAlignment="1" applyProtection="1">
      <alignment vertical="center"/>
      <protection locked="0"/>
    </xf>
    <xf numFmtId="0" fontId="14" fillId="0" borderId="0" xfId="13" applyFont="1" applyProtection="1">
      <protection locked="0"/>
    </xf>
    <xf numFmtId="0" fontId="14" fillId="0" borderId="0" xfId="18" applyFont="1" applyProtection="1">
      <protection locked="0"/>
    </xf>
    <xf numFmtId="0" fontId="14" fillId="0" borderId="5" xfId="13" applyFont="1" applyBorder="1" applyProtection="1">
      <protection locked="0"/>
    </xf>
    <xf numFmtId="165" fontId="14" fillId="0" borderId="24" xfId="2" applyNumberFormat="1" applyFont="1" applyBorder="1" applyProtection="1">
      <protection locked="0"/>
    </xf>
    <xf numFmtId="165" fontId="14" fillId="0" borderId="0" xfId="2" applyNumberFormat="1" applyFont="1" applyBorder="1" applyProtection="1">
      <protection locked="0"/>
    </xf>
    <xf numFmtId="166" fontId="14" fillId="0" borderId="19" xfId="6" applyNumberFormat="1" applyFont="1" applyBorder="1" applyProtection="1">
      <protection locked="0"/>
    </xf>
    <xf numFmtId="41" fontId="2" fillId="0" borderId="0" xfId="0" applyNumberFormat="1" applyFont="1" applyBorder="1" applyAlignment="1">
      <alignment vertical="center"/>
    </xf>
    <xf numFmtId="41" fontId="18" fillId="0" borderId="22" xfId="0" applyNumberFormat="1" applyFont="1" applyBorder="1" applyAlignment="1">
      <alignment vertical="center"/>
    </xf>
    <xf numFmtId="41" fontId="18" fillId="0" borderId="0" xfId="0" applyNumberFormat="1" applyFont="1" applyAlignment="1">
      <alignment vertical="center"/>
    </xf>
    <xf numFmtId="41" fontId="18" fillId="0" borderId="0" xfId="0" applyNumberFormat="1" applyFont="1" applyFill="1" applyAlignment="1">
      <alignment vertical="center"/>
    </xf>
    <xf numFmtId="41" fontId="18" fillId="0" borderId="0" xfId="0" applyNumberFormat="1" applyFont="1" applyBorder="1" applyAlignment="1">
      <alignment vertical="center"/>
    </xf>
    <xf numFmtId="41" fontId="18" fillId="0" borderId="0" xfId="1" applyNumberFormat="1" applyFont="1" applyBorder="1" applyAlignment="1">
      <alignment vertical="center"/>
    </xf>
    <xf numFmtId="41" fontId="18" fillId="0" borderId="0" xfId="0" applyNumberFormat="1" applyFont="1" applyFill="1" applyBorder="1" applyAlignment="1">
      <alignment vertical="center"/>
    </xf>
    <xf numFmtId="41" fontId="18" fillId="0" borderId="4" xfId="0" applyNumberFormat="1" applyFont="1" applyBorder="1" applyAlignment="1">
      <alignment vertical="center"/>
    </xf>
    <xf numFmtId="41" fontId="18" fillId="0" borderId="25" xfId="0" applyNumberFormat="1" applyFont="1" applyBorder="1" applyAlignment="1">
      <alignment vertical="center"/>
    </xf>
    <xf numFmtId="41" fontId="18" fillId="0" borderId="25" xfId="1" applyNumberFormat="1" applyFont="1" applyBorder="1" applyAlignment="1">
      <alignment vertical="center"/>
    </xf>
    <xf numFmtId="41" fontId="18" fillId="0" borderId="4" xfId="1" applyNumberFormat="1" applyFont="1" applyFill="1" applyBorder="1" applyAlignment="1" applyProtection="1">
      <alignment vertical="center"/>
      <protection locked="0"/>
    </xf>
    <xf numFmtId="41" fontId="18" fillId="0" borderId="25" xfId="1" applyNumberFormat="1" applyFont="1" applyFill="1" applyBorder="1" applyAlignment="1" applyProtection="1">
      <alignment vertical="center"/>
      <protection locked="0"/>
    </xf>
    <xf numFmtId="41" fontId="18" fillId="0" borderId="25" xfId="1" applyNumberFormat="1" applyFont="1" applyFill="1" applyBorder="1" applyAlignment="1">
      <alignment vertical="center"/>
    </xf>
    <xf numFmtId="41" fontId="18" fillId="0" borderId="6" xfId="0" applyNumberFormat="1" applyFont="1" applyBorder="1" applyAlignment="1">
      <alignment vertical="center"/>
    </xf>
    <xf numFmtId="41" fontId="18" fillId="0" borderId="20" xfId="0" applyNumberFormat="1" applyFont="1" applyBorder="1" applyAlignment="1">
      <alignment vertical="center"/>
    </xf>
    <xf numFmtId="41" fontId="18" fillId="0" borderId="20" xfId="1" applyNumberFormat="1" applyFont="1" applyBorder="1" applyAlignment="1">
      <alignment vertical="center"/>
    </xf>
    <xf numFmtId="41" fontId="2" fillId="0" borderId="0" xfId="0" applyNumberFormat="1" applyFont="1" applyAlignment="1">
      <alignment vertical="center"/>
    </xf>
    <xf numFmtId="41" fontId="2" fillId="0" borderId="0" xfId="0" applyNumberFormat="1" applyFont="1" applyAlignment="1">
      <alignment horizontal="center" vertical="center"/>
    </xf>
    <xf numFmtId="41" fontId="18" fillId="0" borderId="0" xfId="0" applyNumberFormat="1" applyFont="1"/>
    <xf numFmtId="41" fontId="18" fillId="0" borderId="0" xfId="0" applyNumberFormat="1" applyFont="1" applyAlignment="1">
      <alignment horizontal="center" vertical="center"/>
    </xf>
    <xf numFmtId="41" fontId="18" fillId="0" borderId="0" xfId="5" applyNumberFormat="1" applyFont="1" applyFill="1" applyBorder="1" applyAlignment="1">
      <alignment vertical="center"/>
    </xf>
    <xf numFmtId="41" fontId="18" fillId="0" borderId="0" xfId="5" applyNumberFormat="1" applyFont="1" applyBorder="1" applyAlignment="1">
      <alignment vertical="center"/>
    </xf>
    <xf numFmtId="41" fontId="18" fillId="0" borderId="25" xfId="1" applyNumberFormat="1" applyFont="1" applyBorder="1" applyAlignment="1" applyProtection="1">
      <alignment vertical="center"/>
      <protection locked="0"/>
    </xf>
    <xf numFmtId="41" fontId="18" fillId="0" borderId="22" xfId="1" applyNumberFormat="1" applyFont="1" applyBorder="1" applyAlignment="1">
      <alignment vertical="center"/>
    </xf>
    <xf numFmtId="41" fontId="18" fillId="0" borderId="26" xfId="1" applyNumberFormat="1" applyFont="1" applyBorder="1" applyAlignment="1" applyProtection="1">
      <alignment vertical="center"/>
      <protection locked="0"/>
    </xf>
    <xf numFmtId="41" fontId="18" fillId="0" borderId="26" xfId="1" applyNumberFormat="1" applyFont="1" applyBorder="1" applyAlignment="1">
      <alignment vertical="center"/>
    </xf>
    <xf numFmtId="41" fontId="18" fillId="0" borderId="0" xfId="1" applyNumberFormat="1" applyFont="1" applyFill="1" applyBorder="1" applyAlignment="1">
      <alignment vertical="center"/>
    </xf>
    <xf numFmtId="41" fontId="2" fillId="0" borderId="22" xfId="0" applyNumberFormat="1" applyFont="1" applyFill="1" applyBorder="1" applyAlignment="1">
      <alignment vertical="center"/>
    </xf>
    <xf numFmtId="41" fontId="18" fillId="0" borderId="27" xfId="0" applyNumberFormat="1" applyFont="1" applyFill="1" applyBorder="1" applyAlignment="1">
      <alignment vertical="center"/>
    </xf>
    <xf numFmtId="43" fontId="18" fillId="0" borderId="0" xfId="0" applyNumberFormat="1" applyFont="1" applyBorder="1" applyAlignment="1" applyProtection="1">
      <alignment vertical="center"/>
      <protection locked="0"/>
    </xf>
    <xf numFmtId="43" fontId="18" fillId="0" borderId="0" xfId="0" applyNumberFormat="1" applyFont="1" applyAlignment="1" applyProtection="1">
      <alignment vertical="center"/>
      <protection locked="0"/>
    </xf>
    <xf numFmtId="41" fontId="0" fillId="0" borderId="0" xfId="0" applyNumberFormat="1" applyAlignment="1">
      <alignment horizontal="center"/>
    </xf>
    <xf numFmtId="41" fontId="0" fillId="0" borderId="0" xfId="0" applyNumberFormat="1" applyBorder="1"/>
    <xf numFmtId="41" fontId="0" fillId="0" borderId="2" xfId="0" applyNumberFormat="1" applyBorder="1"/>
    <xf numFmtId="41" fontId="0" fillId="0" borderId="10" xfId="0" applyNumberFormat="1" applyBorder="1"/>
    <xf numFmtId="41" fontId="0" fillId="0" borderId="0" xfId="1" applyNumberFormat="1" applyFont="1" applyFill="1" applyProtection="1">
      <protection locked="0"/>
    </xf>
    <xf numFmtId="41" fontId="0" fillId="0" borderId="0" xfId="0" applyNumberFormat="1" applyFill="1"/>
    <xf numFmtId="41" fontId="0" fillId="0" borderId="1" xfId="1" applyNumberFormat="1" applyFont="1" applyBorder="1"/>
    <xf numFmtId="41" fontId="19" fillId="0" borderId="0" xfId="3" applyNumberFormat="1" applyFont="1" applyFill="1" applyBorder="1" applyAlignment="1">
      <alignment horizontal="center" vertical="center"/>
    </xf>
    <xf numFmtId="41" fontId="19" fillId="0" borderId="0" xfId="14" applyNumberFormat="1" applyFont="1" applyFill="1" applyBorder="1" applyAlignment="1">
      <alignment horizontal="center" vertical="center"/>
    </xf>
    <xf numFmtId="41" fontId="19" fillId="0" borderId="0" xfId="14" applyNumberFormat="1" applyFont="1" applyFill="1" applyAlignment="1">
      <alignment vertical="center"/>
    </xf>
    <xf numFmtId="41" fontId="24" fillId="0" borderId="0" xfId="3" applyNumberFormat="1" applyFont="1" applyFill="1" applyBorder="1" applyAlignment="1">
      <alignment horizontal="center" vertical="center"/>
    </xf>
    <xf numFmtId="41" fontId="24" fillId="0" borderId="0" xfId="14" applyNumberFormat="1" applyFont="1" applyFill="1" applyBorder="1" applyAlignment="1">
      <alignment horizontal="center" vertical="center"/>
    </xf>
    <xf numFmtId="41" fontId="19" fillId="0" borderId="0" xfId="3" applyNumberFormat="1" applyFont="1" applyFill="1" applyAlignment="1">
      <alignment vertical="center"/>
    </xf>
    <xf numFmtId="41" fontId="18" fillId="0" borderId="0" xfId="13" applyNumberFormat="1" applyFont="1" applyFill="1" applyBorder="1"/>
    <xf numFmtId="41" fontId="18" fillId="0" borderId="0" xfId="13" applyNumberFormat="1" applyFont="1" applyFill="1" applyBorder="1" applyProtection="1">
      <protection locked="0"/>
    </xf>
    <xf numFmtId="43" fontId="2" fillId="0" borderId="0" xfId="13" applyNumberFormat="1" applyFont="1" applyFill="1" applyBorder="1" applyAlignment="1" applyProtection="1">
      <alignment vertical="center"/>
      <protection locked="0"/>
    </xf>
    <xf numFmtId="43" fontId="20" fillId="0" borderId="0" xfId="1" applyNumberFormat="1" applyFont="1" applyFill="1" applyBorder="1" applyAlignment="1" applyProtection="1">
      <alignment horizontal="center" vertical="center"/>
      <protection locked="0"/>
    </xf>
    <xf numFmtId="43" fontId="18" fillId="0" borderId="0" xfId="13" applyNumberFormat="1" applyFont="1" applyFill="1" applyBorder="1" applyAlignment="1" applyProtection="1">
      <alignment vertical="center"/>
      <protection locked="0"/>
    </xf>
    <xf numFmtId="43" fontId="19" fillId="0" borderId="2" xfId="1" applyNumberFormat="1" applyFont="1" applyFill="1" applyBorder="1" applyAlignment="1" applyProtection="1">
      <alignment horizontal="center" vertical="center"/>
      <protection locked="0"/>
    </xf>
    <xf numFmtId="43" fontId="20" fillId="0" borderId="1" xfId="1" applyNumberFormat="1" applyFont="1" applyFill="1" applyBorder="1" applyAlignment="1" applyProtection="1">
      <alignment horizontal="center" vertical="center"/>
      <protection locked="0"/>
    </xf>
    <xf numFmtId="10" fontId="18" fillId="0" borderId="0" xfId="1" applyNumberFormat="1" applyFont="1" applyFill="1" applyBorder="1" applyAlignment="1" applyProtection="1">
      <alignment horizontal="center" vertical="center"/>
      <protection locked="0"/>
    </xf>
    <xf numFmtId="10" fontId="18" fillId="0" borderId="0" xfId="13" applyNumberFormat="1" applyFont="1" applyFill="1" applyBorder="1" applyAlignment="1" applyProtection="1">
      <alignment vertical="center"/>
      <protection locked="0"/>
    </xf>
    <xf numFmtId="10" fontId="18" fillId="0" borderId="22" xfId="1" applyNumberFormat="1" applyFont="1" applyFill="1" applyBorder="1" applyAlignment="1" applyProtection="1">
      <alignment vertical="center"/>
      <protection locked="0"/>
    </xf>
    <xf numFmtId="10" fontId="2" fillId="0" borderId="0" xfId="13" applyNumberFormat="1" applyFont="1" applyFill="1" applyBorder="1" applyAlignment="1" applyProtection="1">
      <alignment vertical="center"/>
      <protection locked="0"/>
    </xf>
    <xf numFmtId="10" fontId="27" fillId="0" borderId="22" xfId="1" applyNumberFormat="1" applyFont="1" applyFill="1" applyBorder="1" applyAlignment="1" applyProtection="1">
      <alignment vertical="center"/>
      <protection locked="0"/>
    </xf>
    <xf numFmtId="10" fontId="2" fillId="0" borderId="22" xfId="1" applyNumberFormat="1" applyFont="1" applyFill="1" applyBorder="1" applyAlignment="1" applyProtection="1">
      <alignment vertical="center"/>
      <protection locked="0"/>
    </xf>
    <xf numFmtId="10" fontId="2" fillId="0" borderId="22" xfId="22" applyNumberFormat="1" applyFont="1" applyFill="1" applyBorder="1" applyAlignment="1" applyProtection="1">
      <alignment vertical="center"/>
      <protection locked="0"/>
    </xf>
    <xf numFmtId="10" fontId="18" fillId="0" borderId="22" xfId="22" applyNumberFormat="1" applyFont="1" applyFill="1" applyBorder="1" applyAlignment="1" applyProtection="1">
      <alignment vertical="center"/>
      <protection locked="0"/>
    </xf>
    <xf numFmtId="41" fontId="14" fillId="0" borderId="22" xfId="13" applyNumberFormat="1" applyFont="1" applyFill="1" applyBorder="1" applyProtection="1">
      <protection locked="0"/>
    </xf>
    <xf numFmtId="41" fontId="14" fillId="0" borderId="22" xfId="2" applyNumberFormat="1" applyFont="1" applyFill="1" applyBorder="1" applyProtection="1">
      <protection locked="0"/>
    </xf>
    <xf numFmtId="41" fontId="14" fillId="0" borderId="0" xfId="13" applyNumberFormat="1" applyFont="1" applyProtection="1">
      <protection locked="0"/>
    </xf>
    <xf numFmtId="41" fontId="14" fillId="0" borderId="0" xfId="13" applyNumberFormat="1" applyFont="1"/>
    <xf numFmtId="41" fontId="14" fillId="0" borderId="22" xfId="1" applyNumberFormat="1" applyFont="1" applyFill="1" applyBorder="1" applyProtection="1">
      <protection locked="0"/>
    </xf>
    <xf numFmtId="41" fontId="14" fillId="0" borderId="0" xfId="13" applyNumberFormat="1" applyFont="1" applyBorder="1" applyProtection="1">
      <protection locked="0"/>
    </xf>
    <xf numFmtId="41" fontId="1" fillId="0" borderId="0" xfId="1" applyNumberFormat="1" applyFont="1" applyFill="1" applyBorder="1" applyProtection="1"/>
    <xf numFmtId="0" fontId="0" fillId="0" borderId="0" xfId="0" applyProtection="1"/>
    <xf numFmtId="0" fontId="18" fillId="0" borderId="0" xfId="0" applyFont="1" applyFill="1" applyBorder="1" applyAlignment="1" applyProtection="1">
      <alignment vertical="center"/>
    </xf>
    <xf numFmtId="41" fontId="18" fillId="0" borderId="17" xfId="1" applyNumberFormat="1" applyFont="1" applyFill="1" applyBorder="1"/>
    <xf numFmtId="41" fontId="18" fillId="0" borderId="2" xfId="1" applyNumberFormat="1" applyFont="1" applyFill="1" applyBorder="1"/>
    <xf numFmtId="41" fontId="18" fillId="0" borderId="8" xfId="1" applyNumberFormat="1" applyFont="1" applyFill="1" applyBorder="1"/>
    <xf numFmtId="0" fontId="3" fillId="0" borderId="0" xfId="0" applyFont="1" applyProtection="1">
      <protection locked="0"/>
    </xf>
    <xf numFmtId="41" fontId="18" fillId="0" borderId="0" xfId="13" applyNumberFormat="1" applyFont="1" applyFill="1" applyBorder="1" applyAlignment="1" applyProtection="1">
      <alignment horizontal="center"/>
      <protection locked="0"/>
    </xf>
    <xf numFmtId="41" fontId="18" fillId="0" borderId="0" xfId="13" applyNumberFormat="1" applyFont="1" applyFill="1" applyBorder="1" applyProtection="1"/>
    <xf numFmtId="0" fontId="18" fillId="0" borderId="2" xfId="13" applyFont="1" applyFill="1" applyBorder="1" applyAlignment="1" applyProtection="1">
      <alignment vertical="center" wrapText="1"/>
      <protection locked="0"/>
    </xf>
    <xf numFmtId="41" fontId="18" fillId="0" borderId="22" xfId="13" applyNumberFormat="1" applyFont="1" applyFill="1" applyBorder="1" applyProtection="1">
      <protection locked="0"/>
    </xf>
    <xf numFmtId="41" fontId="18" fillId="0" borderId="22" xfId="13" applyNumberFormat="1" applyFont="1" applyBorder="1" applyProtection="1">
      <protection locked="0"/>
    </xf>
    <xf numFmtId="37" fontId="18" fillId="0" borderId="0" xfId="0" applyNumberFormat="1" applyFont="1" applyFill="1" applyBorder="1" applyAlignment="1">
      <alignment horizontal="left" vertical="center"/>
    </xf>
    <xf numFmtId="0" fontId="18" fillId="0" borderId="0" xfId="13" applyFont="1" applyFill="1" applyBorder="1" applyAlignment="1">
      <alignment vertical="top" wrapText="1"/>
    </xf>
    <xf numFmtId="37" fontId="18" fillId="0" borderId="0" xfId="13" applyNumberFormat="1" applyFont="1" applyFill="1" applyBorder="1" applyAlignment="1">
      <alignment horizontal="left"/>
    </xf>
    <xf numFmtId="0" fontId="18" fillId="0" borderId="0" xfId="0" applyFont="1" applyFill="1" applyBorder="1" applyAlignment="1">
      <alignment horizontal="left" vertical="top" wrapText="1"/>
    </xf>
    <xf numFmtId="37" fontId="2" fillId="0" borderId="0" xfId="13" applyNumberFormat="1" applyFont="1" applyFill="1" applyBorder="1" applyAlignment="1">
      <alignment horizontal="left"/>
    </xf>
    <xf numFmtId="37" fontId="18" fillId="0" borderId="0" xfId="13" applyNumberFormat="1" applyFont="1" applyFill="1" applyBorder="1" applyAlignment="1">
      <alignment horizontal="center"/>
    </xf>
    <xf numFmtId="0" fontId="2" fillId="0" borderId="0" xfId="13" applyFont="1" applyFill="1" applyBorder="1" applyAlignment="1">
      <alignment horizontal="center"/>
    </xf>
    <xf numFmtId="0" fontId="18" fillId="0" borderId="0" xfId="13" applyFont="1" applyFill="1" applyBorder="1" applyAlignment="1">
      <alignment horizontal="left" indent="1"/>
    </xf>
    <xf numFmtId="0" fontId="2" fillId="0" borderId="0" xfId="0" applyFont="1" applyBorder="1" applyAlignment="1">
      <alignment horizontal="left" vertical="center" wrapText="1"/>
    </xf>
    <xf numFmtId="41" fontId="24" fillId="3" borderId="0" xfId="3" applyNumberFormat="1" applyFont="1" applyFill="1" applyBorder="1" applyAlignment="1" applyProtection="1">
      <alignment horizontal="center" vertical="center"/>
      <protection locked="0"/>
    </xf>
    <xf numFmtId="41" fontId="18" fillId="0" borderId="0" xfId="0" applyNumberFormat="1" applyFont="1" applyFill="1" applyAlignment="1" applyProtection="1">
      <alignment horizontal="center"/>
    </xf>
    <xf numFmtId="0" fontId="18" fillId="0" borderId="0" xfId="0" applyFont="1" applyFill="1" applyProtection="1">
      <protection locked="0"/>
    </xf>
    <xf numFmtId="0" fontId="18" fillId="0" borderId="0" xfId="0" applyFont="1" applyFill="1" applyAlignment="1" applyProtection="1">
      <alignment horizontal="left" wrapText="1"/>
      <protection locked="0"/>
    </xf>
    <xf numFmtId="0" fontId="2" fillId="0" borderId="0" xfId="0" applyFont="1" applyProtection="1">
      <protection locked="0"/>
    </xf>
    <xf numFmtId="0" fontId="0" fillId="0" borderId="0" xfId="0" applyProtection="1">
      <protection locked="0"/>
    </xf>
    <xf numFmtId="165" fontId="18" fillId="0" borderId="0" xfId="1" applyNumberFormat="1" applyFont="1" applyProtection="1">
      <protection locked="0"/>
    </xf>
    <xf numFmtId="38" fontId="5" fillId="0" borderId="11" xfId="0" applyNumberFormat="1" applyFont="1" applyBorder="1" applyAlignment="1" applyProtection="1">
      <alignment horizontal="center"/>
      <protection locked="0"/>
    </xf>
    <xf numFmtId="0" fontId="4" fillId="0" borderId="0" xfId="0" applyFont="1" applyFill="1" applyBorder="1"/>
    <xf numFmtId="0" fontId="1" fillId="0" borderId="0" xfId="0" applyFont="1" applyFill="1" applyBorder="1"/>
    <xf numFmtId="0" fontId="1" fillId="0" borderId="2" xfId="0" applyFont="1" applyFill="1" applyBorder="1"/>
    <xf numFmtId="41" fontId="1" fillId="0" borderId="0" xfId="1" applyNumberFormat="1" applyFont="1" applyBorder="1" applyProtection="1"/>
    <xf numFmtId="41" fontId="1" fillId="0" borderId="1" xfId="1" applyNumberFormat="1" applyFont="1" applyBorder="1" applyProtection="1"/>
    <xf numFmtId="41" fontId="1" fillId="0" borderId="9" xfId="1" applyNumberFormat="1" applyFont="1" applyBorder="1" applyProtection="1"/>
    <xf numFmtId="41" fontId="1" fillId="0" borderId="19" xfId="1" applyNumberFormat="1" applyFont="1" applyBorder="1" applyProtection="1"/>
    <xf numFmtId="41" fontId="1" fillId="0" borderId="5" xfId="1" applyNumberFormat="1" applyFont="1" applyBorder="1" applyProtection="1"/>
    <xf numFmtId="41" fontId="1" fillId="0" borderId="18" xfId="1" applyNumberFormat="1" applyFont="1" applyBorder="1" applyProtection="1"/>
    <xf numFmtId="0" fontId="18" fillId="0" borderId="0" xfId="0" applyFont="1" applyFill="1" applyBorder="1" applyAlignment="1" applyProtection="1">
      <alignment horizontal="left" vertical="center"/>
      <protection locked="0"/>
    </xf>
    <xf numFmtId="164" fontId="18" fillId="0" borderId="0" xfId="0" applyNumberFormat="1" applyFont="1" applyFill="1" applyBorder="1" applyAlignment="1" applyProtection="1">
      <alignment vertical="center"/>
      <protection locked="0"/>
    </xf>
    <xf numFmtId="0" fontId="18" fillId="0"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164" fontId="18"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41" fontId="18" fillId="0" borderId="0" xfId="1" applyNumberFormat="1" applyFont="1" applyFill="1"/>
    <xf numFmtId="41" fontId="1" fillId="0" borderId="0" xfId="1" applyNumberFormat="1" applyFont="1" applyFill="1" applyProtection="1">
      <protection locked="0"/>
    </xf>
    <xf numFmtId="41" fontId="18" fillId="0" borderId="0" xfId="1" applyNumberFormat="1" applyFont="1" applyFill="1" applyBorder="1"/>
    <xf numFmtId="41" fontId="1" fillId="0" borderId="0" xfId="1" applyNumberFormat="1" applyFont="1" applyFill="1"/>
    <xf numFmtId="43" fontId="18" fillId="0" borderId="8" xfId="1" applyFont="1" applyBorder="1"/>
    <xf numFmtId="41" fontId="0" fillId="0" borderId="0" xfId="0" applyNumberFormat="1" applyFill="1" applyProtection="1"/>
    <xf numFmtId="41" fontId="1" fillId="0" borderId="0" xfId="0" applyNumberFormat="1" applyFont="1" applyFill="1" applyProtection="1">
      <protection locked="0"/>
    </xf>
    <xf numFmtId="41" fontId="1" fillId="0" borderId="0" xfId="0" applyNumberFormat="1" applyFont="1" applyFill="1" applyBorder="1" applyProtection="1">
      <protection locked="0"/>
    </xf>
    <xf numFmtId="41" fontId="0" fillId="0" borderId="0" xfId="0" applyNumberFormat="1" applyFill="1" applyBorder="1" applyProtection="1">
      <protection locked="0"/>
    </xf>
    <xf numFmtId="41" fontId="18" fillId="0" borderId="4" xfId="1" applyNumberFormat="1" applyFont="1" applyBorder="1" applyAlignment="1" applyProtection="1">
      <alignment vertical="center"/>
    </xf>
    <xf numFmtId="41" fontId="18" fillId="0" borderId="25" xfId="1" applyNumberFormat="1" applyFont="1" applyBorder="1" applyAlignment="1" applyProtection="1">
      <alignment vertical="center"/>
    </xf>
    <xf numFmtId="41" fontId="18" fillId="0" borderId="0" xfId="1" applyNumberFormat="1" applyFont="1" applyBorder="1" applyAlignment="1" applyProtection="1">
      <alignment vertical="center"/>
    </xf>
    <xf numFmtId="41" fontId="18" fillId="0" borderId="6" xfId="0" applyNumberFormat="1" applyFont="1" applyBorder="1" applyAlignment="1" applyProtection="1">
      <alignment vertical="center"/>
      <protection locked="0"/>
    </xf>
    <xf numFmtId="41" fontId="18" fillId="0" borderId="20" xfId="0" applyNumberFormat="1" applyFont="1" applyBorder="1" applyAlignment="1" applyProtection="1">
      <alignment vertical="center"/>
      <protection locked="0"/>
    </xf>
    <xf numFmtId="41" fontId="2" fillId="0" borderId="21" xfId="1" applyNumberFormat="1" applyFont="1" applyBorder="1" applyAlignment="1" applyProtection="1">
      <alignment vertical="center"/>
    </xf>
    <xf numFmtId="0" fontId="15" fillId="0" borderId="0" xfId="0" applyFont="1" applyBorder="1" applyAlignment="1" applyProtection="1">
      <alignment vertical="center"/>
    </xf>
    <xf numFmtId="41" fontId="18" fillId="0" borderId="3" xfId="1" applyNumberFormat="1" applyFont="1" applyBorder="1" applyAlignment="1" applyProtection="1">
      <alignment vertical="center"/>
      <protection locked="0"/>
    </xf>
    <xf numFmtId="41" fontId="18" fillId="0" borderId="4" xfId="1" applyNumberFormat="1" applyFont="1" applyBorder="1" applyAlignment="1" applyProtection="1">
      <alignment vertical="center"/>
      <protection locked="0"/>
    </xf>
    <xf numFmtId="41" fontId="24" fillId="0" borderId="0" xfId="3" applyNumberFormat="1" applyFont="1" applyFill="1" applyBorder="1" applyAlignment="1" applyProtection="1">
      <alignment horizontal="center" vertical="center"/>
    </xf>
    <xf numFmtId="41" fontId="24" fillId="0" borderId="10" xfId="3" applyNumberFormat="1" applyFont="1" applyFill="1" applyBorder="1" applyAlignment="1" applyProtection="1">
      <alignment horizontal="center" vertical="center"/>
    </xf>
    <xf numFmtId="165" fontId="19" fillId="0" borderId="0" xfId="1" applyNumberFormat="1" applyFont="1" applyFill="1" applyBorder="1" applyAlignment="1" applyProtection="1">
      <alignment horizontal="center" vertical="center"/>
    </xf>
    <xf numFmtId="41" fontId="0" fillId="0" borderId="2" xfId="1" applyNumberFormat="1" applyFont="1" applyBorder="1" applyProtection="1">
      <protection locked="0"/>
    </xf>
    <xf numFmtId="0" fontId="35" fillId="3" borderId="29" xfId="0"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0" fontId="5" fillId="0" borderId="0" xfId="0" applyFont="1" applyAlignment="1" applyProtection="1">
      <protection locked="0"/>
    </xf>
    <xf numFmtId="0" fontId="43" fillId="0" borderId="0" xfId="0" applyFont="1" applyAlignment="1" applyProtection="1">
      <protection locked="0"/>
    </xf>
    <xf numFmtId="0" fontId="40" fillId="0" borderId="0" xfId="0" applyFont="1" applyProtection="1">
      <protection locked="0"/>
    </xf>
    <xf numFmtId="41" fontId="18" fillId="0" borderId="8" xfId="1" applyNumberFormat="1" applyFont="1" applyBorder="1" applyProtection="1">
      <protection locked="0"/>
    </xf>
    <xf numFmtId="43" fontId="2" fillId="0" borderId="22" xfId="0" applyNumberFormat="1" applyFont="1" applyBorder="1" applyAlignment="1" applyProtection="1">
      <alignment vertical="center"/>
      <protection locked="0"/>
    </xf>
    <xf numFmtId="0" fontId="40" fillId="0" borderId="0" xfId="0" applyFont="1" applyProtection="1"/>
    <xf numFmtId="0" fontId="50" fillId="0" borderId="0" xfId="0" applyFont="1"/>
    <xf numFmtId="0" fontId="1" fillId="0" borderId="0" xfId="0" applyFont="1" applyFill="1" applyProtection="1"/>
    <xf numFmtId="41" fontId="18" fillId="0" borderId="10" xfId="1" applyNumberFormat="1" applyFont="1" applyFill="1" applyBorder="1"/>
    <xf numFmtId="0" fontId="1" fillId="0" borderId="0" xfId="0" applyFont="1" applyProtection="1">
      <protection locked="0"/>
    </xf>
    <xf numFmtId="0" fontId="1" fillId="0" borderId="0" xfId="0" applyFont="1" applyAlignment="1">
      <alignment wrapText="1"/>
    </xf>
    <xf numFmtId="0" fontId="1" fillId="0" borderId="0" xfId="0" applyFont="1" applyFill="1" applyAlignment="1" applyProtection="1">
      <alignment wrapText="1"/>
    </xf>
    <xf numFmtId="0" fontId="1" fillId="0" borderId="0" xfId="0" applyFont="1" applyBorder="1" applyAlignment="1">
      <alignment horizontal="right" vertical="center"/>
    </xf>
    <xf numFmtId="0" fontId="39" fillId="0" borderId="0" xfId="13" applyFont="1" applyFill="1" applyBorder="1" applyAlignment="1">
      <alignment vertical="center"/>
    </xf>
    <xf numFmtId="0" fontId="55" fillId="0" borderId="0" xfId="0" applyFont="1" applyFill="1" applyProtection="1">
      <protection locked="0"/>
    </xf>
    <xf numFmtId="0" fontId="55" fillId="0" borderId="0" xfId="0" applyFont="1" applyProtection="1">
      <protection locked="0"/>
    </xf>
    <xf numFmtId="0" fontId="1" fillId="0" borderId="0" xfId="0" applyFont="1" applyAlignment="1" applyProtection="1">
      <alignment vertical="center"/>
    </xf>
    <xf numFmtId="41" fontId="56" fillId="0" borderId="0" xfId="3" applyNumberFormat="1" applyFont="1" applyFill="1" applyBorder="1" applyAlignment="1">
      <alignment horizontal="left" vertical="center"/>
    </xf>
    <xf numFmtId="41" fontId="1" fillId="0" borderId="22" xfId="13" applyNumberFormat="1" applyFont="1" applyFill="1" applyBorder="1" applyProtection="1">
      <protection locked="0"/>
    </xf>
    <xf numFmtId="41" fontId="1" fillId="0" borderId="22" xfId="13" applyNumberFormat="1" applyFont="1" applyBorder="1" applyProtection="1">
      <protection locked="0"/>
    </xf>
    <xf numFmtId="41" fontId="14" fillId="0" borderId="0" xfId="2" applyNumberFormat="1" applyFont="1" applyBorder="1" applyProtection="1">
      <protection locked="0"/>
    </xf>
    <xf numFmtId="41" fontId="14" fillId="0" borderId="0" xfId="6" applyNumberFormat="1" applyFont="1" applyBorder="1" applyProtection="1">
      <protection locked="0"/>
    </xf>
    <xf numFmtId="41" fontId="57" fillId="0" borderId="0" xfId="13" applyNumberFormat="1" applyFont="1" applyBorder="1" applyProtection="1">
      <protection locked="0"/>
    </xf>
    <xf numFmtId="0" fontId="1" fillId="0" borderId="0" xfId="13" applyFont="1" applyFill="1" applyBorder="1" applyAlignment="1">
      <alignment vertical="top" wrapText="1"/>
    </xf>
    <xf numFmtId="0" fontId="1" fillId="6" borderId="0" xfId="0" applyFont="1" applyFill="1" applyAlignment="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xf>
    <xf numFmtId="0" fontId="18" fillId="0"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left" vertical="center"/>
    </xf>
    <xf numFmtId="0" fontId="19" fillId="0" borderId="10" xfId="0" applyNumberFormat="1" applyFont="1" applyFill="1" applyBorder="1" applyAlignment="1" applyProtection="1">
      <alignment vertical="center"/>
    </xf>
    <xf numFmtId="0" fontId="19" fillId="0" borderId="0" xfId="0" applyNumberFormat="1" applyFont="1" applyFill="1" applyBorder="1" applyAlignment="1" applyProtection="1">
      <alignment vertical="center" wrapText="1"/>
    </xf>
    <xf numFmtId="0" fontId="19" fillId="0" borderId="0" xfId="17"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protection locked="0"/>
    </xf>
    <xf numFmtId="0" fontId="19"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vertical="center"/>
      <protection locked="0"/>
    </xf>
    <xf numFmtId="0" fontId="18" fillId="0" borderId="0" xfId="0" applyNumberFormat="1" applyFont="1" applyFill="1" applyBorder="1" applyAlignment="1" applyProtection="1">
      <alignment horizontal="center" vertical="center"/>
      <protection locked="0"/>
    </xf>
    <xf numFmtId="0" fontId="50" fillId="0" borderId="0" xfId="0" applyFont="1" applyAlignment="1">
      <alignment vertical="center"/>
    </xf>
    <xf numFmtId="0" fontId="0" fillId="0" borderId="0" xfId="0" applyFont="1"/>
    <xf numFmtId="0" fontId="0" fillId="0" borderId="0" xfId="0" applyFont="1" applyFill="1" applyProtection="1"/>
    <xf numFmtId="0" fontId="1" fillId="0" borderId="0" xfId="0" applyFont="1" applyAlignment="1">
      <alignment vertical="center"/>
    </xf>
    <xf numFmtId="38" fontId="5" fillId="0" borderId="11" xfId="0" applyNumberFormat="1" applyFont="1" applyBorder="1" applyAlignment="1">
      <alignment horizontal="center"/>
    </xf>
    <xf numFmtId="38" fontId="5" fillId="0" borderId="11" xfId="0" applyNumberFormat="1" applyFont="1" applyBorder="1" applyAlignment="1" applyProtection="1">
      <alignment horizontal="center"/>
      <protection locked="0"/>
    </xf>
    <xf numFmtId="41" fontId="18" fillId="0" borderId="22" xfId="1" applyNumberFormat="1" applyFont="1" applyBorder="1" applyAlignment="1" applyProtection="1">
      <alignment vertical="center"/>
    </xf>
    <xf numFmtId="41" fontId="34" fillId="0" borderId="0" xfId="1" applyNumberFormat="1" applyFont="1" applyFill="1" applyBorder="1"/>
    <xf numFmtId="0" fontId="1" fillId="0" borderId="0" xfId="0" applyFont="1" applyBorder="1" applyAlignment="1">
      <alignment horizontal="center" vertical="center"/>
    </xf>
    <xf numFmtId="41" fontId="0" fillId="6" borderId="0" xfId="1" applyNumberFormat="1" applyFont="1" applyFill="1" applyProtection="1">
      <protection locked="0"/>
    </xf>
    <xf numFmtId="41" fontId="0" fillId="6" borderId="0" xfId="0" applyNumberFormat="1" applyFill="1"/>
    <xf numFmtId="0" fontId="56" fillId="0" borderId="0" xfId="14" applyFont="1" applyFill="1" applyAlignment="1">
      <alignment vertical="center"/>
    </xf>
    <xf numFmtId="165" fontId="19" fillId="0" borderId="10" xfId="1" applyNumberFormat="1" applyFont="1" applyFill="1" applyBorder="1" applyAlignment="1" applyProtection="1">
      <alignment horizontal="center" vertical="center"/>
    </xf>
    <xf numFmtId="0" fontId="0" fillId="0" borderId="0" xfId="0" applyFill="1" applyBorder="1"/>
    <xf numFmtId="0" fontId="14" fillId="0" borderId="0" xfId="0" applyFont="1" applyFill="1"/>
    <xf numFmtId="0" fontId="28" fillId="0" borderId="0" xfId="0" applyFont="1" applyFill="1" applyAlignment="1"/>
    <xf numFmtId="0" fontId="5" fillId="0" borderId="0" xfId="0" applyFont="1" applyFill="1"/>
    <xf numFmtId="44" fontId="0" fillId="0" borderId="0" xfId="0" applyNumberFormat="1" applyFill="1" applyBorder="1"/>
    <xf numFmtId="166" fontId="14" fillId="0" borderId="0" xfId="5" applyNumberFormat="1" applyFont="1" applyFill="1"/>
    <xf numFmtId="0" fontId="47" fillId="0" borderId="0" xfId="0" applyFont="1" applyFill="1"/>
    <xf numFmtId="0" fontId="0" fillId="0" borderId="4" xfId="0" applyFont="1" applyFill="1" applyBorder="1"/>
    <xf numFmtId="0" fontId="14" fillId="0" borderId="0" xfId="0" applyFont="1"/>
    <xf numFmtId="0" fontId="2" fillId="0" borderId="0" xfId="0" applyFont="1" applyAlignment="1">
      <alignment wrapText="1"/>
    </xf>
    <xf numFmtId="0" fontId="61" fillId="0" borderId="0" xfId="0" applyNumberFormat="1" applyFont="1" applyFill="1" applyBorder="1" applyAlignment="1" applyProtection="1">
      <alignment horizontal="left" vertical="center"/>
    </xf>
    <xf numFmtId="0" fontId="4" fillId="0" borderId="3" xfId="0" applyFont="1" applyFill="1" applyBorder="1"/>
    <xf numFmtId="38" fontId="0" fillId="0" borderId="5" xfId="0" applyNumberFormat="1" applyFill="1" applyBorder="1"/>
    <xf numFmtId="41" fontId="0" fillId="0" borderId="8" xfId="1" applyNumberFormat="1" applyFont="1" applyFill="1" applyBorder="1"/>
    <xf numFmtId="41" fontId="0" fillId="0" borderId="8" xfId="0" applyNumberFormat="1" applyBorder="1"/>
    <xf numFmtId="165" fontId="19" fillId="0" borderId="0" xfId="1" applyNumberFormat="1" applyFont="1" applyFill="1" applyBorder="1" applyAlignment="1" applyProtection="1">
      <alignment horizontal="center" vertical="center"/>
      <protection locked="0"/>
    </xf>
    <xf numFmtId="165" fontId="19" fillId="0" borderId="0" xfId="1" applyNumberFormat="1" applyFont="1" applyFill="1" applyBorder="1" applyAlignment="1" applyProtection="1">
      <alignment vertical="center"/>
      <protection locked="0"/>
    </xf>
    <xf numFmtId="165" fontId="19" fillId="0" borderId="0" xfId="1" applyNumberFormat="1" applyFont="1" applyFill="1" applyBorder="1" applyAlignment="1" applyProtection="1">
      <alignment vertical="center"/>
    </xf>
    <xf numFmtId="165" fontId="19" fillId="0" borderId="0" xfId="1" applyNumberFormat="1" applyFont="1" applyFill="1" applyBorder="1" applyAlignment="1" applyProtection="1">
      <alignment vertical="center" wrapText="1"/>
      <protection locked="0"/>
    </xf>
    <xf numFmtId="0" fontId="14" fillId="0" borderId="0" xfId="0" applyFont="1" applyFill="1" applyAlignment="1"/>
    <xf numFmtId="0" fontId="1" fillId="0" borderId="0" xfId="0" applyFont="1" applyFill="1" applyBorder="1" applyAlignment="1" applyProtection="1">
      <alignment vertical="center"/>
      <protection locked="0"/>
    </xf>
    <xf numFmtId="0" fontId="39" fillId="4" borderId="0" xfId="17" applyNumberFormat="1" applyFont="1" applyFill="1" applyBorder="1" applyAlignment="1" applyProtection="1">
      <alignment horizontal="left" vertical="center" wrapText="1"/>
    </xf>
    <xf numFmtId="0" fontId="1" fillId="0" borderId="0" xfId="0" applyFont="1" applyFill="1" applyAlignment="1">
      <alignment vertical="center"/>
    </xf>
    <xf numFmtId="43" fontId="2" fillId="0" borderId="22" xfId="0" applyNumberFormat="1" applyFont="1" applyBorder="1" applyAlignment="1" applyProtection="1">
      <alignment vertical="center"/>
    </xf>
    <xf numFmtId="0" fontId="1" fillId="0" borderId="0" xfId="0" applyFont="1" applyAlignment="1">
      <alignment horizontal="center" vertical="center"/>
    </xf>
    <xf numFmtId="0" fontId="19" fillId="0" borderId="0" xfId="14" applyFont="1" applyFill="1" applyBorder="1" applyAlignment="1">
      <alignment horizontal="center" vertical="center"/>
    </xf>
    <xf numFmtId="0" fontId="2" fillId="2" borderId="12" xfId="16" applyFont="1" applyFill="1" applyBorder="1" applyAlignment="1">
      <alignment horizontal="left" vertical="center"/>
    </xf>
    <xf numFmtId="0" fontId="18" fillId="6" borderId="0" xfId="13" applyFont="1" applyFill="1" applyBorder="1" applyAlignment="1" applyProtection="1">
      <alignment vertical="center"/>
      <protection locked="0"/>
    </xf>
    <xf numFmtId="43" fontId="20" fillId="6" borderId="0" xfId="1" applyFont="1" applyFill="1" applyBorder="1" applyAlignment="1" applyProtection="1">
      <alignment horizontal="center" vertical="center"/>
      <protection locked="0"/>
    </xf>
    <xf numFmtId="0" fontId="2" fillId="6" borderId="0" xfId="13" applyFont="1" applyFill="1" applyBorder="1" applyAlignment="1" applyProtection="1">
      <alignment vertical="center"/>
      <protection locked="0"/>
    </xf>
    <xf numFmtId="0" fontId="19" fillId="6" borderId="22" xfId="13" applyFont="1" applyFill="1" applyBorder="1" applyAlignment="1" applyProtection="1">
      <alignment vertical="center"/>
      <protection locked="0"/>
    </xf>
    <xf numFmtId="43" fontId="2" fillId="6" borderId="0" xfId="13" applyNumberFormat="1" applyFont="1" applyFill="1" applyBorder="1" applyAlignment="1" applyProtection="1">
      <alignment vertical="center"/>
      <protection locked="0"/>
    </xf>
    <xf numFmtId="0" fontId="19" fillId="6" borderId="26" xfId="13" applyFont="1" applyFill="1" applyBorder="1" applyAlignment="1" applyProtection="1">
      <alignment vertical="center"/>
      <protection locked="0"/>
    </xf>
    <xf numFmtId="43" fontId="20" fillId="6" borderId="23" xfId="1" applyNumberFormat="1" applyFont="1" applyFill="1" applyBorder="1" applyAlignment="1" applyProtection="1">
      <alignment horizontal="center" vertical="center"/>
      <protection locked="0"/>
    </xf>
    <xf numFmtId="0" fontId="18" fillId="7" borderId="0" xfId="13" applyFont="1" applyFill="1" applyBorder="1" applyAlignment="1" applyProtection="1">
      <alignment vertical="center"/>
      <protection locked="0"/>
    </xf>
    <xf numFmtId="43" fontId="20" fillId="7" borderId="0" xfId="1" applyFont="1" applyFill="1" applyBorder="1" applyAlignment="1" applyProtection="1">
      <alignment horizontal="center" vertical="center"/>
      <protection locked="0"/>
    </xf>
    <xf numFmtId="43" fontId="2" fillId="7" borderId="0" xfId="13" applyNumberFormat="1" applyFont="1" applyFill="1" applyBorder="1" applyAlignment="1" applyProtection="1">
      <alignment vertical="center"/>
      <protection locked="0"/>
    </xf>
    <xf numFmtId="0" fontId="19" fillId="7" borderId="26" xfId="13" applyFont="1" applyFill="1" applyBorder="1" applyAlignment="1" applyProtection="1">
      <alignment vertical="center"/>
      <protection locked="0"/>
    </xf>
    <xf numFmtId="43" fontId="20" fillId="7" borderId="23" xfId="1" applyNumberFormat="1" applyFont="1" applyFill="1" applyBorder="1" applyAlignment="1" applyProtection="1">
      <alignment horizontal="center" vertical="center"/>
      <protection locked="0"/>
    </xf>
    <xf numFmtId="0" fontId="19" fillId="7" borderId="22" xfId="13" applyFont="1" applyFill="1" applyBorder="1" applyAlignment="1" applyProtection="1">
      <alignment horizontal="left" vertical="center"/>
      <protection locked="0"/>
    </xf>
    <xf numFmtId="0" fontId="18" fillId="8" borderId="0" xfId="13" applyFont="1" applyFill="1" applyBorder="1" applyAlignment="1" applyProtection="1">
      <alignment vertical="center"/>
      <protection locked="0"/>
    </xf>
    <xf numFmtId="43" fontId="19" fillId="8" borderId="0" xfId="1" applyNumberFormat="1" applyFont="1" applyFill="1" applyBorder="1" applyAlignment="1" applyProtection="1">
      <alignment horizontal="center" vertical="center"/>
      <protection locked="0"/>
    </xf>
    <xf numFmtId="43" fontId="18" fillId="8" borderId="0" xfId="13" applyNumberFormat="1" applyFont="1" applyFill="1" applyBorder="1" applyAlignment="1" applyProtection="1">
      <alignment vertical="center"/>
      <protection locked="0"/>
    </xf>
    <xf numFmtId="0" fontId="19" fillId="8" borderId="22" xfId="13" applyFont="1" applyFill="1" applyBorder="1" applyAlignment="1" applyProtection="1">
      <alignment vertical="center" wrapText="1"/>
      <protection locked="0"/>
    </xf>
    <xf numFmtId="0" fontId="18" fillId="8" borderId="22" xfId="13" applyFont="1" applyFill="1" applyBorder="1" applyAlignment="1" applyProtection="1">
      <alignment vertical="center" wrapText="1"/>
      <protection locked="0"/>
    </xf>
    <xf numFmtId="0" fontId="1" fillId="8" borderId="22" xfId="13" applyFont="1" applyFill="1" applyBorder="1" applyAlignment="1" applyProtection="1">
      <alignment vertical="center" wrapText="1"/>
      <protection locked="0"/>
    </xf>
    <xf numFmtId="43" fontId="20" fillId="8" borderId="23" xfId="1" applyNumberFormat="1" applyFont="1" applyFill="1" applyBorder="1" applyAlignment="1" applyProtection="1">
      <alignment horizontal="center" vertical="center"/>
      <protection locked="0"/>
    </xf>
    <xf numFmtId="37" fontId="1" fillId="0" borderId="0" xfId="0" applyNumberFormat="1" applyFont="1" applyFill="1" applyBorder="1" applyAlignment="1">
      <alignment horizontal="left" vertical="center"/>
    </xf>
    <xf numFmtId="44" fontId="0" fillId="0" borderId="0" xfId="0" applyNumberFormat="1" applyFill="1" applyBorder="1" applyAlignment="1">
      <alignment horizontal="right"/>
    </xf>
    <xf numFmtId="9" fontId="0" fillId="0" borderId="0" xfId="0" applyNumberFormat="1" applyFill="1" applyBorder="1"/>
    <xf numFmtId="0" fontId="20" fillId="0" borderId="0" xfId="14" applyFont="1" applyFill="1" applyAlignment="1">
      <alignment vertical="center"/>
    </xf>
    <xf numFmtId="0" fontId="20" fillId="0" borderId="0" xfId="14" applyFont="1" applyBorder="1" applyAlignment="1">
      <alignment vertical="center"/>
    </xf>
    <xf numFmtId="0" fontId="20" fillId="0" borderId="0" xfId="3" applyNumberFormat="1" applyFont="1" applyFill="1" applyBorder="1" applyAlignment="1">
      <alignment vertical="center"/>
    </xf>
    <xf numFmtId="41" fontId="20" fillId="0" borderId="0" xfId="14" applyNumberFormat="1" applyFont="1" applyFill="1" applyBorder="1" applyAlignment="1">
      <alignment horizontal="center" vertical="center"/>
    </xf>
    <xf numFmtId="41" fontId="20" fillId="0" borderId="0" xfId="14" applyNumberFormat="1" applyFont="1" applyFill="1" applyBorder="1" applyAlignment="1" applyProtection="1">
      <alignment horizontal="center" vertical="center"/>
    </xf>
    <xf numFmtId="0" fontId="20" fillId="0" borderId="0" xfId="14" applyFont="1" applyAlignment="1">
      <alignment vertical="center"/>
    </xf>
    <xf numFmtId="165" fontId="0" fillId="0" borderId="0" xfId="0" applyNumberFormat="1" applyFill="1"/>
    <xf numFmtId="165" fontId="0" fillId="0" borderId="0" xfId="1" applyNumberFormat="1" applyFont="1" applyFill="1"/>
    <xf numFmtId="41" fontId="49" fillId="0" borderId="0" xfId="13" applyNumberFormat="1" applyFont="1" applyFill="1" applyBorder="1" applyAlignment="1" applyProtection="1">
      <alignment horizontal="center"/>
      <protection locked="0"/>
    </xf>
    <xf numFmtId="41" fontId="0" fillId="0" borderId="0" xfId="1" applyNumberFormat="1" applyFont="1" applyBorder="1" applyProtection="1">
      <protection locked="0"/>
    </xf>
    <xf numFmtId="0" fontId="1" fillId="0" borderId="0" xfId="0" applyFont="1" applyFill="1" applyAlignment="1">
      <alignment horizontal="left" vertical="center"/>
    </xf>
    <xf numFmtId="0" fontId="20"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left" vertical="center" wrapText="1"/>
    </xf>
    <xf numFmtId="41" fontId="18" fillId="0" borderId="26" xfId="1" applyNumberFormat="1" applyFont="1" applyBorder="1" applyAlignment="1" applyProtection="1">
      <alignment vertical="center"/>
    </xf>
    <xf numFmtId="41" fontId="18" fillId="0" borderId="0" xfId="13" applyNumberFormat="1" applyFont="1" applyFill="1" applyBorder="1" applyAlignment="1" applyProtection="1">
      <alignment horizontal="center"/>
    </xf>
    <xf numFmtId="43" fontId="1" fillId="0" borderId="0" xfId="1" applyFont="1" applyBorder="1" applyProtection="1"/>
    <xf numFmtId="0" fontId="49" fillId="0" borderId="0" xfId="0" applyFont="1" applyFill="1" applyBorder="1" applyAlignment="1">
      <alignment horizontal="center" wrapText="1"/>
    </xf>
    <xf numFmtId="41" fontId="49" fillId="0" borderId="0" xfId="1" applyNumberFormat="1" applyFont="1" applyAlignment="1">
      <alignment horizontal="center" wrapText="1"/>
    </xf>
    <xf numFmtId="0" fontId="18" fillId="0" borderId="0" xfId="0" applyFont="1" applyBorder="1"/>
    <xf numFmtId="38" fontId="5" fillId="0" borderId="11" xfId="0" applyNumberFormat="1" applyFont="1" applyBorder="1" applyAlignment="1">
      <alignment horizontal="center"/>
    </xf>
    <xf numFmtId="0" fontId="1" fillId="0" borderId="4" xfId="0" applyFont="1" applyBorder="1"/>
    <xf numFmtId="37" fontId="2" fillId="0" borderId="0" xfId="0" applyNumberFormat="1" applyFont="1" applyFill="1" applyBorder="1" applyAlignment="1">
      <alignment horizontal="left" vertical="center"/>
    </xf>
    <xf numFmtId="41" fontId="2" fillId="0" borderId="0" xfId="13" applyNumberFormat="1" applyFont="1" applyFill="1" applyBorder="1" applyProtection="1">
      <protection locked="0"/>
    </xf>
    <xf numFmtId="41" fontId="2" fillId="0" borderId="0" xfId="13" applyNumberFormat="1" applyFont="1" applyFill="1" applyBorder="1" applyProtection="1"/>
    <xf numFmtId="41" fontId="2" fillId="0" borderId="0" xfId="13" applyNumberFormat="1" applyFont="1" applyFill="1" applyBorder="1" applyAlignment="1" applyProtection="1">
      <alignment horizontal="center"/>
      <protection locked="0"/>
    </xf>
    <xf numFmtId="41" fontId="2" fillId="0" borderId="10" xfId="13" applyNumberFormat="1" applyFont="1" applyFill="1" applyBorder="1"/>
    <xf numFmtId="0" fontId="2" fillId="0" borderId="0" xfId="0" applyFont="1" applyFill="1" applyBorder="1" applyAlignment="1" applyProtection="1">
      <alignment horizontal="left" vertical="center"/>
    </xf>
    <xf numFmtId="41" fontId="18" fillId="0" borderId="26" xfId="1" applyNumberFormat="1" applyFont="1" applyFill="1" applyBorder="1" applyAlignment="1" applyProtection="1">
      <alignment vertical="center"/>
    </xf>
    <xf numFmtId="41" fontId="18" fillId="0" borderId="25" xfId="1" applyNumberFormat="1" applyFont="1" applyFill="1" applyBorder="1" applyAlignment="1" applyProtection="1">
      <alignment vertical="center"/>
    </xf>
    <xf numFmtId="41" fontId="18" fillId="0" borderId="22" xfId="1" applyNumberFormat="1" applyFont="1" applyFill="1" applyBorder="1" applyAlignment="1" applyProtection="1">
      <alignment vertical="center"/>
    </xf>
    <xf numFmtId="0" fontId="20" fillId="0" borderId="0" xfId="0" applyFont="1" applyFill="1" applyBorder="1" applyAlignment="1" applyProtection="1">
      <alignment horizontal="left" vertical="center" wrapText="1"/>
    </xf>
    <xf numFmtId="0" fontId="20" fillId="0" borderId="0" xfId="14" applyFont="1" applyFill="1" applyBorder="1" applyAlignment="1">
      <alignment horizontal="left" vertical="center"/>
    </xf>
    <xf numFmtId="41" fontId="63" fillId="0" borderId="0" xfId="3" applyNumberFormat="1" applyFont="1" applyFill="1" applyBorder="1" applyAlignment="1">
      <alignment horizontal="left" vertical="center"/>
    </xf>
    <xf numFmtId="43" fontId="1" fillId="0" borderId="8" xfId="1" applyFont="1" applyFill="1" applyBorder="1" applyAlignment="1" applyProtection="1">
      <alignment horizontal="center"/>
    </xf>
    <xf numFmtId="43" fontId="1" fillId="0" borderId="19" xfId="1" applyFont="1" applyBorder="1" applyProtection="1"/>
    <xf numFmtId="43" fontId="1" fillId="0" borderId="32" xfId="1" applyFont="1" applyFill="1" applyBorder="1" applyAlignment="1" applyProtection="1">
      <alignment horizontal="center"/>
    </xf>
    <xf numFmtId="41" fontId="49" fillId="0" borderId="0" xfId="1" applyNumberFormat="1" applyFont="1" applyBorder="1" applyAlignment="1">
      <alignment horizontal="center" wrapText="1"/>
    </xf>
    <xf numFmtId="171" fontId="0" fillId="0" borderId="0" xfId="22" applyNumberFormat="1" applyFont="1" applyBorder="1"/>
    <xf numFmtId="171" fontId="0" fillId="0" borderId="2" xfId="22" applyNumberFormat="1" applyFont="1" applyBorder="1"/>
    <xf numFmtId="171" fontId="18" fillId="0" borderId="0" xfId="22" applyNumberFormat="1" applyFont="1" applyBorder="1"/>
    <xf numFmtId="171" fontId="33" fillId="0" borderId="0" xfId="22" applyNumberFormat="1" applyFont="1" applyFill="1" applyBorder="1"/>
    <xf numFmtId="171" fontId="33" fillId="0" borderId="2" xfId="22" applyNumberFormat="1" applyFont="1" applyFill="1" applyBorder="1"/>
    <xf numFmtId="38" fontId="0" fillId="0" borderId="18" xfId="0" applyNumberFormat="1" applyFill="1" applyBorder="1"/>
    <xf numFmtId="171" fontId="33" fillId="0" borderId="19" xfId="22" applyNumberFormat="1" applyFont="1" applyFill="1" applyBorder="1"/>
    <xf numFmtId="171" fontId="33" fillId="0" borderId="7" xfId="22" applyNumberFormat="1" applyFont="1" applyFill="1" applyBorder="1"/>
    <xf numFmtId="164" fontId="2" fillId="0" borderId="0" xfId="13" applyNumberFormat="1" applyFont="1" applyFill="1" applyBorder="1" applyProtection="1">
      <protection locked="0"/>
    </xf>
    <xf numFmtId="0" fontId="21" fillId="0" borderId="0" xfId="13" applyFont="1" applyFill="1" applyBorder="1" applyProtection="1">
      <protection locked="0"/>
    </xf>
    <xf numFmtId="37" fontId="19" fillId="0" borderId="0" xfId="13" applyNumberFormat="1" applyFont="1" applyFill="1" applyBorder="1" applyProtection="1">
      <protection locked="0"/>
    </xf>
    <xf numFmtId="0" fontId="18" fillId="0" borderId="0" xfId="13" applyFont="1" applyFill="1" applyBorder="1" applyProtection="1">
      <protection locked="0"/>
    </xf>
    <xf numFmtId="164" fontId="18" fillId="0" borderId="0" xfId="13" applyNumberFormat="1" applyFont="1" applyFill="1" applyBorder="1" applyProtection="1">
      <protection locked="0"/>
    </xf>
    <xf numFmtId="0" fontId="19" fillId="7" borderId="26" xfId="13" applyFont="1" applyFill="1" applyBorder="1" applyAlignment="1" applyProtection="1">
      <alignment horizontal="left" vertical="center"/>
      <protection locked="0"/>
    </xf>
    <xf numFmtId="165" fontId="19" fillId="8" borderId="10" xfId="1" applyNumberFormat="1" applyFont="1" applyFill="1" applyBorder="1" applyAlignment="1" applyProtection="1">
      <alignment horizontal="center" vertical="center"/>
    </xf>
    <xf numFmtId="0" fontId="1" fillId="0" borderId="0" xfId="0" applyFont="1" applyFill="1" applyProtection="1">
      <protection locked="0"/>
    </xf>
    <xf numFmtId="0" fontId="1" fillId="0" borderId="0" xfId="0" applyFont="1" applyFill="1" applyAlignment="1" applyProtection="1">
      <alignment wrapText="1"/>
      <protection locked="0"/>
    </xf>
    <xf numFmtId="0" fontId="0" fillId="0" borderId="0" xfId="0" applyFill="1" applyProtection="1">
      <protection locked="0"/>
    </xf>
    <xf numFmtId="0" fontId="0" fillId="0" borderId="0" xfId="0" applyFont="1" applyProtection="1">
      <protection locked="0"/>
    </xf>
    <xf numFmtId="41" fontId="1" fillId="0" borderId="0" xfId="1" applyNumberFormat="1" applyFont="1" applyProtection="1"/>
    <xf numFmtId="41" fontId="18" fillId="0" borderId="10" xfId="1" applyNumberFormat="1" applyFont="1" applyBorder="1" applyProtection="1">
      <protection locked="0"/>
    </xf>
    <xf numFmtId="41" fontId="18" fillId="0" borderId="10" xfId="1" applyNumberFormat="1" applyFont="1" applyBorder="1" applyProtection="1"/>
    <xf numFmtId="41" fontId="1" fillId="0" borderId="0" xfId="0" applyNumberFormat="1" applyFont="1" applyFill="1" applyProtection="1"/>
    <xf numFmtId="43" fontId="1" fillId="0" borderId="22" xfId="0" applyNumberFormat="1" applyFont="1" applyBorder="1" applyAlignment="1" applyProtection="1">
      <alignment vertical="center"/>
    </xf>
    <xf numFmtId="43" fontId="1" fillId="0" borderId="22" xfId="1" applyFont="1" applyBorder="1" applyAlignment="1" applyProtection="1">
      <alignment vertical="center"/>
    </xf>
    <xf numFmtId="43" fontId="18" fillId="0" borderId="22" xfId="0" applyNumberFormat="1" applyFont="1" applyBorder="1" applyAlignment="1" applyProtection="1">
      <alignment vertical="center"/>
    </xf>
    <xf numFmtId="41" fontId="2" fillId="0" borderId="23" xfId="1" applyNumberFormat="1" applyFont="1" applyBorder="1" applyAlignment="1" applyProtection="1">
      <alignment vertical="center"/>
    </xf>
    <xf numFmtId="43" fontId="1" fillId="0" borderId="22" xfId="1" applyFont="1" applyFill="1" applyBorder="1" applyAlignment="1" applyProtection="1">
      <alignment vertical="center"/>
    </xf>
    <xf numFmtId="43" fontId="18" fillId="0" borderId="22" xfId="1" applyFont="1" applyFill="1" applyBorder="1" applyAlignment="1" applyProtection="1">
      <alignment vertical="center"/>
    </xf>
    <xf numFmtId="41" fontId="18" fillId="0" borderId="0" xfId="1" applyNumberFormat="1" applyFont="1" applyFill="1" applyBorder="1" applyAlignment="1" applyProtection="1">
      <alignment vertical="center"/>
      <protection locked="0"/>
    </xf>
    <xf numFmtId="41" fontId="2" fillId="0" borderId="8" xfId="1" applyNumberFormat="1" applyFont="1" applyBorder="1" applyAlignment="1" applyProtection="1">
      <alignment vertical="center"/>
    </xf>
    <xf numFmtId="0" fontId="18" fillId="0" borderId="0" xfId="0" applyFont="1" applyBorder="1" applyAlignment="1" applyProtection="1">
      <alignment vertical="center"/>
    </xf>
    <xf numFmtId="0" fontId="15" fillId="0" borderId="0" xfId="0" applyFont="1" applyBorder="1" applyAlignment="1" applyProtection="1">
      <alignment horizontal="left" vertical="center"/>
    </xf>
    <xf numFmtId="0" fontId="18" fillId="0" borderId="0" xfId="0" applyFont="1" applyBorder="1" applyProtection="1">
      <protection locked="0"/>
    </xf>
    <xf numFmtId="0" fontId="11" fillId="0" borderId="0"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41" fontId="18" fillId="0" borderId="5" xfId="0" applyNumberFormat="1" applyFont="1" applyBorder="1" applyAlignment="1">
      <alignment vertical="center"/>
    </xf>
    <xf numFmtId="41" fontId="18" fillId="0" borderId="3" xfId="0" applyNumberFormat="1" applyFont="1" applyBorder="1" applyAlignment="1">
      <alignment vertical="center"/>
    </xf>
    <xf numFmtId="41" fontId="18" fillId="0" borderId="26" xfId="0" applyNumberFormat="1" applyFont="1" applyBorder="1" applyAlignment="1">
      <alignment vertical="center"/>
    </xf>
    <xf numFmtId="41" fontId="18" fillId="0" borderId="2" xfId="0" applyNumberFormat="1" applyFont="1" applyBorder="1" applyAlignment="1" applyProtection="1">
      <alignment vertical="center"/>
      <protection locked="0"/>
    </xf>
    <xf numFmtId="0" fontId="40" fillId="0" borderId="0" xfId="0" applyFont="1" applyBorder="1" applyAlignment="1">
      <alignment horizontal="left" vertical="center"/>
    </xf>
    <xf numFmtId="0" fontId="40" fillId="0" borderId="2" xfId="0" applyFont="1" applyFill="1" applyBorder="1" applyAlignment="1">
      <alignment vertical="center"/>
    </xf>
    <xf numFmtId="0" fontId="64" fillId="0" borderId="0" xfId="0" applyFont="1" applyAlignment="1">
      <alignment vertical="center"/>
    </xf>
    <xf numFmtId="0" fontId="40" fillId="0" borderId="0" xfId="0" applyFont="1" applyAlignment="1">
      <alignment horizontal="left" vertical="center"/>
    </xf>
    <xf numFmtId="0" fontId="1" fillId="7" borderId="0" xfId="0" applyFont="1" applyFill="1" applyAlignment="1" applyProtection="1">
      <alignment vertical="center"/>
    </xf>
    <xf numFmtId="41" fontId="0" fillId="7" borderId="0" xfId="1" applyNumberFormat="1" applyFont="1" applyFill="1" applyProtection="1">
      <protection locked="0"/>
    </xf>
    <xf numFmtId="41" fontId="0" fillId="7" borderId="0" xfId="0" applyNumberFormat="1" applyFill="1" applyBorder="1"/>
    <xf numFmtId="41" fontId="0" fillId="7" borderId="0" xfId="0" applyNumberFormat="1" applyFill="1"/>
    <xf numFmtId="0" fontId="1" fillId="0" borderId="0" xfId="0" applyFont="1" applyAlignment="1">
      <alignment horizontal="left" indent="1"/>
    </xf>
    <xf numFmtId="41" fontId="24" fillId="0" borderId="0" xfId="3" applyNumberFormat="1" applyFont="1" applyFill="1" applyBorder="1" applyAlignment="1">
      <alignment vertical="center" wrapText="1"/>
    </xf>
    <xf numFmtId="41" fontId="56" fillId="0" borderId="0" xfId="3" applyNumberFormat="1" applyFont="1" applyFill="1" applyBorder="1" applyAlignment="1">
      <alignment horizontal="center" vertical="center" wrapText="1"/>
    </xf>
    <xf numFmtId="0" fontId="2" fillId="0" borderId="0" xfId="0" applyFont="1" applyProtection="1"/>
    <xf numFmtId="0" fontId="1" fillId="0" borderId="0" xfId="0" applyFont="1" applyProtection="1"/>
    <xf numFmtId="0" fontId="2" fillId="0" borderId="2" xfId="0" applyFont="1" applyBorder="1" applyAlignment="1" applyProtection="1">
      <alignment horizontal="right"/>
    </xf>
    <xf numFmtId="0" fontId="2" fillId="0" borderId="2" xfId="0" applyFont="1" applyBorder="1" applyAlignment="1" applyProtection="1">
      <alignment horizont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0" fontId="1" fillId="0" borderId="0" xfId="0" applyFont="1" applyBorder="1" applyAlignment="1" applyProtection="1">
      <alignment horizontal="left" wrapText="1"/>
    </xf>
    <xf numFmtId="0" fontId="1" fillId="0" borderId="5" xfId="0" applyFont="1" applyBorder="1" applyAlignment="1" applyProtection="1">
      <alignment horizontal="left" wrapText="1"/>
    </xf>
    <xf numFmtId="0" fontId="1" fillId="0" borderId="2" xfId="0" applyFont="1" applyBorder="1" applyAlignment="1" applyProtection="1">
      <alignment horizontal="center"/>
    </xf>
    <xf numFmtId="0" fontId="1" fillId="0" borderId="2" xfId="0" applyFont="1" applyBorder="1" applyAlignment="1" applyProtection="1">
      <alignment horizontal="left" wrapText="1"/>
    </xf>
    <xf numFmtId="0" fontId="1" fillId="0" borderId="0" xfId="0" applyFont="1" applyAlignment="1" applyProtection="1">
      <alignment horizontal="center"/>
    </xf>
    <xf numFmtId="0" fontId="50" fillId="0" borderId="0" xfId="0" applyFont="1" applyAlignment="1" applyProtection="1">
      <alignment horizontal="center"/>
    </xf>
    <xf numFmtId="0" fontId="1" fillId="0" borderId="0" xfId="0" applyFont="1" applyAlignment="1" applyProtection="1">
      <alignment horizontal="left"/>
    </xf>
    <xf numFmtId="41" fontId="50" fillId="0" borderId="5" xfId="0" applyNumberFormat="1" applyFont="1" applyBorder="1" applyAlignment="1" applyProtection="1">
      <alignment horizontal="center" wrapText="1"/>
    </xf>
    <xf numFmtId="0" fontId="2" fillId="0" borderId="0" xfId="0" applyFont="1" applyBorder="1" applyAlignment="1" applyProtection="1">
      <alignment horizontal="center" wrapText="1"/>
    </xf>
    <xf numFmtId="41" fontId="50" fillId="0" borderId="0" xfId="0" applyNumberFormat="1" applyFont="1" applyBorder="1" applyAlignment="1" applyProtection="1">
      <alignment horizontal="center" wrapText="1"/>
    </xf>
    <xf numFmtId="0" fontId="50" fillId="0" borderId="0" xfId="0" applyFont="1" applyBorder="1" applyAlignment="1" applyProtection="1">
      <alignment horizontal="center"/>
    </xf>
    <xf numFmtId="0" fontId="1" fillId="0" borderId="0" xfId="0" applyFont="1" applyBorder="1" applyAlignment="1" applyProtection="1">
      <alignment wrapText="1"/>
    </xf>
    <xf numFmtId="41" fontId="66" fillId="0" borderId="0" xfId="0" applyNumberFormat="1" applyFont="1" applyBorder="1" applyAlignment="1" applyProtection="1">
      <alignment horizontal="left" wrapText="1"/>
    </xf>
    <xf numFmtId="0" fontId="1" fillId="0" borderId="0" xfId="0" applyFont="1" applyFill="1" applyAlignment="1" applyProtection="1">
      <alignment horizontal="center"/>
    </xf>
    <xf numFmtId="0" fontId="1" fillId="0" borderId="2" xfId="0" applyFont="1" applyFill="1" applyBorder="1" applyAlignment="1" applyProtection="1">
      <alignment horizontal="center"/>
    </xf>
    <xf numFmtId="0" fontId="50" fillId="0" borderId="2" xfId="0" applyFont="1" applyFill="1" applyBorder="1" applyAlignment="1" applyProtection="1">
      <alignment horizontal="center"/>
    </xf>
    <xf numFmtId="0" fontId="66" fillId="0" borderId="2" xfId="0" applyFont="1" applyFill="1" applyBorder="1" applyAlignment="1" applyProtection="1">
      <alignment horizontal="left" wrapText="1"/>
    </xf>
    <xf numFmtId="0" fontId="1" fillId="0" borderId="2" xfId="0" applyFont="1" applyFill="1" applyBorder="1" applyAlignment="1" applyProtection="1">
      <alignment wrapText="1"/>
    </xf>
    <xf numFmtId="0" fontId="1" fillId="0" borderId="10" xfId="0" applyFont="1" applyBorder="1" applyAlignment="1" applyProtection="1">
      <alignment horizontal="center"/>
    </xf>
    <xf numFmtId="0" fontId="50" fillId="0" borderId="10" xfId="0" applyFont="1" applyBorder="1" applyAlignment="1" applyProtection="1">
      <alignment horizontal="center"/>
    </xf>
    <xf numFmtId="41" fontId="66" fillId="0" borderId="10" xfId="0" applyNumberFormat="1" applyFont="1" applyBorder="1" applyAlignment="1" applyProtection="1">
      <alignment horizontal="left" wrapText="1"/>
    </xf>
    <xf numFmtId="0" fontId="1" fillId="0" borderId="10" xfId="0" applyFont="1" applyBorder="1" applyAlignment="1" applyProtection="1">
      <alignment wrapText="1"/>
    </xf>
    <xf numFmtId="0" fontId="2" fillId="0" borderId="0" xfId="19" applyFont="1" applyFill="1" applyBorder="1" applyAlignment="1" applyProtection="1">
      <alignment vertical="center"/>
    </xf>
    <xf numFmtId="0" fontId="15" fillId="0" borderId="0" xfId="19" applyFont="1" applyFill="1" applyBorder="1" applyAlignment="1" applyProtection="1">
      <alignment horizontal="center" vertical="center"/>
    </xf>
    <xf numFmtId="43" fontId="2" fillId="0" borderId="0" xfId="1" applyFont="1" applyFill="1" applyBorder="1" applyAlignment="1" applyProtection="1">
      <alignment horizontal="center" vertical="center"/>
    </xf>
    <xf numFmtId="0" fontId="2" fillId="0" borderId="0" xfId="13" applyFont="1" applyFill="1" applyBorder="1" applyAlignment="1" applyProtection="1">
      <alignment vertical="center"/>
    </xf>
    <xf numFmtId="43" fontId="63" fillId="0" borderId="0" xfId="1" applyFont="1" applyFill="1" applyBorder="1" applyAlignment="1" applyProtection="1">
      <alignment horizontal="left" vertical="center"/>
    </xf>
    <xf numFmtId="43" fontId="20" fillId="0" borderId="0" xfId="1" applyFont="1" applyFill="1" applyBorder="1" applyAlignment="1" applyProtection="1">
      <alignment horizontal="center" vertical="center"/>
    </xf>
    <xf numFmtId="0" fontId="4" fillId="0" borderId="0" xfId="13" applyFont="1" applyFill="1" applyBorder="1" applyAlignment="1" applyProtection="1">
      <alignment vertical="center"/>
    </xf>
    <xf numFmtId="0" fontId="4" fillId="6" borderId="0" xfId="13" applyFont="1" applyFill="1" applyBorder="1" applyAlignment="1" applyProtection="1">
      <alignment vertical="center"/>
    </xf>
    <xf numFmtId="0" fontId="20" fillId="6" borderId="23" xfId="13" applyFont="1" applyFill="1" applyBorder="1" applyAlignment="1" applyProtection="1">
      <alignment vertical="center"/>
    </xf>
    <xf numFmtId="0" fontId="4" fillId="7" borderId="0" xfId="13" applyFont="1" applyFill="1" applyBorder="1" applyAlignment="1" applyProtection="1">
      <alignment vertical="center"/>
    </xf>
    <xf numFmtId="0" fontId="20" fillId="7" borderId="23" xfId="13" applyFont="1" applyFill="1" applyBorder="1" applyAlignment="1" applyProtection="1">
      <alignment vertical="center"/>
    </xf>
    <xf numFmtId="0" fontId="4" fillId="8" borderId="0" xfId="13" applyFont="1" applyFill="1" applyBorder="1" applyAlignment="1" applyProtection="1">
      <alignment vertical="center" wrapText="1"/>
    </xf>
    <xf numFmtId="0" fontId="19" fillId="8" borderId="0" xfId="13" applyFont="1" applyFill="1" applyBorder="1" applyAlignment="1" applyProtection="1">
      <alignment vertical="center"/>
    </xf>
    <xf numFmtId="0" fontId="2" fillId="8" borderId="23" xfId="13" applyFont="1" applyFill="1" applyBorder="1" applyAlignment="1" applyProtection="1">
      <alignment vertical="center"/>
    </xf>
    <xf numFmtId="0" fontId="2" fillId="0" borderId="1" xfId="13" applyFont="1" applyFill="1" applyBorder="1" applyAlignment="1" applyProtection="1">
      <alignment horizontal="left" vertical="center" wrapText="1"/>
    </xf>
    <xf numFmtId="10" fontId="2" fillId="0" borderId="23" xfId="22" applyNumberFormat="1" applyFont="1" applyFill="1" applyBorder="1" applyAlignment="1" applyProtection="1">
      <alignment vertical="center"/>
    </xf>
    <xf numFmtId="164" fontId="2" fillId="0" borderId="23" xfId="13" applyNumberFormat="1" applyFont="1" applyFill="1" applyBorder="1" applyAlignment="1" applyProtection="1">
      <alignment vertical="center"/>
    </xf>
    <xf numFmtId="10" fontId="2" fillId="0" borderId="2" xfId="1" applyNumberFormat="1" applyFont="1" applyFill="1" applyBorder="1" applyAlignment="1" applyProtection="1">
      <alignment horizontal="center" vertical="center"/>
    </xf>
    <xf numFmtId="164" fontId="2" fillId="0" borderId="2" xfId="13" applyNumberFormat="1" applyFont="1" applyFill="1" applyBorder="1" applyAlignment="1" applyProtection="1">
      <alignment vertical="center"/>
    </xf>
    <xf numFmtId="164" fontId="18" fillId="0" borderId="22" xfId="13" applyNumberFormat="1" applyFont="1" applyFill="1" applyBorder="1" applyAlignment="1" applyProtection="1">
      <alignment vertical="center"/>
    </xf>
    <xf numFmtId="43" fontId="19" fillId="6" borderId="22" xfId="1" applyFont="1" applyFill="1" applyBorder="1" applyAlignment="1" applyProtection="1">
      <alignment horizontal="center" vertical="center"/>
      <protection locked="0"/>
    </xf>
    <xf numFmtId="43" fontId="20" fillId="6" borderId="23" xfId="1" applyFont="1" applyFill="1" applyBorder="1" applyAlignment="1" applyProtection="1">
      <alignment horizontal="center" vertical="center"/>
    </xf>
    <xf numFmtId="43" fontId="18" fillId="0" borderId="0" xfId="1" applyFont="1" applyFill="1" applyBorder="1" applyAlignment="1" applyProtection="1">
      <alignment horizontal="left" vertical="center"/>
      <protection locked="0"/>
    </xf>
    <xf numFmtId="43" fontId="19" fillId="0" borderId="0" xfId="1" applyFont="1" applyFill="1" applyBorder="1" applyAlignment="1" applyProtection="1">
      <alignment horizontal="center" vertical="center"/>
      <protection locked="0"/>
    </xf>
    <xf numFmtId="43" fontId="19" fillId="7" borderId="22" xfId="1" applyFont="1" applyFill="1" applyBorder="1" applyAlignment="1" applyProtection="1">
      <alignment horizontal="center" vertical="center"/>
      <protection locked="0"/>
    </xf>
    <xf numFmtId="43" fontId="20" fillId="7" borderId="23" xfId="1" applyFont="1" applyFill="1" applyBorder="1" applyAlignment="1" applyProtection="1">
      <alignment horizontal="center" vertical="center"/>
    </xf>
    <xf numFmtId="43" fontId="19" fillId="8" borderId="0" xfId="1" applyFont="1" applyFill="1" applyBorder="1" applyAlignment="1" applyProtection="1">
      <alignment horizontal="center" vertical="center"/>
      <protection locked="0"/>
    </xf>
    <xf numFmtId="43" fontId="19" fillId="8" borderId="22" xfId="1" applyFont="1" applyFill="1" applyBorder="1" applyAlignment="1" applyProtection="1">
      <alignment horizontal="center" vertical="center"/>
      <protection locked="0"/>
    </xf>
    <xf numFmtId="43" fontId="20" fillId="8" borderId="23" xfId="1" applyFont="1" applyFill="1" applyBorder="1" applyAlignment="1" applyProtection="1">
      <alignment horizontal="center" vertical="center"/>
    </xf>
    <xf numFmtId="43" fontId="19" fillId="0" borderId="2" xfId="1" applyFont="1" applyFill="1" applyBorder="1" applyAlignment="1" applyProtection="1">
      <alignment horizontal="center" vertical="center"/>
      <protection locked="0"/>
    </xf>
    <xf numFmtId="43" fontId="20" fillId="0" borderId="1" xfId="1" applyFont="1" applyFill="1" applyBorder="1" applyAlignment="1" applyProtection="1">
      <alignment horizontal="center" vertical="center" wrapText="1"/>
    </xf>
    <xf numFmtId="43" fontId="62" fillId="0" borderId="0" xfId="1" applyFont="1" applyFill="1" applyBorder="1" applyAlignment="1" applyProtection="1">
      <alignment vertical="center"/>
      <protection locked="0"/>
    </xf>
    <xf numFmtId="43" fontId="38" fillId="0" borderId="0" xfId="1" applyFont="1" applyFill="1" applyBorder="1" applyAlignment="1" applyProtection="1">
      <alignment horizontal="left" vertical="center"/>
      <protection locked="0"/>
    </xf>
    <xf numFmtId="43" fontId="19" fillId="7" borderId="26" xfId="1" applyFont="1" applyFill="1" applyBorder="1" applyAlignment="1" applyProtection="1">
      <alignment horizontal="center" vertical="center"/>
      <protection locked="0"/>
    </xf>
    <xf numFmtId="43" fontId="19" fillId="0" borderId="2" xfId="1" applyFont="1" applyFill="1" applyBorder="1" applyAlignment="1" applyProtection="1">
      <alignment horizontal="center" vertical="center" wrapText="1"/>
      <protection locked="0"/>
    </xf>
    <xf numFmtId="43" fontId="19" fillId="6" borderId="22" xfId="1" applyFont="1" applyFill="1" applyBorder="1" applyAlignment="1" applyProtection="1">
      <alignment horizontal="center" vertical="center"/>
    </xf>
    <xf numFmtId="43" fontId="19" fillId="7" borderId="22" xfId="1" applyFont="1" applyFill="1" applyBorder="1" applyAlignment="1" applyProtection="1">
      <alignment horizontal="center" vertical="center"/>
    </xf>
    <xf numFmtId="43" fontId="19" fillId="8" borderId="22" xfId="1" applyFont="1" applyFill="1" applyBorder="1" applyAlignment="1" applyProtection="1">
      <alignment horizontal="center" vertical="center"/>
    </xf>
    <xf numFmtId="0" fontId="1" fillId="0" borderId="10" xfId="0" applyFont="1" applyFill="1" applyBorder="1" applyAlignment="1" applyProtection="1">
      <alignment horizontal="center"/>
    </xf>
    <xf numFmtId="0" fontId="0" fillId="0" borderId="10" xfId="0" applyBorder="1" applyProtection="1"/>
    <xf numFmtId="0" fontId="1" fillId="0" borderId="10" xfId="0" applyFont="1" applyFill="1" applyBorder="1" applyAlignment="1" applyProtection="1">
      <alignment wrapText="1"/>
    </xf>
    <xf numFmtId="0" fontId="14" fillId="0" borderId="0" xfId="18" applyFont="1" applyProtection="1"/>
    <xf numFmtId="0" fontId="5" fillId="0" borderId="17" xfId="18" applyFont="1" applyBorder="1" applyAlignment="1" applyProtection="1">
      <alignment horizontal="center"/>
    </xf>
    <xf numFmtId="0" fontId="5" fillId="0" borderId="11" xfId="18" applyFont="1" applyBorder="1" applyAlignment="1" applyProtection="1">
      <alignment horizontal="center"/>
    </xf>
    <xf numFmtId="41" fontId="14" fillId="0" borderId="8" xfId="13" applyNumberFormat="1" applyFont="1" applyBorder="1" applyProtection="1"/>
    <xf numFmtId="41" fontId="14" fillId="0" borderId="8" xfId="2" applyNumberFormat="1" applyFont="1" applyBorder="1" applyProtection="1"/>
    <xf numFmtId="41" fontId="14" fillId="0" borderId="8" xfId="6" applyNumberFormat="1" applyFont="1" applyBorder="1" applyProtection="1"/>
    <xf numFmtId="41" fontId="14" fillId="0" borderId="0" xfId="13" applyNumberFormat="1" applyFont="1" applyProtection="1"/>
    <xf numFmtId="41" fontId="14" fillId="0" borderId="22" xfId="1" applyNumberFormat="1" applyFont="1" applyBorder="1" applyProtection="1"/>
    <xf numFmtId="41" fontId="14" fillId="0" borderId="20" xfId="1" applyNumberFormat="1" applyFont="1" applyBorder="1" applyProtection="1"/>
    <xf numFmtId="0" fontId="14" fillId="0" borderId="0" xfId="13" applyFont="1" applyAlignment="1">
      <alignment wrapText="1"/>
    </xf>
    <xf numFmtId="41" fontId="1" fillId="0" borderId="0" xfId="0" applyNumberFormat="1" applyFont="1" applyBorder="1"/>
    <xf numFmtId="41" fontId="49" fillId="0" borderId="7" xfId="1" applyNumberFormat="1" applyFont="1" applyBorder="1" applyAlignment="1">
      <alignment horizontal="center" wrapText="1"/>
    </xf>
    <xf numFmtId="41" fontId="14" fillId="0" borderId="0" xfId="0" applyNumberFormat="1" applyFont="1" applyFill="1" applyAlignment="1">
      <alignment horizontal="center"/>
    </xf>
    <xf numFmtId="41" fontId="49" fillId="0" borderId="0" xfId="0" applyNumberFormat="1" applyFont="1" applyFill="1" applyAlignment="1">
      <alignment horizontal="center" wrapText="1"/>
    </xf>
    <xf numFmtId="165" fontId="19" fillId="5" borderId="0" xfId="1" applyNumberFormat="1" applyFont="1" applyFill="1" applyBorder="1" applyAlignment="1" applyProtection="1">
      <alignment horizontal="center" vertical="center"/>
    </xf>
    <xf numFmtId="165" fontId="19" fillId="5" borderId="10" xfId="1" applyNumberFormat="1" applyFont="1" applyFill="1" applyBorder="1" applyAlignment="1" applyProtection="1">
      <alignment horizontal="center" vertical="center"/>
    </xf>
    <xf numFmtId="166" fontId="14" fillId="0" borderId="19" xfId="6" applyNumberFormat="1" applyFont="1" applyBorder="1" applyProtection="1"/>
    <xf numFmtId="41" fontId="14" fillId="0" borderId="0" xfId="13" applyNumberFormat="1" applyFont="1" applyBorder="1" applyProtection="1"/>
    <xf numFmtId="43" fontId="18" fillId="0" borderId="0" xfId="1" applyFont="1" applyFill="1" applyBorder="1" applyProtection="1">
      <protection locked="0"/>
    </xf>
    <xf numFmtId="43" fontId="18" fillId="0" borderId="0" xfId="13" applyNumberFormat="1" applyFont="1" applyFill="1" applyBorder="1" applyProtection="1">
      <protection locked="0"/>
    </xf>
    <xf numFmtId="0" fontId="1" fillId="0" borderId="0" xfId="0" applyFont="1" applyFill="1" applyBorder="1" applyAlignment="1" applyProtection="1">
      <alignment horizontal="center"/>
    </xf>
    <xf numFmtId="0" fontId="0" fillId="0" borderId="0" xfId="0" applyBorder="1" applyProtection="1"/>
    <xf numFmtId="0" fontId="1" fillId="0" borderId="0" xfId="0" applyFont="1" applyFill="1" applyBorder="1" applyAlignment="1" applyProtection="1">
      <alignment wrapText="1"/>
    </xf>
    <xf numFmtId="0" fontId="0" fillId="0" borderId="2" xfId="0" applyBorder="1" applyProtection="1"/>
    <xf numFmtId="0" fontId="0" fillId="0" borderId="0" xfId="0" applyFont="1" applyFill="1"/>
    <xf numFmtId="41" fontId="0" fillId="0" borderId="1" xfId="0" applyNumberFormat="1" applyBorder="1"/>
    <xf numFmtId="41" fontId="0" fillId="0" borderId="0" xfId="1" applyNumberFormat="1" applyFont="1" applyAlignment="1" applyProtection="1">
      <alignment horizontal="right"/>
      <protection locked="0"/>
    </xf>
    <xf numFmtId="41" fontId="0" fillId="0" borderId="0" xfId="0" applyNumberFormat="1" applyAlignment="1" applyProtection="1">
      <alignment horizontal="right"/>
      <protection locked="0"/>
    </xf>
    <xf numFmtId="165" fontId="0" fillId="0" borderId="0" xfId="1" applyNumberFormat="1" applyFont="1" applyAlignment="1" applyProtection="1">
      <alignment horizontal="right"/>
      <protection locked="0"/>
    </xf>
    <xf numFmtId="41" fontId="67" fillId="0" borderId="8" xfId="22" applyNumberFormat="1" applyFont="1" applyBorder="1" applyProtection="1">
      <protection locked="0"/>
    </xf>
    <xf numFmtId="41" fontId="1" fillId="0" borderId="0" xfId="0" applyNumberFormat="1" applyFont="1" applyFill="1" applyAlignment="1" applyProtection="1">
      <alignment horizontal="center" wrapText="1"/>
      <protection locked="0"/>
    </xf>
    <xf numFmtId="41" fontId="1" fillId="0" borderId="0" xfId="0" applyNumberFormat="1" applyFont="1" applyFill="1" applyAlignment="1">
      <alignment horizontal="center" wrapText="1"/>
    </xf>
    <xf numFmtId="41" fontId="1" fillId="0" borderId="0" xfId="0" applyNumberFormat="1" applyFont="1" applyBorder="1" applyAlignment="1" applyProtection="1">
      <alignment horizontal="center" wrapText="1"/>
    </xf>
    <xf numFmtId="0" fontId="1" fillId="0" borderId="0" xfId="0" applyFont="1" applyBorder="1" applyAlignment="1" applyProtection="1">
      <alignment horizontal="center" wrapText="1"/>
      <protection locked="0"/>
    </xf>
    <xf numFmtId="41" fontId="1" fillId="0" borderId="0" xfId="0" applyNumberFormat="1" applyFont="1"/>
    <xf numFmtId="0" fontId="2" fillId="0" borderId="0" xfId="0" applyFont="1" applyFill="1" applyBorder="1" applyAlignment="1" applyProtection="1">
      <alignment wrapText="1"/>
      <protection locked="0"/>
    </xf>
    <xf numFmtId="0" fontId="38" fillId="0" borderId="0" xfId="0" applyFont="1" applyProtection="1"/>
    <xf numFmtId="0" fontId="5" fillId="0" borderId="0" xfId="0" applyFont="1" applyProtection="1"/>
    <xf numFmtId="0" fontId="5" fillId="0" borderId="0" xfId="0" applyFont="1" applyAlignment="1" applyProtection="1"/>
    <xf numFmtId="0" fontId="38" fillId="0" borderId="0" xfId="0" applyFont="1" applyAlignment="1" applyProtection="1">
      <alignment horizontal="right"/>
    </xf>
    <xf numFmtId="41" fontId="2" fillId="0" borderId="10" xfId="13" applyNumberFormat="1" applyFont="1" applyFill="1" applyBorder="1" applyProtection="1"/>
    <xf numFmtId="41" fontId="1" fillId="0" borderId="0" xfId="13" applyNumberFormat="1" applyFont="1" applyFill="1" applyBorder="1" applyAlignment="1" applyProtection="1">
      <alignment horizontal="center"/>
    </xf>
    <xf numFmtId="0" fontId="66" fillId="0" borderId="0" xfId="0" applyFont="1" applyBorder="1" applyAlignment="1" applyProtection="1">
      <alignment horizontal="left" wrapText="1"/>
    </xf>
    <xf numFmtId="0" fontId="1" fillId="0" borderId="0" xfId="0" applyFont="1" applyBorder="1" applyProtection="1"/>
    <xf numFmtId="41" fontId="49" fillId="0" borderId="0" xfId="13" applyNumberFormat="1" applyFont="1" applyFill="1" applyBorder="1" applyAlignment="1" applyProtection="1">
      <alignment wrapText="1"/>
    </xf>
    <xf numFmtId="41" fontId="18" fillId="0" borderId="4" xfId="1" applyNumberFormat="1" applyFont="1" applyFill="1" applyBorder="1" applyAlignment="1" applyProtection="1">
      <alignment vertical="center"/>
    </xf>
    <xf numFmtId="0" fontId="19" fillId="9" borderId="0" xfId="14" applyFont="1" applyFill="1" applyBorder="1" applyAlignment="1">
      <alignment horizontal="left" vertical="center" indent="1"/>
    </xf>
    <xf numFmtId="0" fontId="19" fillId="10" borderId="0" xfId="14" applyFont="1" applyFill="1" applyBorder="1" applyAlignment="1">
      <alignment horizontal="left" vertical="center" indent="1"/>
    </xf>
    <xf numFmtId="0" fontId="19" fillId="11" borderId="0" xfId="14" applyFont="1" applyFill="1" applyBorder="1" applyAlignment="1">
      <alignment horizontal="left" vertical="center" indent="1"/>
    </xf>
    <xf numFmtId="0" fontId="49" fillId="0" borderId="0" xfId="0" applyFont="1" applyFill="1" applyBorder="1" applyAlignment="1">
      <alignment horizontal="center"/>
    </xf>
    <xf numFmtId="41" fontId="0" fillId="0" borderId="0" xfId="1" applyNumberFormat="1" applyFont="1" applyProtection="1"/>
    <xf numFmtId="41" fontId="0" fillId="0" borderId="0" xfId="1" applyNumberFormat="1" applyFont="1" applyFill="1" applyProtection="1"/>
    <xf numFmtId="41" fontId="2" fillId="0" borderId="0" xfId="1" applyNumberFormat="1" applyFont="1" applyBorder="1" applyAlignment="1" applyProtection="1">
      <alignment horizontal="center"/>
      <protection locked="0"/>
    </xf>
    <xf numFmtId="0" fontId="19" fillId="12" borderId="0" xfId="14" applyFont="1" applyFill="1" applyBorder="1" applyAlignment="1">
      <alignment horizontal="left" vertical="center" indent="1"/>
    </xf>
    <xf numFmtId="0" fontId="19" fillId="13" borderId="0" xfId="14" applyFont="1" applyFill="1" applyBorder="1" applyAlignment="1">
      <alignment horizontal="left" vertical="center" indent="1"/>
    </xf>
    <xf numFmtId="0" fontId="19" fillId="14" borderId="0" xfId="14" applyFont="1" applyFill="1" applyBorder="1" applyAlignment="1">
      <alignment horizontal="left" vertical="center" indent="1"/>
    </xf>
    <xf numFmtId="0" fontId="19" fillId="15" borderId="0" xfId="14" applyFont="1" applyFill="1" applyBorder="1" applyAlignment="1">
      <alignment horizontal="left" vertical="center" indent="1"/>
    </xf>
    <xf numFmtId="0" fontId="19" fillId="16" borderId="0" xfId="14" applyFont="1" applyFill="1" applyBorder="1" applyAlignment="1">
      <alignment horizontal="left" vertical="center" indent="1"/>
    </xf>
    <xf numFmtId="0" fontId="19" fillId="17" borderId="0" xfId="14" applyFont="1" applyFill="1" applyBorder="1" applyAlignment="1">
      <alignment horizontal="left" vertical="center" indent="1"/>
    </xf>
    <xf numFmtId="0" fontId="19" fillId="18" borderId="0" xfId="14" applyFont="1" applyFill="1" applyBorder="1" applyAlignment="1">
      <alignment horizontal="left" vertical="center" indent="1"/>
    </xf>
    <xf numFmtId="0" fontId="19" fillId="6" borderId="0" xfId="14" applyFont="1" applyFill="1" applyBorder="1" applyAlignment="1">
      <alignment horizontal="left" vertical="center" indent="1"/>
    </xf>
    <xf numFmtId="0" fontId="19" fillId="19" borderId="0" xfId="14" applyFont="1" applyFill="1" applyBorder="1" applyAlignment="1">
      <alignment horizontal="left" vertical="center" indent="1"/>
    </xf>
    <xf numFmtId="41" fontId="1" fillId="20" borderId="0" xfId="1" applyNumberFormat="1" applyFont="1" applyFill="1" applyBorder="1" applyProtection="1">
      <protection locked="0"/>
    </xf>
    <xf numFmtId="0" fontId="5" fillId="0" borderId="0" xfId="0" applyFont="1" applyFill="1" applyAlignment="1">
      <alignment horizontal="center"/>
    </xf>
    <xf numFmtId="0" fontId="68" fillId="0" borderId="0" xfId="14" applyFont="1" applyFill="1" applyAlignment="1" applyProtection="1">
      <alignment vertical="center" wrapText="1"/>
    </xf>
    <xf numFmtId="0" fontId="19" fillId="0" borderId="0" xfId="3" applyNumberFormat="1" applyFont="1" applyFill="1" applyBorder="1" applyAlignment="1">
      <alignment vertical="center"/>
    </xf>
    <xf numFmtId="171" fontId="19" fillId="0" borderId="0" xfId="22" applyNumberFormat="1" applyFont="1" applyFill="1" applyBorder="1" applyAlignment="1" applyProtection="1">
      <alignment horizontal="center" vertical="center" wrapText="1"/>
    </xf>
    <xf numFmtId="41" fontId="19" fillId="0" borderId="0" xfId="14" applyNumberFormat="1" applyFont="1" applyFill="1" applyBorder="1" applyAlignment="1" applyProtection="1">
      <alignment horizontal="center" vertical="center"/>
    </xf>
    <xf numFmtId="164" fontId="21" fillId="0" borderId="0" xfId="13" applyNumberFormat="1" applyFont="1" applyFill="1" applyBorder="1" applyAlignment="1" applyProtection="1">
      <alignment vertical="center"/>
      <protection locked="0"/>
    </xf>
    <xf numFmtId="43" fontId="21" fillId="0" borderId="0" xfId="1" applyFont="1" applyFill="1" applyBorder="1" applyAlignment="1" applyProtection="1">
      <alignment horizontal="center" vertical="center"/>
      <protection locked="0"/>
    </xf>
    <xf numFmtId="0" fontId="21" fillId="0" borderId="0" xfId="13" applyFont="1" applyFill="1" applyBorder="1" applyAlignment="1" applyProtection="1">
      <alignment vertical="center"/>
      <protection locked="0"/>
    </xf>
    <xf numFmtId="0" fontId="19" fillId="0" borderId="0" xfId="17" applyNumberFormat="1" applyFont="1" applyFill="1" applyBorder="1" applyAlignment="1" applyProtection="1">
      <alignment vertical="center" wrapText="1"/>
      <protection locked="0"/>
    </xf>
    <xf numFmtId="37" fontId="1" fillId="0" borderId="0" xfId="13" applyNumberFormat="1" applyFont="1" applyFill="1" applyBorder="1" applyAlignment="1" applyProtection="1">
      <alignment horizontal="left"/>
      <protection locked="0"/>
    </xf>
    <xf numFmtId="0" fontId="18" fillId="0" borderId="0" xfId="0" applyFont="1" applyAlignment="1" applyProtection="1">
      <alignment horizontal="center" vertical="center"/>
      <protection locked="0"/>
    </xf>
    <xf numFmtId="43" fontId="2" fillId="0" borderId="0" xfId="0" applyNumberFormat="1" applyFont="1" applyBorder="1" applyAlignment="1" applyProtection="1">
      <alignment vertical="center"/>
      <protection locked="0"/>
    </xf>
    <xf numFmtId="41" fontId="2" fillId="0" borderId="0" xfId="0" applyNumberFormat="1" applyFont="1" applyBorder="1" applyAlignment="1" applyProtection="1">
      <alignment vertical="center"/>
      <protection locked="0"/>
    </xf>
    <xf numFmtId="41" fontId="18" fillId="0" borderId="0" xfId="0" applyNumberFormat="1" applyFont="1" applyBorder="1" applyAlignment="1" applyProtection="1">
      <alignment vertical="center"/>
      <protection locked="0"/>
    </xf>
    <xf numFmtId="41" fontId="18" fillId="0" borderId="0" xfId="1" applyNumberFormat="1" applyFont="1" applyBorder="1" applyAlignment="1" applyProtection="1">
      <alignment vertical="center"/>
      <protection locked="0"/>
    </xf>
    <xf numFmtId="41" fontId="2" fillId="0" borderId="0" xfId="1"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2" fillId="0" borderId="0" xfId="0" applyNumberFormat="1" applyFont="1" applyAlignment="1" applyProtection="1">
      <alignment horizontal="center" vertical="center"/>
      <protection locked="0"/>
    </xf>
    <xf numFmtId="41" fontId="18" fillId="0" borderId="0" xfId="0" applyNumberFormat="1" applyFont="1" applyAlignment="1" applyProtection="1">
      <alignment horizontal="center" vertical="center"/>
      <protection locked="0"/>
    </xf>
    <xf numFmtId="41" fontId="18" fillId="0" borderId="0" xfId="0" applyNumberFormat="1" applyFont="1" applyFill="1" applyAlignment="1" applyProtection="1">
      <alignment vertical="center"/>
      <protection locked="0"/>
    </xf>
    <xf numFmtId="41" fontId="18" fillId="0" borderId="0" xfId="0" applyNumberFormat="1" applyFont="1" applyAlignment="1" applyProtection="1">
      <alignment vertical="center"/>
      <protection locked="0"/>
    </xf>
    <xf numFmtId="41" fontId="18" fillId="0" borderId="0" xfId="0" applyNumberFormat="1" applyFont="1" applyFill="1" applyBorder="1" applyAlignment="1" applyProtection="1">
      <alignment vertical="center"/>
      <protection locked="0"/>
    </xf>
    <xf numFmtId="6" fontId="18" fillId="0" borderId="0" xfId="0" applyNumberFormat="1" applyFont="1" applyAlignment="1" applyProtection="1">
      <alignment vertical="center"/>
      <protection locked="0"/>
    </xf>
    <xf numFmtId="43" fontId="2" fillId="0" borderId="0" xfId="0" applyNumberFormat="1" applyFont="1" applyFill="1" applyBorder="1" applyAlignment="1" applyProtection="1">
      <alignment vertical="center"/>
      <protection locked="0"/>
    </xf>
    <xf numFmtId="43" fontId="18" fillId="0" borderId="0" xfId="0" applyNumberFormat="1" applyFont="1" applyFill="1" applyAlignment="1" applyProtection="1">
      <alignment vertical="center"/>
      <protection locked="0"/>
    </xf>
    <xf numFmtId="43" fontId="2" fillId="0" borderId="0" xfId="0" applyNumberFormat="1" applyFont="1" applyFill="1" applyAlignment="1" applyProtection="1">
      <alignment vertical="center"/>
      <protection locked="0"/>
    </xf>
    <xf numFmtId="41" fontId="2" fillId="0" borderId="0" xfId="0" applyNumberFormat="1" applyFont="1" applyFill="1" applyAlignment="1" applyProtection="1">
      <alignment vertical="center"/>
      <protection locked="0"/>
    </xf>
    <xf numFmtId="41" fontId="18" fillId="0" borderId="0" xfId="0" applyNumberFormat="1" applyFont="1" applyBorder="1" applyAlignment="1" applyProtection="1">
      <alignment horizontal="left" vertical="center"/>
      <protection locked="0"/>
    </xf>
    <xf numFmtId="41" fontId="2" fillId="0" borderId="0" xfId="0" applyNumberFormat="1"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1" fillId="0" borderId="0" xfId="13" applyFont="1" applyFill="1" applyBorder="1" applyProtection="1">
      <protection locked="0"/>
    </xf>
    <xf numFmtId="0" fontId="2" fillId="0" borderId="0" xfId="0" applyNumberFormat="1" applyFont="1" applyFill="1" applyBorder="1" applyAlignment="1">
      <alignment horizontal="center"/>
    </xf>
    <xf numFmtId="9" fontId="2" fillId="0" borderId="0" xfId="0" applyNumberFormat="1" applyFont="1" applyFill="1" applyBorder="1" applyAlignment="1">
      <alignment horizontal="center"/>
    </xf>
    <xf numFmtId="0" fontId="14" fillId="0" borderId="0" xfId="0" applyFont="1" applyFill="1" applyAlignment="1">
      <alignment horizontal="right"/>
    </xf>
    <xf numFmtId="0" fontId="69" fillId="0" borderId="0" xfId="0" applyFont="1" applyFill="1" applyBorder="1"/>
    <xf numFmtId="9" fontId="14" fillId="0" borderId="22" xfId="0" applyNumberFormat="1" applyFont="1" applyFill="1" applyBorder="1" applyAlignment="1">
      <alignment horizontal="center" wrapText="1"/>
    </xf>
    <xf numFmtId="41" fontId="5" fillId="0" borderId="0" xfId="0" applyNumberFormat="1" applyFont="1" applyFill="1"/>
    <xf numFmtId="0" fontId="2" fillId="0" borderId="22" xfId="0" applyNumberFormat="1" applyFont="1" applyFill="1" applyBorder="1" applyAlignment="1">
      <alignment horizontal="center"/>
    </xf>
    <xf numFmtId="166" fontId="2" fillId="0" borderId="22" xfId="5" applyNumberFormat="1" applyFont="1" applyFill="1" applyBorder="1" applyAlignment="1">
      <alignment horizontal="center"/>
    </xf>
    <xf numFmtId="166" fontId="14" fillId="0" borderId="22" xfId="5" applyNumberFormat="1" applyFont="1" applyFill="1" applyBorder="1"/>
    <xf numFmtId="166" fontId="5" fillId="0" borderId="0" xfId="5" applyNumberFormat="1" applyFont="1" applyFill="1"/>
    <xf numFmtId="0" fontId="5" fillId="0" borderId="0" xfId="0" applyFont="1" applyFill="1" applyAlignment="1">
      <alignment horizontal="right"/>
    </xf>
    <xf numFmtId="166" fontId="14" fillId="0" borderId="33" xfId="5" applyNumberFormat="1" applyFont="1" applyFill="1" applyBorder="1"/>
    <xf numFmtId="166" fontId="5" fillId="0" borderId="34" xfId="5" applyNumberFormat="1" applyFont="1" applyFill="1" applyBorder="1"/>
    <xf numFmtId="0" fontId="14" fillId="0" borderId="22" xfId="0" applyNumberFormat="1" applyFont="1" applyFill="1" applyBorder="1" applyAlignment="1">
      <alignment horizontal="center" wrapText="1"/>
    </xf>
    <xf numFmtId="41" fontId="1" fillId="0" borderId="19" xfId="1" applyNumberFormat="1" applyFont="1" applyFill="1" applyBorder="1" applyProtection="1"/>
    <xf numFmtId="41" fontId="66" fillId="0" borderId="0" xfId="0" applyNumberFormat="1" applyFont="1" applyBorder="1" applyAlignment="1" applyProtection="1">
      <alignment horizontal="center" wrapText="1"/>
    </xf>
    <xf numFmtId="41" fontId="66" fillId="0" borderId="2" xfId="0" applyNumberFormat="1" applyFont="1" applyBorder="1" applyAlignment="1" applyProtection="1">
      <alignment horizontal="right"/>
    </xf>
    <xf numFmtId="41" fontId="66" fillId="0" borderId="5" xfId="0" applyNumberFormat="1" applyFont="1" applyBorder="1" applyAlignment="1" applyProtection="1">
      <alignment horizontal="center" wrapText="1"/>
    </xf>
    <xf numFmtId="0" fontId="66" fillId="0" borderId="0" xfId="0" applyFont="1" applyAlignment="1" applyProtection="1">
      <alignment horizontal="left" wrapText="1"/>
    </xf>
    <xf numFmtId="41" fontId="66" fillId="0" borderId="10" xfId="0" applyNumberFormat="1" applyFont="1" applyBorder="1" applyAlignment="1" applyProtection="1">
      <alignment wrapText="1"/>
    </xf>
    <xf numFmtId="43" fontId="66" fillId="0" borderId="0" xfId="0" applyNumberFormat="1" applyFont="1" applyBorder="1" applyAlignment="1" applyProtection="1">
      <alignment wrapText="1"/>
    </xf>
    <xf numFmtId="43" fontId="66" fillId="0" borderId="2" xfId="0" applyNumberFormat="1" applyFont="1" applyBorder="1" applyAlignment="1" applyProtection="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41" fillId="0" borderId="0" xfId="0" applyFont="1" applyProtection="1">
      <protection locked="0"/>
    </xf>
    <xf numFmtId="0" fontId="57" fillId="0" borderId="0" xfId="0" applyFont="1" applyProtection="1">
      <protection locked="0"/>
    </xf>
    <xf numFmtId="0" fontId="2" fillId="0" borderId="2" xfId="0" applyFont="1" applyBorder="1" applyProtection="1">
      <protection locked="0"/>
    </xf>
    <xf numFmtId="0" fontId="19" fillId="21" borderId="0" xfId="14" applyFont="1" applyFill="1" applyBorder="1" applyAlignment="1">
      <alignment horizontal="left" vertical="center" indent="1"/>
    </xf>
    <xf numFmtId="0" fontId="39" fillId="0" borderId="0" xfId="13" applyFont="1" applyFill="1" applyBorder="1" applyAlignment="1"/>
    <xf numFmtId="41" fontId="19" fillId="0" borderId="0" xfId="3" applyNumberFormat="1" applyFont="1" applyFill="1" applyBorder="1" applyAlignment="1" applyProtection="1">
      <alignment horizontal="center" vertical="center"/>
    </xf>
    <xf numFmtId="0" fontId="70" fillId="0" borderId="0" xfId="0" applyFont="1" applyProtection="1">
      <protection locked="0"/>
    </xf>
    <xf numFmtId="0" fontId="71" fillId="0" borderId="0" xfId="0" applyFont="1" applyProtection="1">
      <protection locked="0"/>
    </xf>
    <xf numFmtId="0" fontId="50" fillId="0" borderId="0" xfId="0" applyFont="1" applyProtection="1">
      <protection locked="0"/>
    </xf>
    <xf numFmtId="0" fontId="49" fillId="0" borderId="0" xfId="0" applyFont="1"/>
    <xf numFmtId="41" fontId="1" fillId="0" borderId="0" xfId="13" applyNumberFormat="1" applyFont="1" applyFill="1" applyBorder="1" applyProtection="1">
      <protection locked="0"/>
    </xf>
    <xf numFmtId="41" fontId="2" fillId="0" borderId="0" xfId="0" applyNumberFormat="1" applyFont="1"/>
    <xf numFmtId="0" fontId="0" fillId="0" borderId="0" xfId="0" applyAlignment="1">
      <alignment horizontal="left" wrapText="1"/>
    </xf>
    <xf numFmtId="0" fontId="19" fillId="22" borderId="0" xfId="14" applyFont="1" applyFill="1" applyBorder="1" applyAlignment="1">
      <alignment horizontal="left" vertical="center" wrapText="1" indent="1"/>
    </xf>
    <xf numFmtId="41" fontId="1" fillId="0" borderId="8" xfId="1" applyNumberFormat="1" applyFont="1" applyBorder="1"/>
    <xf numFmtId="41" fontId="1" fillId="0" borderId="32" xfId="1" applyNumberFormat="1" applyFont="1" applyBorder="1"/>
    <xf numFmtId="0" fontId="49" fillId="0" borderId="19" xfId="0" applyFont="1" applyFill="1" applyBorder="1" applyAlignment="1">
      <alignment horizontal="center" wrapText="1"/>
    </xf>
    <xf numFmtId="41" fontId="1" fillId="20" borderId="2" xfId="1" applyNumberFormat="1" applyFont="1" applyFill="1" applyBorder="1" applyProtection="1"/>
    <xf numFmtId="41" fontId="1" fillId="20" borderId="7" xfId="1" applyNumberFormat="1" applyFont="1" applyFill="1" applyBorder="1" applyProtection="1"/>
    <xf numFmtId="0" fontId="1" fillId="0" borderId="27" xfId="0" applyFont="1" applyFill="1" applyBorder="1"/>
    <xf numFmtId="0" fontId="2" fillId="0" borderId="0" xfId="0" applyFont="1" applyAlignment="1">
      <alignment vertical="top"/>
    </xf>
    <xf numFmtId="0" fontId="73" fillId="0" borderId="0" xfId="0" applyFont="1" applyFill="1" applyAlignment="1">
      <alignment horizontal="left" vertical="top" wrapText="1"/>
    </xf>
    <xf numFmtId="0" fontId="73" fillId="0" borderId="0" xfId="0" applyFont="1" applyAlignment="1">
      <alignment horizontal="right" vertical="top"/>
    </xf>
    <xf numFmtId="0" fontId="14" fillId="0" borderId="0" xfId="0" applyFont="1" applyFill="1" applyAlignment="1">
      <alignment horizontal="left" wrapText="1"/>
    </xf>
    <xf numFmtId="0" fontId="41" fillId="0" borderId="0" xfId="0" applyFont="1" applyFill="1" applyAlignment="1">
      <alignment horizontal="left" wrapText="1"/>
    </xf>
    <xf numFmtId="0" fontId="14" fillId="0" borderId="0" xfId="0" applyFont="1" applyAlignment="1">
      <alignment horizontal="left" vertical="center" wrapText="1"/>
    </xf>
    <xf numFmtId="0" fontId="41" fillId="0" borderId="0" xfId="0" applyFont="1" applyAlignment="1">
      <alignment horizontal="left" vertical="center" wrapText="1"/>
    </xf>
    <xf numFmtId="0" fontId="14" fillId="0" borderId="0" xfId="0" applyFont="1" applyAlignment="1">
      <alignment horizontal="left" wrapText="1"/>
    </xf>
    <xf numFmtId="0" fontId="41"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center"/>
    </xf>
    <xf numFmtId="0" fontId="1" fillId="3" borderId="12"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39" fillId="4" borderId="0" xfId="0" applyFont="1" applyFill="1" applyAlignment="1" applyProtection="1">
      <alignment horizontal="left" wrapText="1"/>
    </xf>
    <xf numFmtId="0" fontId="44" fillId="4" borderId="0" xfId="0" applyFont="1" applyFill="1" applyAlignment="1" applyProtection="1">
      <alignment horizontal="center"/>
    </xf>
    <xf numFmtId="0" fontId="18" fillId="3" borderId="12" xfId="0" applyFont="1" applyFill="1" applyBorder="1" applyAlignment="1" applyProtection="1">
      <alignment horizontal="left" vertical="center"/>
      <protection locked="0"/>
    </xf>
    <xf numFmtId="0" fontId="2" fillId="0" borderId="0" xfId="0" applyFont="1" applyFill="1" applyBorder="1" applyAlignment="1" applyProtection="1">
      <alignment horizontal="left" wrapText="1"/>
    </xf>
    <xf numFmtId="0" fontId="43" fillId="0" borderId="0" xfId="0" applyFont="1" applyBorder="1" applyAlignment="1" applyProtection="1">
      <alignment horizontal="center" vertical="center" wrapText="1"/>
    </xf>
    <xf numFmtId="0" fontId="18"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1" fillId="0" borderId="0" xfId="0" applyFont="1" applyAlignment="1" applyProtection="1">
      <alignment horizontal="left" wrapText="1"/>
      <protection locked="0"/>
    </xf>
    <xf numFmtId="0" fontId="1" fillId="0" borderId="0" xfId="0" applyFont="1" applyAlignment="1">
      <alignment horizontal="left" wrapText="1"/>
    </xf>
    <xf numFmtId="0" fontId="2" fillId="0" borderId="0" xfId="0" applyFont="1" applyFill="1" applyBorder="1" applyAlignment="1" applyProtection="1">
      <alignment horizontal="left" wrapText="1"/>
      <protection locked="0"/>
    </xf>
    <xf numFmtId="0" fontId="2" fillId="0" borderId="0" xfId="0" applyFont="1" applyAlignment="1" applyProtection="1">
      <alignment horizontal="left" wrapText="1"/>
    </xf>
    <xf numFmtId="0" fontId="1" fillId="0" borderId="0" xfId="0" applyFont="1" applyAlignment="1" applyProtection="1">
      <alignment horizontal="left" wrapText="1"/>
    </xf>
    <xf numFmtId="0" fontId="0" fillId="0" borderId="0" xfId="0" applyAlignment="1">
      <alignment horizontal="left" wrapText="1"/>
    </xf>
    <xf numFmtId="0" fontId="65" fillId="0" borderId="10" xfId="0" applyFont="1" applyBorder="1" applyAlignment="1" applyProtection="1">
      <alignment horizontal="center" wrapText="1"/>
    </xf>
    <xf numFmtId="0" fontId="5" fillId="0" borderId="0" xfId="0" applyFont="1" applyAlignment="1" applyProtection="1">
      <alignment horizontal="center"/>
    </xf>
    <xf numFmtId="38" fontId="5" fillId="0" borderId="0" xfId="0" applyNumberFormat="1" applyFont="1" applyAlignment="1">
      <alignment horizontal="center"/>
    </xf>
    <xf numFmtId="0" fontId="2" fillId="0" borderId="0" xfId="0" applyFont="1" applyAlignment="1" applyProtection="1">
      <alignment horizontal="center"/>
    </xf>
    <xf numFmtId="38" fontId="72" fillId="0" borderId="0" xfId="0" applyNumberFormat="1" applyFont="1" applyAlignment="1">
      <alignment horizontal="center"/>
    </xf>
    <xf numFmtId="38" fontId="5" fillId="0" borderId="11" xfId="0" applyNumberFormat="1" applyFont="1" applyBorder="1" applyAlignment="1">
      <alignment horizontal="center"/>
    </xf>
    <xf numFmtId="0" fontId="39" fillId="4" borderId="0" xfId="0" applyFont="1" applyFill="1" applyAlignment="1">
      <alignment horizontal="left" wrapText="1"/>
    </xf>
    <xf numFmtId="38" fontId="5" fillId="0" borderId="0" xfId="0" applyNumberFormat="1" applyFont="1" applyAlignment="1" applyProtection="1">
      <alignment horizontal="center"/>
    </xf>
    <xf numFmtId="0" fontId="17" fillId="4" borderId="0" xfId="0" applyFont="1" applyFill="1" applyBorder="1" applyAlignment="1" applyProtection="1">
      <alignment horizontal="left" vertical="center" wrapText="1"/>
    </xf>
    <xf numFmtId="0" fontId="43" fillId="0" borderId="28" xfId="0" applyFont="1" applyBorder="1" applyAlignment="1" applyProtection="1">
      <alignment horizontal="center" wrapText="1"/>
    </xf>
    <xf numFmtId="0" fontId="17" fillId="0" borderId="0" xfId="0" applyFont="1" applyFill="1" applyBorder="1" applyAlignment="1" applyProtection="1">
      <alignment horizontal="left" vertical="center" wrapText="1"/>
    </xf>
    <xf numFmtId="0" fontId="39" fillId="4" borderId="0" xfId="14" applyFont="1" applyFill="1" applyAlignment="1" applyProtection="1">
      <alignment horizontal="left" vertical="center" wrapText="1"/>
    </xf>
    <xf numFmtId="0" fontId="39" fillId="4" borderId="0" xfId="14" applyFont="1" applyFill="1" applyAlignment="1" applyProtection="1">
      <alignment horizontal="center" vertical="center" wrapText="1"/>
    </xf>
    <xf numFmtId="0" fontId="39" fillId="4" borderId="0" xfId="17" applyNumberFormat="1" applyFont="1" applyFill="1" applyBorder="1" applyAlignment="1" applyProtection="1">
      <alignment horizontal="left" vertical="center" wrapText="1"/>
    </xf>
    <xf numFmtId="165" fontId="63" fillId="0" borderId="0" xfId="1" applyNumberFormat="1" applyFont="1" applyFill="1" applyBorder="1" applyAlignment="1" applyProtection="1">
      <alignment horizontal="center" vertical="center" wrapText="1"/>
    </xf>
    <xf numFmtId="41" fontId="49" fillId="0" borderId="0" xfId="13" applyNumberFormat="1" applyFont="1" applyFill="1" applyBorder="1" applyAlignment="1" applyProtection="1">
      <alignment horizontal="left" wrapText="1"/>
    </xf>
    <xf numFmtId="0" fontId="39" fillId="4" borderId="0" xfId="17" applyFont="1" applyFill="1" applyBorder="1" applyAlignment="1" applyProtection="1">
      <alignment horizontal="left" vertical="center" wrapText="1"/>
    </xf>
    <xf numFmtId="14" fontId="19" fillId="0" borderId="0" xfId="13" applyNumberFormat="1" applyFont="1" applyFill="1" applyBorder="1" applyAlignment="1">
      <alignment horizontal="center"/>
    </xf>
    <xf numFmtId="43" fontId="2" fillId="2" borderId="12" xfId="1" applyFont="1" applyFill="1" applyBorder="1" applyAlignment="1" applyProtection="1">
      <alignment horizontal="center" vertical="center"/>
    </xf>
    <xf numFmtId="43" fontId="2" fillId="2" borderId="13" xfId="1" applyFont="1" applyFill="1" applyBorder="1" applyAlignment="1" applyProtection="1">
      <alignment horizontal="center" vertical="center"/>
    </xf>
    <xf numFmtId="43" fontId="2" fillId="2" borderId="14" xfId="1" applyFont="1" applyFill="1" applyBorder="1" applyAlignment="1" applyProtection="1">
      <alignment horizontal="center" vertical="center"/>
    </xf>
    <xf numFmtId="0" fontId="49" fillId="4" borderId="0" xfId="17" applyFont="1" applyFill="1" applyBorder="1" applyAlignment="1" applyProtection="1">
      <alignment horizontal="left" vertical="center" wrapText="1"/>
    </xf>
    <xf numFmtId="0" fontId="49" fillId="0" borderId="28" xfId="13" applyFont="1" applyFill="1" applyBorder="1" applyAlignment="1" applyProtection="1">
      <alignment horizontal="center" vertical="center" wrapText="1"/>
    </xf>
    <xf numFmtId="43" fontId="63" fillId="0" borderId="28" xfId="1" applyNumberFormat="1" applyFont="1" applyFill="1" applyBorder="1" applyAlignment="1" applyProtection="1">
      <alignment horizontal="center" vertical="center" wrapText="1"/>
    </xf>
    <xf numFmtId="0" fontId="39" fillId="4" borderId="0" xfId="13" applyFont="1" applyFill="1" applyAlignment="1">
      <alignment horizontal="left"/>
    </xf>
    <xf numFmtId="0" fontId="14" fillId="0" borderId="2" xfId="13" applyFont="1" applyBorder="1" applyAlignment="1" applyProtection="1">
      <alignment horizontal="left"/>
      <protection locked="0"/>
    </xf>
    <xf numFmtId="0" fontId="5" fillId="2" borderId="30" xfId="18" applyFont="1" applyFill="1" applyBorder="1" applyAlignment="1" applyProtection="1">
      <alignment horizontal="left" vertical="center"/>
    </xf>
    <xf numFmtId="0" fontId="5" fillId="2" borderId="10" xfId="18" applyFont="1" applyFill="1" applyBorder="1" applyAlignment="1" applyProtection="1">
      <alignment horizontal="left" vertical="center"/>
    </xf>
    <xf numFmtId="0" fontId="5" fillId="2" borderId="31" xfId="18" applyFont="1" applyFill="1" applyBorder="1" applyAlignment="1" applyProtection="1">
      <alignment horizontal="left" vertical="center"/>
    </xf>
    <xf numFmtId="0" fontId="39" fillId="4" borderId="0" xfId="13" applyFont="1" applyFill="1" applyAlignment="1">
      <alignment horizontal="left" wrapText="1"/>
    </xf>
    <xf numFmtId="10" fontId="14" fillId="0" borderId="2" xfId="13" applyNumberFormat="1" applyFont="1" applyBorder="1" applyAlignment="1" applyProtection="1">
      <alignment horizontal="center"/>
      <protection locked="0"/>
    </xf>
    <xf numFmtId="10" fontId="14" fillId="0" borderId="2" xfId="22" applyNumberFormat="1" applyFont="1" applyBorder="1" applyAlignment="1" applyProtection="1">
      <alignment horizontal="left"/>
      <protection locked="0"/>
    </xf>
    <xf numFmtId="0" fontId="5" fillId="0" borderId="0" xfId="0" applyFont="1" applyFill="1" applyAlignment="1">
      <alignment horizontal="center"/>
    </xf>
  </cellXfs>
  <cellStyles count="244">
    <cellStyle name="Comma" xfId="1" builtinId="3"/>
    <cellStyle name="Comma 2" xfId="2"/>
    <cellStyle name="Comma 2 2" xfId="3"/>
    <cellStyle name="Comma 3" xfId="4"/>
    <cellStyle name="Currency" xfId="5" builtinId="4"/>
    <cellStyle name="Currency 2" xfId="6"/>
    <cellStyle name="Currency 3" xfId="7"/>
    <cellStyle name="Date" xfId="8"/>
    <cellStyle name="Fixed" xfId="9"/>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RxAmtStyle" xfId="10"/>
    <cellStyle name="Heading1" xfId="11"/>
    <cellStyle name="Heading2" xfId="12"/>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Normal" xfId="0" builtinId="0"/>
    <cellStyle name="Normal 2" xfId="13"/>
    <cellStyle name="Normal 2 2" xfId="14"/>
    <cellStyle name="Normal 2_Assumpt &amp; Notes" xfId="15"/>
    <cellStyle name="Normal 2_CM" xfId="16"/>
    <cellStyle name="Normal 2_DHS Financial Projections template" xfId="17"/>
    <cellStyle name="Normal 2_Occupancy" xfId="18"/>
    <cellStyle name="Normal 2_Personnel Schedule" xfId="19"/>
    <cellStyle name="Normal 3" xfId="20"/>
    <cellStyle name="Normal 3 2" xfId="21"/>
    <cellStyle name="Percent" xfId="22" builtinId="5"/>
    <cellStyle name="Percent 2" xfId="23"/>
    <cellStyle name="Percent 2 2" xfId="24"/>
    <cellStyle name="Total" xfId="2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0066"/>
      <color rgb="FFFFFF99"/>
      <color rgb="FFE94A03"/>
      <color rgb="FFB06E3C"/>
      <color rgb="FFFAC606"/>
      <color rgb="FF309C80"/>
      <color rgb="FFCAAC8C"/>
      <color rgb="FFBD9971"/>
      <color rgb="FFAB7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theme/theme1.xml" Type="http://schemas.openxmlformats.org/officeDocument/2006/relationships/theme"/>
<Relationship Id="rId18" Target="styles.xml" Type="http://schemas.openxmlformats.org/officeDocument/2006/relationships/styles"/>
<Relationship Id="rId19" Target="sharedStrings.xml" Type="http://schemas.openxmlformats.org/officeDocument/2006/relationships/sharedStrings"/>
<Relationship Id="rId2" Target="worksheets/sheet2.xml" Type="http://schemas.openxmlformats.org/officeDocument/2006/relationships/worksheet"/>
<Relationship Id="rId20"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N29"/>
  <sheetViews>
    <sheetView workbookViewId="0">
      <selection activeCell="H5" sqref="H5"/>
    </sheetView>
  </sheetViews>
  <sheetFormatPr defaultColWidth="8.7109375" defaultRowHeight="15" x14ac:dyDescent="0.2"/>
  <cols>
    <col min="1" max="1" width="3.140625" style="756" customWidth="1"/>
    <col min="2" max="16384" width="8.7109375" style="756"/>
  </cols>
  <sheetData>
    <row r="1" spans="1:14" customFormat="1" ht="30.4" customHeight="1" x14ac:dyDescent="0.2">
      <c r="A1" s="777" t="s">
        <v>421</v>
      </c>
      <c r="B1" s="777"/>
      <c r="C1" s="777"/>
      <c r="D1" s="777"/>
      <c r="E1" s="777"/>
      <c r="F1" s="777"/>
      <c r="H1" s="778" t="s">
        <v>420</v>
      </c>
      <c r="I1" s="778"/>
      <c r="J1" s="778"/>
      <c r="K1" s="778"/>
      <c r="L1" s="778"/>
      <c r="M1" s="776"/>
    </row>
    <row r="2" spans="1:14" ht="15.75" x14ac:dyDescent="0.25">
      <c r="A2" s="786" t="s">
        <v>422</v>
      </c>
      <c r="B2" s="786"/>
      <c r="C2" s="786"/>
      <c r="D2" s="786"/>
      <c r="E2" s="786"/>
      <c r="F2" s="786"/>
      <c r="G2" s="786"/>
      <c r="H2" s="786"/>
      <c r="I2" s="786"/>
      <c r="J2" s="786"/>
      <c r="K2" s="786"/>
      <c r="L2" s="786"/>
    </row>
    <row r="3" spans="1:14" ht="15.75" x14ac:dyDescent="0.25">
      <c r="A3" s="87" t="s">
        <v>120</v>
      </c>
      <c r="B3" s="87"/>
      <c r="C3" s="113"/>
      <c r="D3" s="113"/>
      <c r="E3" s="113"/>
      <c r="F3" s="113"/>
      <c r="G3" s="113"/>
      <c r="H3" s="113"/>
      <c r="I3" s="113"/>
      <c r="J3" s="113"/>
      <c r="K3" s="113"/>
      <c r="L3" s="113"/>
    </row>
    <row r="4" spans="1:14" ht="15.75" x14ac:dyDescent="0.25">
      <c r="A4" s="87" t="s">
        <v>3</v>
      </c>
      <c r="B4" s="87"/>
      <c r="C4" s="113"/>
      <c r="D4" s="113"/>
      <c r="E4" s="113"/>
      <c r="F4" s="113"/>
      <c r="G4" s="113"/>
      <c r="H4" s="113"/>
      <c r="I4" s="113"/>
      <c r="J4" s="113"/>
      <c r="K4" s="113"/>
      <c r="L4" s="113"/>
    </row>
    <row r="5" spans="1:14" x14ac:dyDescent="0.2">
      <c r="A5" s="113"/>
      <c r="B5" s="113"/>
      <c r="C5" s="113"/>
      <c r="D5" s="113"/>
      <c r="E5" s="113"/>
      <c r="F5" s="113"/>
      <c r="G5" s="113"/>
      <c r="H5" s="113"/>
      <c r="I5" s="113"/>
      <c r="J5" s="113"/>
      <c r="K5" s="113"/>
      <c r="L5" s="113"/>
    </row>
    <row r="6" spans="1:14" ht="34.5" customHeight="1" x14ac:dyDescent="0.2">
      <c r="A6" s="115">
        <v>1</v>
      </c>
      <c r="B6" s="784" t="s">
        <v>4</v>
      </c>
      <c r="C6" s="784"/>
      <c r="D6" s="784"/>
      <c r="E6" s="784"/>
      <c r="F6" s="784"/>
      <c r="G6" s="784"/>
      <c r="H6" s="784"/>
      <c r="I6" s="784"/>
      <c r="J6" s="784"/>
      <c r="K6" s="784"/>
      <c r="L6" s="784"/>
    </row>
    <row r="7" spans="1:14" ht="15" customHeight="1" x14ac:dyDescent="0.2">
      <c r="A7" s="113"/>
      <c r="B7" s="114"/>
      <c r="C7" s="114"/>
      <c r="D7" s="114"/>
      <c r="E7" s="114"/>
      <c r="F7" s="114"/>
      <c r="G7" s="114"/>
      <c r="H7" s="114"/>
      <c r="I7" s="114"/>
      <c r="J7" s="114"/>
      <c r="K7" s="113"/>
      <c r="L7" s="113"/>
    </row>
    <row r="8" spans="1:14" ht="55.9" customHeight="1" x14ac:dyDescent="0.2">
      <c r="A8" s="115">
        <v>2</v>
      </c>
      <c r="B8" s="781" t="s">
        <v>370</v>
      </c>
      <c r="C8" s="782"/>
      <c r="D8" s="782"/>
      <c r="E8" s="782"/>
      <c r="F8" s="782"/>
      <c r="G8" s="782"/>
      <c r="H8" s="782"/>
      <c r="I8" s="782"/>
      <c r="J8" s="782"/>
      <c r="K8" s="782"/>
      <c r="L8" s="782"/>
      <c r="N8" s="762"/>
    </row>
    <row r="9" spans="1:14" ht="12.75" customHeight="1" x14ac:dyDescent="0.2">
      <c r="A9" s="113"/>
      <c r="B9" s="113"/>
      <c r="C9" s="113"/>
      <c r="D9" s="113"/>
      <c r="E9" s="113"/>
      <c r="F9" s="113"/>
      <c r="G9" s="113"/>
      <c r="H9" s="113"/>
      <c r="I9" s="113"/>
      <c r="J9" s="113"/>
      <c r="K9" s="113"/>
      <c r="L9" s="113"/>
    </row>
    <row r="10" spans="1:14" ht="51" customHeight="1" x14ac:dyDescent="0.2">
      <c r="A10" s="115">
        <v>3</v>
      </c>
      <c r="B10" s="781" t="s">
        <v>200</v>
      </c>
      <c r="C10" s="782"/>
      <c r="D10" s="782"/>
      <c r="E10" s="782"/>
      <c r="F10" s="782"/>
      <c r="G10" s="782"/>
      <c r="H10" s="782"/>
      <c r="I10" s="782"/>
      <c r="J10" s="782"/>
      <c r="K10" s="782"/>
      <c r="L10" s="782"/>
    </row>
    <row r="11" spans="1:14" x14ac:dyDescent="0.2">
      <c r="A11" s="113"/>
      <c r="B11" s="113"/>
      <c r="C11" s="113"/>
      <c r="D11" s="113"/>
      <c r="E11" s="113"/>
      <c r="F11" s="113"/>
      <c r="G11" s="113"/>
      <c r="H11" s="113"/>
      <c r="I11" s="113"/>
      <c r="J11" s="113"/>
      <c r="K11" s="113"/>
      <c r="L11" s="113"/>
    </row>
    <row r="12" spans="1:14" ht="59.45" customHeight="1" x14ac:dyDescent="0.25">
      <c r="A12" s="115">
        <v>4</v>
      </c>
      <c r="B12" s="783" t="s">
        <v>201</v>
      </c>
      <c r="C12" s="784"/>
      <c r="D12" s="784"/>
      <c r="E12" s="784"/>
      <c r="F12" s="784"/>
      <c r="G12" s="784"/>
      <c r="H12" s="784"/>
      <c r="I12" s="784"/>
      <c r="J12" s="784"/>
      <c r="K12" s="784"/>
      <c r="L12" s="784"/>
    </row>
    <row r="13" spans="1:14" x14ac:dyDescent="0.2">
      <c r="A13" s="113"/>
      <c r="B13" s="113"/>
      <c r="C13" s="113"/>
      <c r="D13" s="113"/>
      <c r="E13" s="113"/>
      <c r="F13" s="113"/>
      <c r="G13" s="113"/>
      <c r="H13" s="113"/>
      <c r="I13" s="113"/>
      <c r="J13" s="113"/>
      <c r="K13" s="113"/>
      <c r="L13" s="113"/>
    </row>
    <row r="14" spans="1:14" ht="80.25" customHeight="1" x14ac:dyDescent="0.25">
      <c r="A14" s="115">
        <v>5</v>
      </c>
      <c r="B14" s="785" t="s">
        <v>260</v>
      </c>
      <c r="C14" s="785"/>
      <c r="D14" s="785"/>
      <c r="E14" s="785"/>
      <c r="F14" s="785"/>
      <c r="G14" s="785"/>
      <c r="H14" s="785"/>
      <c r="I14" s="785"/>
      <c r="J14" s="785"/>
      <c r="K14" s="785"/>
      <c r="L14" s="785"/>
    </row>
    <row r="15" spans="1:14" x14ac:dyDescent="0.2">
      <c r="A15" s="113"/>
      <c r="B15" s="113"/>
      <c r="C15" s="113"/>
      <c r="D15" s="113"/>
      <c r="E15" s="113"/>
      <c r="F15" s="113"/>
      <c r="G15" s="113"/>
      <c r="H15" s="113"/>
      <c r="I15" s="113"/>
      <c r="J15" s="113"/>
      <c r="K15" s="113"/>
      <c r="L15" s="113"/>
    </row>
    <row r="16" spans="1:14" ht="47.45" customHeight="1" x14ac:dyDescent="0.2">
      <c r="A16" s="115">
        <v>6</v>
      </c>
      <c r="B16" s="781" t="s">
        <v>416</v>
      </c>
      <c r="C16" s="782"/>
      <c r="D16" s="782"/>
      <c r="E16" s="782"/>
      <c r="F16" s="782"/>
      <c r="G16" s="782"/>
      <c r="H16" s="782"/>
      <c r="I16" s="782"/>
      <c r="J16" s="782"/>
      <c r="K16" s="782"/>
      <c r="L16" s="782"/>
      <c r="N16" s="762"/>
    </row>
    <row r="17" spans="1:12" x14ac:dyDescent="0.2">
      <c r="A17" s="113"/>
      <c r="B17" s="113"/>
      <c r="C17" s="113"/>
      <c r="D17" s="113"/>
      <c r="E17" s="113"/>
      <c r="F17" s="113"/>
      <c r="G17" s="113"/>
      <c r="H17" s="113"/>
      <c r="I17" s="113"/>
      <c r="J17" s="113"/>
      <c r="K17" s="113"/>
      <c r="L17" s="113"/>
    </row>
    <row r="18" spans="1:12" ht="30" customHeight="1" x14ac:dyDescent="0.2">
      <c r="A18" s="115">
        <v>7</v>
      </c>
      <c r="B18" s="783" t="s">
        <v>146</v>
      </c>
      <c r="C18" s="784"/>
      <c r="D18" s="784"/>
      <c r="E18" s="784"/>
      <c r="F18" s="784"/>
      <c r="G18" s="784"/>
      <c r="H18" s="784"/>
      <c r="I18" s="784"/>
      <c r="J18" s="784"/>
      <c r="K18" s="784"/>
      <c r="L18" s="784"/>
    </row>
    <row r="19" spans="1:12" x14ac:dyDescent="0.2">
      <c r="A19" s="113"/>
      <c r="B19" s="113"/>
      <c r="C19" s="113"/>
      <c r="D19" s="113"/>
      <c r="E19" s="113"/>
      <c r="F19" s="113"/>
      <c r="G19" s="113"/>
      <c r="H19" s="113"/>
      <c r="I19" s="113"/>
      <c r="J19" s="113"/>
      <c r="K19" s="113"/>
      <c r="L19" s="113"/>
    </row>
    <row r="20" spans="1:12" ht="43.5" customHeight="1" x14ac:dyDescent="0.2">
      <c r="A20" s="115">
        <v>8</v>
      </c>
      <c r="B20" s="784" t="s">
        <v>0</v>
      </c>
      <c r="C20" s="784"/>
      <c r="D20" s="784"/>
      <c r="E20" s="784"/>
      <c r="F20" s="784"/>
      <c r="G20" s="784"/>
      <c r="H20" s="784"/>
      <c r="I20" s="784"/>
      <c r="J20" s="784"/>
      <c r="K20" s="784"/>
      <c r="L20" s="784"/>
    </row>
    <row r="21" spans="1:12" x14ac:dyDescent="0.2">
      <c r="A21" s="113"/>
      <c r="B21" s="113"/>
      <c r="C21" s="113"/>
      <c r="D21" s="113"/>
      <c r="E21" s="113"/>
      <c r="F21" s="113"/>
      <c r="G21" s="113"/>
      <c r="H21" s="113"/>
      <c r="I21" s="113"/>
      <c r="J21" s="113"/>
      <c r="K21" s="113"/>
      <c r="L21" s="113"/>
    </row>
    <row r="22" spans="1:12" ht="76.900000000000006" customHeight="1" x14ac:dyDescent="0.2">
      <c r="A22" s="115">
        <v>9</v>
      </c>
      <c r="B22" s="779" t="s">
        <v>406</v>
      </c>
      <c r="C22" s="780"/>
      <c r="D22" s="780"/>
      <c r="E22" s="780"/>
      <c r="F22" s="780"/>
      <c r="G22" s="780"/>
      <c r="H22" s="780"/>
      <c r="I22" s="780"/>
      <c r="J22" s="780"/>
      <c r="K22" s="780"/>
      <c r="L22" s="780"/>
    </row>
    <row r="23" spans="1:12" x14ac:dyDescent="0.2">
      <c r="A23" s="113"/>
      <c r="B23" s="113"/>
      <c r="C23" s="113"/>
      <c r="D23" s="113"/>
      <c r="E23" s="113"/>
      <c r="F23" s="113"/>
      <c r="G23" s="113"/>
      <c r="H23" s="113"/>
      <c r="I23" s="113"/>
      <c r="J23" s="113"/>
      <c r="K23" s="113"/>
      <c r="L23" s="113"/>
    </row>
    <row r="24" spans="1:12" x14ac:dyDescent="0.2">
      <c r="B24" s="757"/>
    </row>
    <row r="25" spans="1:12" x14ac:dyDescent="0.2">
      <c r="B25" s="757"/>
    </row>
    <row r="26" spans="1:12" x14ac:dyDescent="0.2">
      <c r="B26" s="757"/>
      <c r="G26" s="369"/>
    </row>
    <row r="27" spans="1:12" x14ac:dyDescent="0.2">
      <c r="B27" s="757"/>
    </row>
    <row r="28" spans="1:12" x14ac:dyDescent="0.2">
      <c r="B28" s="757"/>
    </row>
    <row r="29" spans="1:12" x14ac:dyDescent="0.2">
      <c r="B29" s="757"/>
    </row>
  </sheetData>
  <sheetProtection password="96F1" sheet="1" objects="1" scenarios="1" formatCells="0" formatColumns="0" formatRows="0"/>
  <mergeCells count="12">
    <mergeCell ref="A1:F1"/>
    <mergeCell ref="H1:L1"/>
    <mergeCell ref="B22:L22"/>
    <mergeCell ref="B10:L10"/>
    <mergeCell ref="B18:L18"/>
    <mergeCell ref="B6:L6"/>
    <mergeCell ref="B16:L16"/>
    <mergeCell ref="B8:L8"/>
    <mergeCell ref="B12:L12"/>
    <mergeCell ref="B20:L20"/>
    <mergeCell ref="B14:L14"/>
    <mergeCell ref="A2:L2"/>
  </mergeCells>
  <phoneticPr fontId="32" type="noConversion"/>
  <pageMargins left="0" right="0" top="1" bottom="1" header="0.5" footer="0.5"/>
  <pageSetup orientation="portrait" r:id="rId1"/>
  <headerFooter alignWithMargins="0">
    <oddFooter>&amp;C&amp;A&amp;R&amp;P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indexed="53"/>
  </sheetPr>
  <dimension ref="A1:AQ66"/>
  <sheetViews>
    <sheetView zoomScaleNormal="100" workbookViewId="0">
      <selection activeCell="F29" sqref="F29"/>
    </sheetView>
  </sheetViews>
  <sheetFormatPr defaultColWidth="8.7109375" defaultRowHeight="12.75" x14ac:dyDescent="0.2"/>
  <cols>
    <col min="1" max="1" width="2.7109375" customWidth="1"/>
    <col min="2" max="2" width="46.140625" bestFit="1" customWidth="1"/>
    <col min="3" max="14" width="13.7109375" customWidth="1"/>
    <col min="15" max="15" width="14.7109375" customWidth="1"/>
    <col min="16" max="16" width="2" customWidth="1"/>
    <col min="17" max="28" width="13.7109375" customWidth="1"/>
    <col min="29" max="29" width="14.7109375" customWidth="1"/>
    <col min="30" max="30" width="2" customWidth="1"/>
    <col min="31" max="42" width="13.7109375" customWidth="1"/>
    <col min="43" max="43" width="14.7109375" customWidth="1"/>
  </cols>
  <sheetData>
    <row r="1" spans="1:43" ht="82.5" customHeight="1" x14ac:dyDescent="0.2">
      <c r="A1" s="811" t="s">
        <v>357</v>
      </c>
      <c r="B1" s="811"/>
      <c r="C1" s="811"/>
      <c r="D1" s="811"/>
      <c r="E1" s="811"/>
      <c r="F1" s="811"/>
      <c r="G1" s="811"/>
      <c r="H1" s="811"/>
      <c r="I1" s="811"/>
      <c r="J1" s="813"/>
      <c r="K1" s="813"/>
      <c r="L1" s="813"/>
      <c r="M1" s="813"/>
      <c r="N1" s="813"/>
      <c r="O1" s="813"/>
    </row>
    <row r="2" spans="1:43" x14ac:dyDescent="0.2">
      <c r="A2" s="813"/>
      <c r="B2" s="813"/>
      <c r="C2" s="813"/>
      <c r="D2" s="813"/>
      <c r="E2" s="813"/>
      <c r="F2" s="813"/>
      <c r="G2" s="813"/>
      <c r="H2" s="813"/>
      <c r="I2" s="813"/>
      <c r="J2" s="813"/>
      <c r="K2" s="813"/>
      <c r="L2" s="813"/>
      <c r="M2" s="813"/>
      <c r="N2" s="813"/>
      <c r="O2" s="813"/>
    </row>
    <row r="4" spans="1:43" ht="15.75" x14ac:dyDescent="0.2">
      <c r="A4" s="93" t="str">
        <f>IF('Assumpt &amp; Notes'!$C$5="","",'Assumpt &amp; Notes'!$C$5)</f>
        <v/>
      </c>
    </row>
    <row r="5" spans="1:43" x14ac:dyDescent="0.2">
      <c r="A5" s="79" t="str">
        <f>'Assumpt &amp; Notes'!$D$7&amp;" Operational Cash Flows"</f>
        <v xml:space="preserve"> Operational Cash Flows</v>
      </c>
      <c r="B5" s="49"/>
      <c r="C5" s="49"/>
      <c r="Q5" s="79" t="str">
        <f>'Assumpt &amp; Notes'!$D$7+1&amp;" Operational Cash Flow"</f>
        <v>1 Operational Cash Flow</v>
      </c>
      <c r="AE5" s="79" t="str">
        <f>'Assumpt &amp; Notes'!$D$7+2&amp;" Operational Cash Flow"</f>
        <v>2 Operational Cash Flow</v>
      </c>
    </row>
    <row r="7" spans="1:43" x14ac:dyDescent="0.2">
      <c r="A7" s="3" t="s">
        <v>108</v>
      </c>
      <c r="C7" s="7" t="s">
        <v>27</v>
      </c>
      <c r="D7" s="7" t="s">
        <v>28</v>
      </c>
      <c r="E7" s="5" t="s">
        <v>29</v>
      </c>
      <c r="F7" s="5" t="s">
        <v>30</v>
      </c>
      <c r="G7" s="5" t="s">
        <v>18</v>
      </c>
      <c r="H7" s="5" t="s">
        <v>31</v>
      </c>
      <c r="I7" s="5" t="s">
        <v>32</v>
      </c>
      <c r="J7" s="5" t="s">
        <v>33</v>
      </c>
      <c r="K7" s="5" t="s">
        <v>34</v>
      </c>
      <c r="L7" s="5" t="s">
        <v>35</v>
      </c>
      <c r="M7" s="5" t="s">
        <v>36</v>
      </c>
      <c r="N7" s="5" t="s">
        <v>37</v>
      </c>
      <c r="O7" s="4" t="s">
        <v>26</v>
      </c>
      <c r="Q7" s="7" t="s">
        <v>27</v>
      </c>
      <c r="R7" s="7" t="s">
        <v>28</v>
      </c>
      <c r="S7" s="5" t="s">
        <v>29</v>
      </c>
      <c r="T7" s="5" t="s">
        <v>30</v>
      </c>
      <c r="U7" s="5" t="s">
        <v>18</v>
      </c>
      <c r="V7" s="5" t="s">
        <v>31</v>
      </c>
      <c r="W7" s="5" t="s">
        <v>32</v>
      </c>
      <c r="X7" s="5" t="s">
        <v>33</v>
      </c>
      <c r="Y7" s="5" t="s">
        <v>34</v>
      </c>
      <c r="Z7" s="5" t="s">
        <v>35</v>
      </c>
      <c r="AA7" s="5" t="s">
        <v>36</v>
      </c>
      <c r="AB7" s="5" t="s">
        <v>37</v>
      </c>
      <c r="AC7" s="4" t="s">
        <v>26</v>
      </c>
      <c r="AE7" s="7" t="s">
        <v>27</v>
      </c>
      <c r="AF7" s="7" t="s">
        <v>28</v>
      </c>
      <c r="AG7" s="5" t="s">
        <v>29</v>
      </c>
      <c r="AH7" s="5" t="s">
        <v>30</v>
      </c>
      <c r="AI7" s="5" t="s">
        <v>18</v>
      </c>
      <c r="AJ7" s="5" t="s">
        <v>31</v>
      </c>
      <c r="AK7" s="5" t="s">
        <v>32</v>
      </c>
      <c r="AL7" s="5" t="s">
        <v>33</v>
      </c>
      <c r="AM7" s="5" t="s">
        <v>34</v>
      </c>
      <c r="AN7" s="5" t="s">
        <v>35</v>
      </c>
      <c r="AO7" s="5" t="s">
        <v>36</v>
      </c>
      <c r="AP7" s="5" t="s">
        <v>37</v>
      </c>
      <c r="AQ7" s="4" t="s">
        <v>26</v>
      </c>
    </row>
    <row r="8" spans="1:43" x14ac:dyDescent="0.2">
      <c r="A8" s="58" t="s">
        <v>344</v>
      </c>
      <c r="C8" s="198"/>
      <c r="D8" s="267">
        <f t="shared" ref="D8:N8" si="0">C48</f>
        <v>0</v>
      </c>
      <c r="E8" s="267">
        <f t="shared" si="0"/>
        <v>0</v>
      </c>
      <c r="F8" s="267">
        <f t="shared" si="0"/>
        <v>0</v>
      </c>
      <c r="G8" s="267">
        <f t="shared" si="0"/>
        <v>0</v>
      </c>
      <c r="H8" s="267">
        <f t="shared" si="0"/>
        <v>0</v>
      </c>
      <c r="I8" s="267">
        <f t="shared" si="0"/>
        <v>0</v>
      </c>
      <c r="J8" s="267">
        <f t="shared" si="0"/>
        <v>0</v>
      </c>
      <c r="K8" s="267">
        <f t="shared" si="0"/>
        <v>0</v>
      </c>
      <c r="L8" s="267">
        <f t="shared" si="0"/>
        <v>0</v>
      </c>
      <c r="M8" s="267">
        <f t="shared" si="0"/>
        <v>0</v>
      </c>
      <c r="N8" s="267">
        <f t="shared" si="0"/>
        <v>0</v>
      </c>
      <c r="O8" s="172">
        <f>C8</f>
        <v>0</v>
      </c>
      <c r="P8" s="172"/>
      <c r="Q8" s="323">
        <f>+N48</f>
        <v>0</v>
      </c>
      <c r="R8" s="267">
        <f t="shared" ref="R8:AB8" si="1">Q48</f>
        <v>0</v>
      </c>
      <c r="S8" s="267">
        <f t="shared" si="1"/>
        <v>0</v>
      </c>
      <c r="T8" s="267">
        <f t="shared" si="1"/>
        <v>0</v>
      </c>
      <c r="U8" s="267">
        <f t="shared" si="1"/>
        <v>0</v>
      </c>
      <c r="V8" s="267">
        <f t="shared" si="1"/>
        <v>0</v>
      </c>
      <c r="W8" s="267">
        <f t="shared" si="1"/>
        <v>0</v>
      </c>
      <c r="X8" s="267">
        <f t="shared" si="1"/>
        <v>0</v>
      </c>
      <c r="Y8" s="267">
        <f t="shared" si="1"/>
        <v>0</v>
      </c>
      <c r="Z8" s="267">
        <f t="shared" si="1"/>
        <v>0</v>
      </c>
      <c r="AA8" s="267">
        <f t="shared" si="1"/>
        <v>0</v>
      </c>
      <c r="AB8" s="267">
        <f t="shared" si="1"/>
        <v>0</v>
      </c>
      <c r="AC8" s="172">
        <f>Q8</f>
        <v>0</v>
      </c>
      <c r="AD8" s="172"/>
      <c r="AE8" s="323">
        <f>+AB48</f>
        <v>0</v>
      </c>
      <c r="AF8" s="267">
        <f t="shared" ref="AF8:AP8" si="2">AE48</f>
        <v>0</v>
      </c>
      <c r="AG8" s="267">
        <f t="shared" si="2"/>
        <v>0</v>
      </c>
      <c r="AH8" s="267">
        <f t="shared" si="2"/>
        <v>0</v>
      </c>
      <c r="AI8" s="267">
        <f t="shared" si="2"/>
        <v>0</v>
      </c>
      <c r="AJ8" s="267">
        <f t="shared" si="2"/>
        <v>0</v>
      </c>
      <c r="AK8" s="267">
        <f t="shared" si="2"/>
        <v>0</v>
      </c>
      <c r="AL8" s="267">
        <f t="shared" si="2"/>
        <v>0</v>
      </c>
      <c r="AM8" s="267">
        <f t="shared" si="2"/>
        <v>0</v>
      </c>
      <c r="AN8" s="267">
        <f t="shared" si="2"/>
        <v>0</v>
      </c>
      <c r="AO8" s="267">
        <f t="shared" si="2"/>
        <v>0</v>
      </c>
      <c r="AP8" s="267">
        <f t="shared" si="2"/>
        <v>0</v>
      </c>
      <c r="AQ8" s="172">
        <f>AE8</f>
        <v>0</v>
      </c>
    </row>
    <row r="9" spans="1:43" x14ac:dyDescent="0.2">
      <c r="C9" s="267"/>
      <c r="D9" s="267"/>
      <c r="E9" s="267"/>
      <c r="F9" s="267"/>
      <c r="G9" s="267"/>
      <c r="H9" s="267"/>
      <c r="I9" s="267"/>
      <c r="J9" s="267"/>
      <c r="K9" s="267"/>
      <c r="L9" s="267"/>
      <c r="M9" s="267"/>
      <c r="N9" s="267"/>
      <c r="O9" s="172"/>
      <c r="P9" s="172"/>
      <c r="Q9" s="267"/>
      <c r="R9" s="267"/>
      <c r="S9" s="267"/>
      <c r="T9" s="267"/>
      <c r="U9" s="267"/>
      <c r="V9" s="267"/>
      <c r="W9" s="267"/>
      <c r="X9" s="267"/>
      <c r="Y9" s="267"/>
      <c r="Z9" s="267"/>
      <c r="AA9" s="267"/>
      <c r="AB9" s="267"/>
      <c r="AC9" s="172"/>
      <c r="AD9" s="172"/>
      <c r="AE9" s="267"/>
      <c r="AF9" s="267"/>
      <c r="AG9" s="267"/>
      <c r="AH9" s="267"/>
      <c r="AI9" s="267"/>
      <c r="AJ9" s="267"/>
      <c r="AK9" s="267"/>
      <c r="AL9" s="267"/>
      <c r="AM9" s="267"/>
      <c r="AN9" s="267"/>
      <c r="AO9" s="267"/>
      <c r="AP9" s="267"/>
      <c r="AQ9" s="172"/>
    </row>
    <row r="10" spans="1:43" x14ac:dyDescent="0.2">
      <c r="A10" s="58" t="s">
        <v>332</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row>
    <row r="11" spans="1:43" x14ac:dyDescent="0.2">
      <c r="B11" s="560" t="s">
        <v>210</v>
      </c>
      <c r="C11" s="561"/>
      <c r="D11" s="561"/>
      <c r="E11" s="561"/>
      <c r="F11" s="561"/>
      <c r="G11" s="561"/>
      <c r="H11" s="561"/>
      <c r="I11" s="561"/>
      <c r="J11" s="561"/>
      <c r="K11" s="561"/>
      <c r="L11" s="561"/>
      <c r="M11" s="561"/>
      <c r="N11" s="561"/>
      <c r="O11" s="562">
        <f t="shared" ref="O11:O19" si="3">SUM(C11:N11)</f>
        <v>0</v>
      </c>
      <c r="P11" s="563"/>
      <c r="Q11" s="561"/>
      <c r="R11" s="561"/>
      <c r="S11" s="561"/>
      <c r="T11" s="561"/>
      <c r="U11" s="561"/>
      <c r="V11" s="561"/>
      <c r="W11" s="561"/>
      <c r="X11" s="561"/>
      <c r="Y11" s="561"/>
      <c r="Z11" s="561"/>
      <c r="AA11" s="561"/>
      <c r="AB11" s="561"/>
      <c r="AC11" s="562">
        <f t="shared" ref="AC11:AC19" si="4">SUM(Q11:AB11)</f>
        <v>0</v>
      </c>
      <c r="AD11" s="563"/>
      <c r="AE11" s="561"/>
      <c r="AF11" s="561"/>
      <c r="AG11" s="561"/>
      <c r="AH11" s="561"/>
      <c r="AI11" s="561"/>
      <c r="AJ11" s="561"/>
      <c r="AK11" s="561"/>
      <c r="AL11" s="561"/>
      <c r="AM11" s="561"/>
      <c r="AN11" s="561"/>
      <c r="AO11" s="561"/>
      <c r="AP11" s="561"/>
      <c r="AQ11" s="562">
        <f t="shared" ref="AQ11:AQ19" si="5">SUM(AE11:AP11)</f>
        <v>0</v>
      </c>
    </row>
    <row r="12" spans="1:43" x14ac:dyDescent="0.2">
      <c r="B12" s="560" t="s">
        <v>211</v>
      </c>
      <c r="C12" s="561"/>
      <c r="D12" s="561"/>
      <c r="E12" s="561"/>
      <c r="F12" s="561"/>
      <c r="G12" s="561"/>
      <c r="H12" s="561"/>
      <c r="I12" s="561"/>
      <c r="J12" s="561"/>
      <c r="K12" s="561"/>
      <c r="L12" s="561"/>
      <c r="M12" s="561"/>
      <c r="N12" s="561"/>
      <c r="O12" s="562">
        <f t="shared" si="3"/>
        <v>0</v>
      </c>
      <c r="P12" s="563"/>
      <c r="Q12" s="561"/>
      <c r="R12" s="561"/>
      <c r="S12" s="561"/>
      <c r="T12" s="561"/>
      <c r="U12" s="561"/>
      <c r="V12" s="561"/>
      <c r="W12" s="561"/>
      <c r="X12" s="561"/>
      <c r="Y12" s="561"/>
      <c r="Z12" s="561"/>
      <c r="AA12" s="561"/>
      <c r="AB12" s="561"/>
      <c r="AC12" s="562">
        <f t="shared" si="4"/>
        <v>0</v>
      </c>
      <c r="AD12" s="563"/>
      <c r="AE12" s="561"/>
      <c r="AF12" s="561"/>
      <c r="AG12" s="561"/>
      <c r="AH12" s="561"/>
      <c r="AI12" s="561"/>
      <c r="AJ12" s="561"/>
      <c r="AK12" s="561"/>
      <c r="AL12" s="561"/>
      <c r="AM12" s="561"/>
      <c r="AN12" s="561"/>
      <c r="AO12" s="561"/>
      <c r="AP12" s="561"/>
      <c r="AQ12" s="562">
        <f t="shared" si="5"/>
        <v>0</v>
      </c>
    </row>
    <row r="13" spans="1:43" x14ac:dyDescent="0.2">
      <c r="B13" s="394" t="s">
        <v>207</v>
      </c>
      <c r="C13" s="422"/>
      <c r="D13" s="422"/>
      <c r="E13" s="422"/>
      <c r="F13" s="422"/>
      <c r="G13" s="422"/>
      <c r="H13" s="422"/>
      <c r="I13" s="422"/>
      <c r="J13" s="422"/>
      <c r="K13" s="422"/>
      <c r="L13" s="422"/>
      <c r="M13" s="422"/>
      <c r="N13" s="422"/>
      <c r="O13" s="422">
        <f t="shared" si="3"/>
        <v>0</v>
      </c>
      <c r="P13" s="423"/>
      <c r="Q13" s="422"/>
      <c r="R13" s="422"/>
      <c r="S13" s="422"/>
      <c r="T13" s="422"/>
      <c r="U13" s="422"/>
      <c r="V13" s="422"/>
      <c r="W13" s="422"/>
      <c r="X13" s="422"/>
      <c r="Y13" s="422"/>
      <c r="Z13" s="422"/>
      <c r="AA13" s="422"/>
      <c r="AB13" s="422"/>
      <c r="AC13" s="422">
        <f t="shared" si="4"/>
        <v>0</v>
      </c>
      <c r="AD13" s="423"/>
      <c r="AE13" s="422"/>
      <c r="AF13" s="422"/>
      <c r="AG13" s="422"/>
      <c r="AH13" s="422"/>
      <c r="AI13" s="422"/>
      <c r="AJ13" s="422"/>
      <c r="AK13" s="422"/>
      <c r="AL13" s="422"/>
      <c r="AM13" s="422"/>
      <c r="AN13" s="422"/>
      <c r="AO13" s="422"/>
      <c r="AP13" s="422"/>
      <c r="AQ13" s="422">
        <f t="shared" si="5"/>
        <v>0</v>
      </c>
    </row>
    <row r="14" spans="1:43" x14ac:dyDescent="0.2">
      <c r="B14" s="416" t="s">
        <v>128</v>
      </c>
      <c r="C14" s="662"/>
      <c r="D14" s="662"/>
      <c r="E14" s="662"/>
      <c r="F14" s="662"/>
      <c r="G14" s="662"/>
      <c r="H14" s="662"/>
      <c r="I14" s="662"/>
      <c r="J14" s="662"/>
      <c r="K14" s="662"/>
      <c r="L14" s="662"/>
      <c r="M14" s="662"/>
      <c r="N14" s="662"/>
      <c r="O14" s="154">
        <f t="shared" si="3"/>
        <v>0</v>
      </c>
      <c r="P14" s="172"/>
      <c r="Q14" s="662"/>
      <c r="R14" s="662"/>
      <c r="S14" s="662"/>
      <c r="T14" s="662"/>
      <c r="U14" s="662"/>
      <c r="V14" s="662"/>
      <c r="W14" s="662"/>
      <c r="X14" s="662"/>
      <c r="Y14" s="662"/>
      <c r="Z14" s="662"/>
      <c r="AA14" s="662"/>
      <c r="AB14" s="662"/>
      <c r="AC14" s="268">
        <f t="shared" si="4"/>
        <v>0</v>
      </c>
      <c r="AD14" s="172"/>
      <c r="AE14" s="662"/>
      <c r="AF14" s="662"/>
      <c r="AG14" s="662"/>
      <c r="AH14" s="662"/>
      <c r="AI14" s="662"/>
      <c r="AJ14" s="662"/>
      <c r="AK14" s="662"/>
      <c r="AL14" s="662"/>
      <c r="AM14" s="662"/>
      <c r="AN14" s="662"/>
      <c r="AO14" s="662"/>
      <c r="AP14" s="662"/>
      <c r="AQ14" s="268">
        <f t="shared" si="5"/>
        <v>0</v>
      </c>
    </row>
    <row r="15" spans="1:43" x14ac:dyDescent="0.2">
      <c r="B15" s="379" t="s">
        <v>273</v>
      </c>
      <c r="C15" s="662"/>
      <c r="D15" s="662"/>
      <c r="E15" s="662"/>
      <c r="F15" s="662"/>
      <c r="G15" s="662"/>
      <c r="H15" s="662"/>
      <c r="I15" s="662"/>
      <c r="J15" s="662"/>
      <c r="K15" s="662"/>
      <c r="L15" s="662"/>
      <c r="M15" s="662"/>
      <c r="N15" s="662"/>
      <c r="O15" s="154">
        <f t="shared" si="3"/>
        <v>0</v>
      </c>
      <c r="P15" s="172"/>
      <c r="Q15" s="662"/>
      <c r="R15" s="662"/>
      <c r="S15" s="662"/>
      <c r="T15" s="662"/>
      <c r="U15" s="662"/>
      <c r="V15" s="662"/>
      <c r="W15" s="662"/>
      <c r="X15" s="662"/>
      <c r="Y15" s="662"/>
      <c r="Z15" s="662"/>
      <c r="AA15" s="662"/>
      <c r="AB15" s="662"/>
      <c r="AC15" s="268">
        <f t="shared" si="4"/>
        <v>0</v>
      </c>
      <c r="AD15" s="172"/>
      <c r="AE15" s="662"/>
      <c r="AF15" s="662"/>
      <c r="AG15" s="662"/>
      <c r="AH15" s="662"/>
      <c r="AI15" s="662"/>
      <c r="AJ15" s="662"/>
      <c r="AK15" s="662"/>
      <c r="AL15" s="662"/>
      <c r="AM15" s="662"/>
      <c r="AN15" s="662"/>
      <c r="AO15" s="662"/>
      <c r="AP15" s="662"/>
      <c r="AQ15" s="268">
        <f t="shared" si="5"/>
        <v>0</v>
      </c>
    </row>
    <row r="16" spans="1:43" x14ac:dyDescent="0.2">
      <c r="B16" s="379" t="s">
        <v>282</v>
      </c>
      <c r="C16" s="663"/>
      <c r="D16" s="663"/>
      <c r="E16" s="663"/>
      <c r="F16" s="663"/>
      <c r="G16" s="663"/>
      <c r="H16" s="663"/>
      <c r="I16" s="663"/>
      <c r="J16" s="663"/>
      <c r="K16" s="663"/>
      <c r="L16" s="663"/>
      <c r="M16" s="663"/>
      <c r="N16" s="663"/>
      <c r="O16" s="154">
        <f t="shared" si="3"/>
        <v>0</v>
      </c>
      <c r="P16" s="172"/>
      <c r="Q16" s="663"/>
      <c r="R16" s="663"/>
      <c r="S16" s="663"/>
      <c r="T16" s="663"/>
      <c r="U16" s="663"/>
      <c r="V16" s="663"/>
      <c r="W16" s="663"/>
      <c r="X16" s="663"/>
      <c r="Y16" s="663"/>
      <c r="Z16" s="663"/>
      <c r="AA16" s="663"/>
      <c r="AB16" s="663"/>
      <c r="AC16" s="268">
        <f t="shared" si="4"/>
        <v>0</v>
      </c>
      <c r="AD16" s="172"/>
      <c r="AE16" s="663"/>
      <c r="AF16" s="663"/>
      <c r="AG16" s="663"/>
      <c r="AH16" s="663"/>
      <c r="AI16" s="663"/>
      <c r="AJ16" s="663"/>
      <c r="AK16" s="663"/>
      <c r="AL16" s="663"/>
      <c r="AM16" s="663"/>
      <c r="AN16" s="663"/>
      <c r="AO16" s="663"/>
      <c r="AP16" s="663"/>
      <c r="AQ16" s="268">
        <f t="shared" si="5"/>
        <v>0</v>
      </c>
    </row>
    <row r="17" spans="1:43" s="327" customFormat="1" x14ac:dyDescent="0.2">
      <c r="B17" s="379" t="s">
        <v>1</v>
      </c>
      <c r="C17" s="154"/>
      <c r="D17" s="154"/>
      <c r="E17" s="154"/>
      <c r="F17" s="154"/>
      <c r="G17" s="154"/>
      <c r="H17" s="154"/>
      <c r="I17" s="154"/>
      <c r="J17" s="154"/>
      <c r="K17" s="154"/>
      <c r="L17" s="154"/>
      <c r="M17" s="154"/>
      <c r="N17" s="154"/>
      <c r="O17" s="154">
        <f t="shared" si="3"/>
        <v>0</v>
      </c>
      <c r="P17" s="197"/>
      <c r="Q17" s="154"/>
      <c r="R17" s="154"/>
      <c r="S17" s="154"/>
      <c r="T17" s="154"/>
      <c r="U17" s="154"/>
      <c r="V17" s="154"/>
      <c r="W17" s="154"/>
      <c r="X17" s="154"/>
      <c r="Y17" s="154"/>
      <c r="Z17" s="154"/>
      <c r="AA17" s="154"/>
      <c r="AB17" s="154"/>
      <c r="AC17" s="268">
        <f t="shared" si="4"/>
        <v>0</v>
      </c>
      <c r="AD17" s="197"/>
      <c r="AE17" s="154"/>
      <c r="AF17" s="154"/>
      <c r="AG17" s="154"/>
      <c r="AH17" s="154"/>
      <c r="AI17" s="154"/>
      <c r="AJ17" s="154"/>
      <c r="AK17" s="154"/>
      <c r="AL17" s="154"/>
      <c r="AM17" s="154"/>
      <c r="AN17" s="154"/>
      <c r="AO17" s="154"/>
      <c r="AP17" s="154"/>
      <c r="AQ17" s="268">
        <f t="shared" si="5"/>
        <v>0</v>
      </c>
    </row>
    <row r="18" spans="1:43" s="327" customFormat="1" x14ac:dyDescent="0.2">
      <c r="B18" s="307" t="s">
        <v>1</v>
      </c>
      <c r="C18" s="366"/>
      <c r="D18" s="366"/>
      <c r="E18" s="366"/>
      <c r="F18" s="366"/>
      <c r="G18" s="366"/>
      <c r="H18" s="366"/>
      <c r="I18" s="366"/>
      <c r="J18" s="366"/>
      <c r="K18" s="366"/>
      <c r="L18" s="366"/>
      <c r="M18" s="366"/>
      <c r="N18" s="366"/>
      <c r="O18" s="366">
        <f t="shared" si="3"/>
        <v>0</v>
      </c>
      <c r="P18" s="197"/>
      <c r="Q18" s="366"/>
      <c r="R18" s="366"/>
      <c r="S18" s="366"/>
      <c r="T18" s="366"/>
      <c r="U18" s="366"/>
      <c r="V18" s="366"/>
      <c r="W18" s="366"/>
      <c r="X18" s="366"/>
      <c r="Y18" s="366"/>
      <c r="Z18" s="366"/>
      <c r="AA18" s="366"/>
      <c r="AB18" s="366"/>
      <c r="AC18" s="268">
        <f t="shared" si="4"/>
        <v>0</v>
      </c>
      <c r="AD18" s="197"/>
      <c r="AE18" s="366"/>
      <c r="AF18" s="366"/>
      <c r="AG18" s="366"/>
      <c r="AH18" s="366"/>
      <c r="AI18" s="366"/>
      <c r="AJ18" s="366"/>
      <c r="AK18" s="366"/>
      <c r="AL18" s="366"/>
      <c r="AM18" s="366"/>
      <c r="AN18" s="366"/>
      <c r="AO18" s="366"/>
      <c r="AP18" s="366"/>
      <c r="AQ18" s="268">
        <f t="shared" si="5"/>
        <v>0</v>
      </c>
    </row>
    <row r="19" spans="1:43" ht="22.5" customHeight="1" x14ac:dyDescent="0.2">
      <c r="A19" s="58" t="s">
        <v>335</v>
      </c>
      <c r="C19" s="158">
        <f>SUM(C11:C18)</f>
        <v>0</v>
      </c>
      <c r="D19" s="158">
        <f t="shared" ref="D19:N19" si="6">SUM(D11:D18)</f>
        <v>0</v>
      </c>
      <c r="E19" s="158">
        <f t="shared" si="6"/>
        <v>0</v>
      </c>
      <c r="F19" s="158">
        <f t="shared" si="6"/>
        <v>0</v>
      </c>
      <c r="G19" s="158">
        <f t="shared" si="6"/>
        <v>0</v>
      </c>
      <c r="H19" s="158">
        <f t="shared" si="6"/>
        <v>0</v>
      </c>
      <c r="I19" s="158">
        <f t="shared" si="6"/>
        <v>0</v>
      </c>
      <c r="J19" s="158">
        <f t="shared" si="6"/>
        <v>0</v>
      </c>
      <c r="K19" s="158">
        <f t="shared" si="6"/>
        <v>0</v>
      </c>
      <c r="L19" s="158">
        <f t="shared" si="6"/>
        <v>0</v>
      </c>
      <c r="M19" s="158">
        <f t="shared" si="6"/>
        <v>0</v>
      </c>
      <c r="N19" s="158">
        <f t="shared" si="6"/>
        <v>0</v>
      </c>
      <c r="O19" s="270">
        <f t="shared" si="3"/>
        <v>0</v>
      </c>
      <c r="P19" s="172"/>
      <c r="Q19" s="158">
        <f t="shared" ref="Q19:AB19" si="7">SUM(Q11:Q18)</f>
        <v>0</v>
      </c>
      <c r="R19" s="158">
        <f t="shared" si="7"/>
        <v>0</v>
      </c>
      <c r="S19" s="158">
        <f t="shared" si="7"/>
        <v>0</v>
      </c>
      <c r="T19" s="158">
        <f t="shared" si="7"/>
        <v>0</v>
      </c>
      <c r="U19" s="158">
        <f t="shared" si="7"/>
        <v>0</v>
      </c>
      <c r="V19" s="158">
        <f t="shared" si="7"/>
        <v>0</v>
      </c>
      <c r="W19" s="158">
        <f t="shared" si="7"/>
        <v>0</v>
      </c>
      <c r="X19" s="158">
        <f t="shared" si="7"/>
        <v>0</v>
      </c>
      <c r="Y19" s="158">
        <f t="shared" si="7"/>
        <v>0</v>
      </c>
      <c r="Z19" s="158">
        <f t="shared" si="7"/>
        <v>0</v>
      </c>
      <c r="AA19" s="158">
        <f t="shared" si="7"/>
        <v>0</v>
      </c>
      <c r="AB19" s="158">
        <f t="shared" si="7"/>
        <v>0</v>
      </c>
      <c r="AC19" s="270">
        <f t="shared" si="4"/>
        <v>0</v>
      </c>
      <c r="AD19" s="172"/>
      <c r="AE19" s="158">
        <f t="shared" ref="AE19:AP19" si="8">SUM(AE11:AE18)</f>
        <v>0</v>
      </c>
      <c r="AF19" s="158">
        <f t="shared" si="8"/>
        <v>0</v>
      </c>
      <c r="AG19" s="158">
        <f t="shared" si="8"/>
        <v>0</v>
      </c>
      <c r="AH19" s="158">
        <f t="shared" si="8"/>
        <v>0</v>
      </c>
      <c r="AI19" s="158">
        <f t="shared" si="8"/>
        <v>0</v>
      </c>
      <c r="AJ19" s="158">
        <f t="shared" si="8"/>
        <v>0</v>
      </c>
      <c r="AK19" s="158">
        <f t="shared" si="8"/>
        <v>0</v>
      </c>
      <c r="AL19" s="158">
        <f t="shared" si="8"/>
        <v>0</v>
      </c>
      <c r="AM19" s="158">
        <f t="shared" si="8"/>
        <v>0</v>
      </c>
      <c r="AN19" s="158">
        <f t="shared" si="8"/>
        <v>0</v>
      </c>
      <c r="AO19" s="158">
        <f t="shared" si="8"/>
        <v>0</v>
      </c>
      <c r="AP19" s="158">
        <f t="shared" si="8"/>
        <v>0</v>
      </c>
      <c r="AQ19" s="270">
        <f t="shared" si="5"/>
        <v>0</v>
      </c>
    </row>
    <row r="20" spans="1:43" x14ac:dyDescent="0.2">
      <c r="C20" s="156"/>
      <c r="D20" s="156"/>
      <c r="E20" s="156"/>
      <c r="F20" s="156"/>
      <c r="G20" s="156"/>
      <c r="H20" s="156"/>
      <c r="I20" s="156"/>
      <c r="J20" s="156"/>
      <c r="K20" s="156"/>
      <c r="L20" s="156"/>
      <c r="M20" s="156"/>
      <c r="N20" s="156"/>
      <c r="O20" s="156"/>
      <c r="P20" s="172"/>
      <c r="Q20" s="156"/>
      <c r="R20" s="156"/>
      <c r="S20" s="156"/>
      <c r="T20" s="156"/>
      <c r="U20" s="156"/>
      <c r="V20" s="156"/>
      <c r="W20" s="156"/>
      <c r="X20" s="156"/>
      <c r="Y20" s="156"/>
      <c r="Z20" s="156"/>
      <c r="AA20" s="156"/>
      <c r="AB20" s="156"/>
      <c r="AC20" s="156"/>
      <c r="AD20" s="172"/>
      <c r="AE20" s="156"/>
      <c r="AF20" s="156"/>
      <c r="AG20" s="156"/>
      <c r="AH20" s="156"/>
      <c r="AI20" s="156"/>
      <c r="AJ20" s="156"/>
      <c r="AK20" s="156"/>
      <c r="AL20" s="156"/>
      <c r="AM20" s="156"/>
      <c r="AN20" s="156"/>
      <c r="AO20" s="156"/>
      <c r="AP20" s="156"/>
      <c r="AQ20" s="156"/>
    </row>
    <row r="21" spans="1:43" x14ac:dyDescent="0.2">
      <c r="A21" s="58" t="s">
        <v>348</v>
      </c>
      <c r="C21" s="158">
        <f t="shared" ref="C21:N21" si="9">+C19+C8</f>
        <v>0</v>
      </c>
      <c r="D21" s="158">
        <f t="shared" si="9"/>
        <v>0</v>
      </c>
      <c r="E21" s="158">
        <f t="shared" si="9"/>
        <v>0</v>
      </c>
      <c r="F21" s="158">
        <f t="shared" si="9"/>
        <v>0</v>
      </c>
      <c r="G21" s="158">
        <f t="shared" si="9"/>
        <v>0</v>
      </c>
      <c r="H21" s="158">
        <f t="shared" si="9"/>
        <v>0</v>
      </c>
      <c r="I21" s="158">
        <f t="shared" si="9"/>
        <v>0</v>
      </c>
      <c r="J21" s="158">
        <f t="shared" si="9"/>
        <v>0</v>
      </c>
      <c r="K21" s="158">
        <f t="shared" si="9"/>
        <v>0</v>
      </c>
      <c r="L21" s="158">
        <f t="shared" si="9"/>
        <v>0</v>
      </c>
      <c r="M21" s="158">
        <f t="shared" si="9"/>
        <v>0</v>
      </c>
      <c r="N21" s="158">
        <f t="shared" si="9"/>
        <v>0</v>
      </c>
      <c r="O21" s="158">
        <f>+C19+O8</f>
        <v>0</v>
      </c>
      <c r="P21" s="172"/>
      <c r="Q21" s="158">
        <f t="shared" ref="Q21:AB21" si="10">+Q19+Q8</f>
        <v>0</v>
      </c>
      <c r="R21" s="158">
        <f t="shared" si="10"/>
        <v>0</v>
      </c>
      <c r="S21" s="158">
        <f t="shared" si="10"/>
        <v>0</v>
      </c>
      <c r="T21" s="158">
        <f t="shared" si="10"/>
        <v>0</v>
      </c>
      <c r="U21" s="158">
        <f t="shared" si="10"/>
        <v>0</v>
      </c>
      <c r="V21" s="158">
        <f t="shared" si="10"/>
        <v>0</v>
      </c>
      <c r="W21" s="158">
        <f t="shared" si="10"/>
        <v>0</v>
      </c>
      <c r="X21" s="158">
        <f t="shared" si="10"/>
        <v>0</v>
      </c>
      <c r="Y21" s="158">
        <f t="shared" si="10"/>
        <v>0</v>
      </c>
      <c r="Z21" s="158">
        <f t="shared" si="10"/>
        <v>0</v>
      </c>
      <c r="AA21" s="158">
        <f t="shared" si="10"/>
        <v>0</v>
      </c>
      <c r="AB21" s="158">
        <f t="shared" si="10"/>
        <v>0</v>
      </c>
      <c r="AC21" s="158">
        <f>+Q19+AC8</f>
        <v>0</v>
      </c>
      <c r="AD21" s="172"/>
      <c r="AE21" s="158">
        <f t="shared" ref="AE21:AP21" si="11">+AE19+AE8</f>
        <v>0</v>
      </c>
      <c r="AF21" s="158">
        <f t="shared" si="11"/>
        <v>0</v>
      </c>
      <c r="AG21" s="158">
        <f t="shared" si="11"/>
        <v>0</v>
      </c>
      <c r="AH21" s="158">
        <f t="shared" si="11"/>
        <v>0</v>
      </c>
      <c r="AI21" s="158">
        <f t="shared" si="11"/>
        <v>0</v>
      </c>
      <c r="AJ21" s="158">
        <f t="shared" si="11"/>
        <v>0</v>
      </c>
      <c r="AK21" s="158">
        <f t="shared" si="11"/>
        <v>0</v>
      </c>
      <c r="AL21" s="158">
        <f t="shared" si="11"/>
        <v>0</v>
      </c>
      <c r="AM21" s="158">
        <f t="shared" si="11"/>
        <v>0</v>
      </c>
      <c r="AN21" s="158">
        <f t="shared" si="11"/>
        <v>0</v>
      </c>
      <c r="AO21" s="158">
        <f t="shared" si="11"/>
        <v>0</v>
      </c>
      <c r="AP21" s="158">
        <f t="shared" si="11"/>
        <v>0</v>
      </c>
      <c r="AQ21" s="158">
        <f>+AE19+AQ8</f>
        <v>0</v>
      </c>
    </row>
    <row r="22" spans="1:43" x14ac:dyDescent="0.2">
      <c r="C22" s="156"/>
      <c r="D22" s="156"/>
      <c r="E22" s="156"/>
      <c r="F22" s="156"/>
      <c r="G22" s="156"/>
      <c r="H22" s="156"/>
      <c r="I22" s="156"/>
      <c r="J22" s="156"/>
      <c r="K22" s="156"/>
      <c r="L22" s="156"/>
      <c r="M22" s="156"/>
      <c r="N22" s="156"/>
      <c r="O22" s="172"/>
      <c r="P22" s="172"/>
      <c r="Q22" s="156"/>
      <c r="R22" s="156"/>
      <c r="S22" s="156"/>
      <c r="T22" s="156"/>
      <c r="U22" s="156"/>
      <c r="V22" s="156"/>
      <c r="W22" s="156"/>
      <c r="X22" s="156"/>
      <c r="Y22" s="156"/>
      <c r="Z22" s="156"/>
      <c r="AA22" s="156"/>
      <c r="AB22" s="156"/>
      <c r="AC22" s="172"/>
      <c r="AD22" s="172"/>
      <c r="AE22" s="156"/>
      <c r="AF22" s="156"/>
      <c r="AG22" s="156"/>
      <c r="AH22" s="156"/>
      <c r="AI22" s="156"/>
      <c r="AJ22" s="156"/>
      <c r="AK22" s="156"/>
      <c r="AL22" s="156"/>
      <c r="AM22" s="156"/>
      <c r="AN22" s="156"/>
      <c r="AO22" s="156"/>
      <c r="AP22" s="156"/>
      <c r="AQ22" s="172"/>
    </row>
    <row r="23" spans="1:43" x14ac:dyDescent="0.2">
      <c r="A23" s="58" t="s">
        <v>333</v>
      </c>
      <c r="C23" s="156"/>
      <c r="D23" s="156"/>
      <c r="E23" s="156"/>
      <c r="F23" s="156"/>
      <c r="G23" s="156"/>
      <c r="H23" s="156"/>
      <c r="I23" s="156"/>
      <c r="J23" s="156"/>
      <c r="K23" s="156"/>
      <c r="L23" s="156"/>
      <c r="M23" s="156"/>
      <c r="N23" s="156"/>
      <c r="O23" s="172"/>
      <c r="P23" s="172"/>
      <c r="Q23" s="156"/>
      <c r="R23" s="156"/>
      <c r="S23" s="156"/>
      <c r="T23" s="156"/>
      <c r="U23" s="156"/>
      <c r="V23" s="156"/>
      <c r="W23" s="156"/>
      <c r="X23" s="156"/>
      <c r="Y23" s="156"/>
      <c r="Z23" s="156"/>
      <c r="AA23" s="156"/>
      <c r="AB23" s="156"/>
      <c r="AC23" s="172"/>
      <c r="AD23" s="172"/>
      <c r="AE23" s="156"/>
      <c r="AF23" s="156"/>
      <c r="AG23" s="156"/>
      <c r="AH23" s="156"/>
      <c r="AI23" s="156"/>
      <c r="AJ23" s="156"/>
      <c r="AK23" s="156"/>
      <c r="AL23" s="156"/>
      <c r="AM23" s="156"/>
      <c r="AN23" s="156"/>
      <c r="AO23" s="156"/>
      <c r="AP23" s="156"/>
      <c r="AQ23" s="172"/>
    </row>
    <row r="24" spans="1:43" x14ac:dyDescent="0.2">
      <c r="B24" s="58" t="s">
        <v>287</v>
      </c>
      <c r="C24" s="662"/>
      <c r="D24" s="662"/>
      <c r="E24" s="662"/>
      <c r="F24" s="662"/>
      <c r="G24" s="662"/>
      <c r="H24" s="662"/>
      <c r="I24" s="662"/>
      <c r="J24" s="662"/>
      <c r="K24" s="662"/>
      <c r="L24" s="662"/>
      <c r="M24" s="662"/>
      <c r="N24" s="662"/>
      <c r="O24" s="268">
        <f>SUM(C24:N24)</f>
        <v>0</v>
      </c>
      <c r="P24" s="172"/>
      <c r="Q24" s="662"/>
      <c r="R24" s="662"/>
      <c r="S24" s="662"/>
      <c r="T24" s="662"/>
      <c r="U24" s="662"/>
      <c r="V24" s="662"/>
      <c r="W24" s="662"/>
      <c r="X24" s="662"/>
      <c r="Y24" s="662"/>
      <c r="Z24" s="662"/>
      <c r="AA24" s="662"/>
      <c r="AB24" s="662"/>
      <c r="AC24" s="268">
        <f>SUM(Q24:AB24)</f>
        <v>0</v>
      </c>
      <c r="AD24" s="172"/>
      <c r="AE24" s="662"/>
      <c r="AF24" s="662"/>
      <c r="AG24" s="662"/>
      <c r="AH24" s="662"/>
      <c r="AI24" s="662"/>
      <c r="AJ24" s="662"/>
      <c r="AK24" s="662"/>
      <c r="AL24" s="662"/>
      <c r="AM24" s="662"/>
      <c r="AN24" s="662"/>
      <c r="AO24" s="662"/>
      <c r="AP24" s="662"/>
      <c r="AQ24" s="268">
        <f>SUM(AE24:AP24)</f>
        <v>0</v>
      </c>
    </row>
    <row r="25" spans="1:43" x14ac:dyDescent="0.2">
      <c r="A25" s="58"/>
      <c r="B25" t="s">
        <v>349</v>
      </c>
      <c r="C25" s="662"/>
      <c r="D25" s="662"/>
      <c r="E25" s="662"/>
      <c r="F25" s="662"/>
      <c r="G25" s="662"/>
      <c r="H25" s="662"/>
      <c r="I25" s="662"/>
      <c r="J25" s="662"/>
      <c r="K25" s="662"/>
      <c r="L25" s="662"/>
      <c r="M25" s="662"/>
      <c r="N25" s="662"/>
      <c r="O25" s="268">
        <f t="shared" ref="O25:O28" si="12">SUM(C25:N25)</f>
        <v>0</v>
      </c>
      <c r="P25" s="172"/>
      <c r="Q25" s="662"/>
      <c r="R25" s="662"/>
      <c r="S25" s="662"/>
      <c r="T25" s="662"/>
      <c r="U25" s="662"/>
      <c r="V25" s="662"/>
      <c r="W25" s="662"/>
      <c r="X25" s="662"/>
      <c r="Y25" s="662"/>
      <c r="Z25" s="662"/>
      <c r="AA25" s="662"/>
      <c r="AB25" s="662"/>
      <c r="AC25" s="268">
        <f t="shared" ref="AC25:AC35" si="13">SUM(Q25:AB25)</f>
        <v>0</v>
      </c>
      <c r="AD25" s="172"/>
      <c r="AE25" s="662"/>
      <c r="AF25" s="662"/>
      <c r="AG25" s="662"/>
      <c r="AH25" s="662"/>
      <c r="AI25" s="662"/>
      <c r="AJ25" s="662"/>
      <c r="AK25" s="662"/>
      <c r="AL25" s="662"/>
      <c r="AM25" s="662"/>
      <c r="AN25" s="662"/>
      <c r="AO25" s="662"/>
      <c r="AP25" s="662"/>
      <c r="AQ25" s="268">
        <f t="shared" ref="AQ25:AQ26" si="14">SUM(AE25:AP25)</f>
        <v>0</v>
      </c>
    </row>
    <row r="26" spans="1:43" x14ac:dyDescent="0.2">
      <c r="B26" s="58" t="s">
        <v>283</v>
      </c>
      <c r="C26" s="663"/>
      <c r="D26" s="663"/>
      <c r="E26" s="663"/>
      <c r="F26" s="663"/>
      <c r="G26" s="663"/>
      <c r="H26" s="663"/>
      <c r="I26" s="663"/>
      <c r="J26" s="663"/>
      <c r="K26" s="663"/>
      <c r="L26" s="663"/>
      <c r="M26" s="663"/>
      <c r="N26" s="663"/>
      <c r="O26" s="268">
        <f t="shared" si="12"/>
        <v>0</v>
      </c>
      <c r="P26" s="172"/>
      <c r="Q26" s="663"/>
      <c r="R26" s="663"/>
      <c r="S26" s="663"/>
      <c r="T26" s="663"/>
      <c r="U26" s="663"/>
      <c r="V26" s="663"/>
      <c r="W26" s="663"/>
      <c r="X26" s="663"/>
      <c r="Y26" s="663"/>
      <c r="Z26" s="663"/>
      <c r="AA26" s="663"/>
      <c r="AB26" s="663"/>
      <c r="AC26" s="268">
        <f t="shared" si="13"/>
        <v>0</v>
      </c>
      <c r="AD26" s="172"/>
      <c r="AE26" s="663"/>
      <c r="AF26" s="663"/>
      <c r="AG26" s="663"/>
      <c r="AH26" s="663"/>
      <c r="AI26" s="663"/>
      <c r="AJ26" s="663"/>
      <c r="AK26" s="663"/>
      <c r="AL26" s="663"/>
      <c r="AM26" s="663"/>
      <c r="AN26" s="663"/>
      <c r="AO26" s="663"/>
      <c r="AP26" s="663"/>
      <c r="AQ26" s="268">
        <f t="shared" si="14"/>
        <v>0</v>
      </c>
    </row>
    <row r="27" spans="1:43" x14ac:dyDescent="0.2">
      <c r="B27" s="58" t="s">
        <v>284</v>
      </c>
      <c r="C27" s="663"/>
      <c r="D27" s="663"/>
      <c r="E27" s="663"/>
      <c r="F27" s="663"/>
      <c r="G27" s="663"/>
      <c r="H27" s="663"/>
      <c r="I27" s="663"/>
      <c r="J27" s="663"/>
      <c r="K27" s="663"/>
      <c r="L27" s="663"/>
      <c r="M27" s="663"/>
      <c r="N27" s="663"/>
      <c r="O27" s="268">
        <f t="shared" si="12"/>
        <v>0</v>
      </c>
      <c r="P27" s="172"/>
      <c r="Q27" s="663"/>
      <c r="R27" s="663"/>
      <c r="S27" s="663"/>
      <c r="T27" s="663"/>
      <c r="U27" s="663"/>
      <c r="V27" s="663"/>
      <c r="W27" s="663"/>
      <c r="X27" s="663"/>
      <c r="Y27" s="663"/>
      <c r="Z27" s="663"/>
      <c r="AA27" s="663"/>
      <c r="AB27" s="663"/>
      <c r="AC27" s="268">
        <f t="shared" si="13"/>
        <v>0</v>
      </c>
      <c r="AD27" s="172"/>
      <c r="AE27" s="663"/>
      <c r="AF27" s="663"/>
      <c r="AG27" s="663"/>
      <c r="AH27" s="663"/>
      <c r="AI27" s="663"/>
      <c r="AJ27" s="663"/>
      <c r="AK27" s="663"/>
      <c r="AL27" s="663"/>
      <c r="AM27" s="663"/>
      <c r="AN27" s="663"/>
      <c r="AO27" s="663"/>
      <c r="AP27" s="663"/>
      <c r="AQ27" s="268">
        <f t="shared" ref="AQ27:AQ43" si="15">SUM(AE27:AP27)</f>
        <v>0</v>
      </c>
    </row>
    <row r="28" spans="1:43" x14ac:dyDescent="0.2">
      <c r="B28" s="58" t="s">
        <v>177</v>
      </c>
      <c r="C28" s="663"/>
      <c r="D28" s="663"/>
      <c r="E28" s="663"/>
      <c r="F28" s="663"/>
      <c r="G28" s="663"/>
      <c r="H28" s="663"/>
      <c r="I28" s="663"/>
      <c r="J28" s="663"/>
      <c r="K28" s="663"/>
      <c r="L28" s="663"/>
      <c r="M28" s="663"/>
      <c r="N28" s="663"/>
      <c r="O28" s="268">
        <f t="shared" si="12"/>
        <v>0</v>
      </c>
      <c r="P28" s="172"/>
      <c r="Q28" s="663"/>
      <c r="R28" s="663"/>
      <c r="S28" s="663"/>
      <c r="T28" s="663"/>
      <c r="U28" s="663"/>
      <c r="V28" s="663"/>
      <c r="W28" s="663"/>
      <c r="X28" s="663"/>
      <c r="Y28" s="663"/>
      <c r="Z28" s="663"/>
      <c r="AA28" s="663"/>
      <c r="AB28" s="663"/>
      <c r="AC28" s="268">
        <f t="shared" si="13"/>
        <v>0</v>
      </c>
      <c r="AD28" s="172"/>
      <c r="AE28" s="663"/>
      <c r="AF28" s="663"/>
      <c r="AG28" s="663"/>
      <c r="AH28" s="663"/>
      <c r="AI28" s="663"/>
      <c r="AJ28" s="663"/>
      <c r="AK28" s="663"/>
      <c r="AL28" s="663"/>
      <c r="AM28" s="663"/>
      <c r="AN28" s="663"/>
      <c r="AO28" s="663"/>
      <c r="AP28" s="663"/>
      <c r="AQ28" s="268">
        <f t="shared" si="15"/>
        <v>0</v>
      </c>
    </row>
    <row r="29" spans="1:43" x14ac:dyDescent="0.2">
      <c r="B29" s="58" t="s">
        <v>42</v>
      </c>
      <c r="C29" s="662"/>
      <c r="D29" s="662"/>
      <c r="E29" s="662"/>
      <c r="F29" s="662"/>
      <c r="G29" s="662"/>
      <c r="H29" s="662"/>
      <c r="I29" s="662"/>
      <c r="J29" s="662"/>
      <c r="K29" s="662"/>
      <c r="L29" s="662"/>
      <c r="M29" s="662"/>
      <c r="N29" s="662"/>
      <c r="O29" s="268">
        <f t="shared" ref="O29:O43" si="16">SUM(C29:N29)</f>
        <v>0</v>
      </c>
      <c r="P29" s="172"/>
      <c r="Q29" s="662"/>
      <c r="R29" s="662"/>
      <c r="S29" s="662"/>
      <c r="T29" s="662"/>
      <c r="U29" s="662"/>
      <c r="V29" s="662"/>
      <c r="W29" s="662"/>
      <c r="X29" s="662"/>
      <c r="Y29" s="662"/>
      <c r="Z29" s="662"/>
      <c r="AA29" s="662"/>
      <c r="AB29" s="662"/>
      <c r="AC29" s="268">
        <f t="shared" si="13"/>
        <v>0</v>
      </c>
      <c r="AD29" s="172"/>
      <c r="AE29" s="662"/>
      <c r="AF29" s="662"/>
      <c r="AG29" s="662"/>
      <c r="AH29" s="662"/>
      <c r="AI29" s="662"/>
      <c r="AJ29" s="662"/>
      <c r="AK29" s="662"/>
      <c r="AL29" s="662"/>
      <c r="AM29" s="662"/>
      <c r="AN29" s="662"/>
      <c r="AO29" s="662"/>
      <c r="AP29" s="662"/>
      <c r="AQ29" s="268">
        <f t="shared" si="15"/>
        <v>0</v>
      </c>
    </row>
    <row r="30" spans="1:43" x14ac:dyDescent="0.2">
      <c r="B30" s="58" t="s">
        <v>275</v>
      </c>
      <c r="C30" s="663"/>
      <c r="D30" s="663"/>
      <c r="E30" s="663"/>
      <c r="F30" s="663"/>
      <c r="G30" s="663"/>
      <c r="H30" s="663"/>
      <c r="I30" s="663"/>
      <c r="J30" s="663"/>
      <c r="K30" s="663"/>
      <c r="L30" s="663"/>
      <c r="M30" s="663"/>
      <c r="N30" s="663"/>
      <c r="O30" s="268">
        <f t="shared" si="16"/>
        <v>0</v>
      </c>
      <c r="P30" s="172"/>
      <c r="Q30" s="663"/>
      <c r="R30" s="663"/>
      <c r="S30" s="663"/>
      <c r="T30" s="663"/>
      <c r="U30" s="663"/>
      <c r="V30" s="663"/>
      <c r="W30" s="663"/>
      <c r="X30" s="663"/>
      <c r="Y30" s="663"/>
      <c r="Z30" s="663"/>
      <c r="AA30" s="663"/>
      <c r="AB30" s="663"/>
      <c r="AC30" s="268">
        <f t="shared" si="13"/>
        <v>0</v>
      </c>
      <c r="AD30" s="172"/>
      <c r="AE30" s="663"/>
      <c r="AF30" s="663"/>
      <c r="AG30" s="663"/>
      <c r="AH30" s="663"/>
      <c r="AI30" s="663"/>
      <c r="AJ30" s="663"/>
      <c r="AK30" s="663"/>
      <c r="AL30" s="663"/>
      <c r="AM30" s="663"/>
      <c r="AN30" s="663"/>
      <c r="AO30" s="663"/>
      <c r="AP30" s="663"/>
      <c r="AQ30" s="268">
        <f t="shared" si="15"/>
        <v>0</v>
      </c>
    </row>
    <row r="31" spans="1:43" x14ac:dyDescent="0.2">
      <c r="B31" s="58" t="s">
        <v>279</v>
      </c>
      <c r="C31" s="663"/>
      <c r="D31" s="663" t="s">
        <v>373</v>
      </c>
      <c r="E31" s="663"/>
      <c r="F31" s="663"/>
      <c r="G31" s="663"/>
      <c r="H31" s="663"/>
      <c r="I31" s="663"/>
      <c r="J31" s="663"/>
      <c r="K31" s="663"/>
      <c r="L31" s="663"/>
      <c r="M31" s="663"/>
      <c r="N31" s="663"/>
      <c r="O31" s="268">
        <f t="shared" si="16"/>
        <v>0</v>
      </c>
      <c r="P31" s="172"/>
      <c r="Q31" s="663"/>
      <c r="R31" s="663"/>
      <c r="S31" s="663"/>
      <c r="T31" s="663"/>
      <c r="U31" s="663"/>
      <c r="V31" s="663"/>
      <c r="W31" s="663"/>
      <c r="X31" s="663"/>
      <c r="Y31" s="663"/>
      <c r="Z31" s="663"/>
      <c r="AA31" s="663"/>
      <c r="AB31" s="663"/>
      <c r="AC31" s="268">
        <f t="shared" si="13"/>
        <v>0</v>
      </c>
      <c r="AD31" s="172"/>
      <c r="AE31" s="663"/>
      <c r="AF31" s="663"/>
      <c r="AG31" s="663"/>
      <c r="AH31" s="663"/>
      <c r="AI31" s="663"/>
      <c r="AJ31" s="663"/>
      <c r="AK31" s="663"/>
      <c r="AL31" s="663"/>
      <c r="AM31" s="663"/>
      <c r="AN31" s="663"/>
      <c r="AO31" s="663"/>
      <c r="AP31" s="663"/>
      <c r="AQ31" s="268">
        <f t="shared" si="15"/>
        <v>0</v>
      </c>
    </row>
    <row r="32" spans="1:43" x14ac:dyDescent="0.2">
      <c r="B32" s="58" t="s">
        <v>278</v>
      </c>
      <c r="C32" s="662"/>
      <c r="D32" s="662"/>
      <c r="E32" s="662"/>
      <c r="F32" s="662"/>
      <c r="G32" s="662"/>
      <c r="H32" s="662"/>
      <c r="I32" s="662"/>
      <c r="J32" s="662"/>
      <c r="K32" s="662"/>
      <c r="L32" s="662"/>
      <c r="M32" s="662"/>
      <c r="N32" s="662"/>
      <c r="O32" s="268">
        <f t="shared" si="16"/>
        <v>0</v>
      </c>
      <c r="P32" s="172"/>
      <c r="Q32" s="662"/>
      <c r="R32" s="662"/>
      <c r="S32" s="662"/>
      <c r="T32" s="662"/>
      <c r="U32" s="662"/>
      <c r="V32" s="662"/>
      <c r="W32" s="662"/>
      <c r="X32" s="662"/>
      <c r="Y32" s="662"/>
      <c r="Z32" s="662"/>
      <c r="AA32" s="662"/>
      <c r="AB32" s="662"/>
      <c r="AC32" s="268">
        <f t="shared" si="13"/>
        <v>0</v>
      </c>
      <c r="AD32" s="172"/>
      <c r="AE32" s="662"/>
      <c r="AF32" s="662"/>
      <c r="AG32" s="662"/>
      <c r="AH32" s="662"/>
      <c r="AI32" s="662"/>
      <c r="AJ32" s="662"/>
      <c r="AK32" s="662"/>
      <c r="AL32" s="662"/>
      <c r="AM32" s="662"/>
      <c r="AN32" s="662"/>
      <c r="AO32" s="662"/>
      <c r="AP32" s="662"/>
      <c r="AQ32" s="268">
        <f t="shared" si="15"/>
        <v>0</v>
      </c>
    </row>
    <row r="33" spans="1:43" x14ac:dyDescent="0.2">
      <c r="B33" s="58" t="s">
        <v>280</v>
      </c>
      <c r="C33" s="662"/>
      <c r="D33" s="662"/>
      <c r="E33" s="662"/>
      <c r="F33" s="662"/>
      <c r="G33" s="662"/>
      <c r="H33" s="662"/>
      <c r="I33" s="662"/>
      <c r="J33" s="662"/>
      <c r="K33" s="662"/>
      <c r="L33" s="662"/>
      <c r="M33" s="662"/>
      <c r="N33" s="662"/>
      <c r="O33" s="268">
        <f t="shared" si="16"/>
        <v>0</v>
      </c>
      <c r="P33" s="172"/>
      <c r="Q33" s="662"/>
      <c r="R33" s="662"/>
      <c r="S33" s="662"/>
      <c r="T33" s="662"/>
      <c r="U33" s="662"/>
      <c r="V33" s="662"/>
      <c r="W33" s="662"/>
      <c r="X33" s="662"/>
      <c r="Y33" s="662"/>
      <c r="Z33" s="662"/>
      <c r="AA33" s="662"/>
      <c r="AB33" s="662"/>
      <c r="AC33" s="268">
        <f t="shared" si="13"/>
        <v>0</v>
      </c>
      <c r="AD33" s="172"/>
      <c r="AE33" s="662"/>
      <c r="AF33" s="662"/>
      <c r="AG33" s="662"/>
      <c r="AH33" s="662"/>
      <c r="AI33" s="662"/>
      <c r="AJ33" s="662"/>
      <c r="AK33" s="662"/>
      <c r="AL33" s="662"/>
      <c r="AM33" s="662"/>
      <c r="AN33" s="662"/>
      <c r="AO33" s="662"/>
      <c r="AP33" s="662"/>
      <c r="AQ33" s="268">
        <f t="shared" si="15"/>
        <v>0</v>
      </c>
    </row>
    <row r="34" spans="1:43" x14ac:dyDescent="0.2">
      <c r="B34" s="58" t="s">
        <v>285</v>
      </c>
      <c r="C34" s="662"/>
      <c r="D34" s="662"/>
      <c r="E34" s="662"/>
      <c r="F34" s="662"/>
      <c r="G34" s="662"/>
      <c r="H34" s="662"/>
      <c r="I34" s="662"/>
      <c r="J34" s="662"/>
      <c r="K34" s="662"/>
      <c r="L34" s="662"/>
      <c r="M34" s="662"/>
      <c r="N34" s="662"/>
      <c r="O34" s="268">
        <f t="shared" si="16"/>
        <v>0</v>
      </c>
      <c r="P34" s="172"/>
      <c r="Q34" s="662"/>
      <c r="R34" s="662"/>
      <c r="S34" s="662"/>
      <c r="T34" s="662"/>
      <c r="U34" s="662"/>
      <c r="V34" s="662"/>
      <c r="W34" s="662"/>
      <c r="X34" s="662"/>
      <c r="Y34" s="662"/>
      <c r="Z34" s="662"/>
      <c r="AA34" s="662"/>
      <c r="AB34" s="662"/>
      <c r="AC34" s="268">
        <f t="shared" si="13"/>
        <v>0</v>
      </c>
      <c r="AD34" s="172"/>
      <c r="AE34" s="662"/>
      <c r="AF34" s="662"/>
      <c r="AG34" s="662"/>
      <c r="AH34" s="662"/>
      <c r="AI34" s="662"/>
      <c r="AJ34" s="662"/>
      <c r="AK34" s="662"/>
      <c r="AL34" s="662"/>
      <c r="AM34" s="662"/>
      <c r="AN34" s="662"/>
      <c r="AO34" s="662"/>
      <c r="AP34" s="662"/>
      <c r="AQ34" s="268">
        <f t="shared" si="15"/>
        <v>0</v>
      </c>
    </row>
    <row r="35" spans="1:43" x14ac:dyDescent="0.2">
      <c r="B35" s="58" t="s">
        <v>286</v>
      </c>
      <c r="C35" s="662"/>
      <c r="D35" s="662"/>
      <c r="E35" s="662"/>
      <c r="F35" s="662"/>
      <c r="G35" s="662"/>
      <c r="H35" s="662"/>
      <c r="I35" s="662"/>
      <c r="J35" s="662"/>
      <c r="K35" s="662"/>
      <c r="L35" s="662"/>
      <c r="M35" s="662"/>
      <c r="N35" s="662"/>
      <c r="O35" s="268">
        <f t="shared" si="16"/>
        <v>0</v>
      </c>
      <c r="P35" s="172"/>
      <c r="Q35" s="662"/>
      <c r="R35" s="662"/>
      <c r="S35" s="662"/>
      <c r="T35" s="662"/>
      <c r="U35" s="662"/>
      <c r="V35" s="662"/>
      <c r="W35" s="662"/>
      <c r="X35" s="662"/>
      <c r="Y35" s="662"/>
      <c r="Z35" s="662"/>
      <c r="AA35" s="662"/>
      <c r="AB35" s="662"/>
      <c r="AC35" s="268">
        <f t="shared" si="13"/>
        <v>0</v>
      </c>
      <c r="AD35" s="172"/>
      <c r="AE35" s="662"/>
      <c r="AF35" s="662"/>
      <c r="AG35" s="662"/>
      <c r="AH35" s="662"/>
      <c r="AI35" s="662"/>
      <c r="AJ35" s="662"/>
      <c r="AK35" s="662"/>
      <c r="AL35" s="662"/>
      <c r="AM35" s="662"/>
      <c r="AN35" s="662"/>
      <c r="AO35" s="662"/>
      <c r="AP35" s="662"/>
      <c r="AQ35" s="268">
        <f t="shared" si="15"/>
        <v>0</v>
      </c>
    </row>
    <row r="36" spans="1:43" x14ac:dyDescent="0.2">
      <c r="B36" s="58" t="s">
        <v>281</v>
      </c>
      <c r="C36" s="662"/>
      <c r="D36" s="662"/>
      <c r="E36" s="662"/>
      <c r="F36" s="662"/>
      <c r="G36" s="662"/>
      <c r="H36" s="662"/>
      <c r="I36" s="662"/>
      <c r="J36" s="662"/>
      <c r="K36" s="662"/>
      <c r="L36" s="662"/>
      <c r="M36" s="662"/>
      <c r="N36" s="662"/>
      <c r="O36" s="268">
        <f t="shared" si="16"/>
        <v>0</v>
      </c>
      <c r="P36" s="172"/>
      <c r="Q36" s="662"/>
      <c r="R36" s="662"/>
      <c r="S36" s="662"/>
      <c r="T36" s="662"/>
      <c r="U36" s="662"/>
      <c r="V36" s="662"/>
      <c r="W36" s="662"/>
      <c r="X36" s="662"/>
      <c r="Y36" s="662"/>
      <c r="Z36" s="662"/>
      <c r="AA36" s="662"/>
      <c r="AB36" s="662"/>
      <c r="AC36" s="268">
        <f t="shared" ref="AC36:AC43" si="17">SUM(Q36:AB36)</f>
        <v>0</v>
      </c>
      <c r="AD36" s="172"/>
      <c r="AE36" s="662"/>
      <c r="AF36" s="662"/>
      <c r="AG36" s="662"/>
      <c r="AH36" s="662"/>
      <c r="AI36" s="662"/>
      <c r="AJ36" s="662"/>
      <c r="AK36" s="662"/>
      <c r="AL36" s="662"/>
      <c r="AM36" s="662"/>
      <c r="AN36" s="662"/>
      <c r="AO36" s="662"/>
      <c r="AP36" s="662"/>
      <c r="AQ36" s="268">
        <f t="shared" si="15"/>
        <v>0</v>
      </c>
    </row>
    <row r="37" spans="1:43" x14ac:dyDescent="0.2">
      <c r="B37" s="58" t="s">
        <v>130</v>
      </c>
      <c r="C37" s="662"/>
      <c r="D37" s="662"/>
      <c r="E37" s="662"/>
      <c r="F37" s="662"/>
      <c r="G37" s="662"/>
      <c r="H37" s="662"/>
      <c r="I37" s="662"/>
      <c r="J37" s="662"/>
      <c r="K37" s="662"/>
      <c r="L37" s="662"/>
      <c r="M37" s="662"/>
      <c r="N37" s="662"/>
      <c r="O37" s="268">
        <f t="shared" si="16"/>
        <v>0</v>
      </c>
      <c r="P37" s="172"/>
      <c r="Q37" s="662"/>
      <c r="R37" s="662"/>
      <c r="S37" s="662"/>
      <c r="T37" s="662"/>
      <c r="U37" s="662"/>
      <c r="V37" s="662"/>
      <c r="W37" s="662"/>
      <c r="X37" s="662"/>
      <c r="Y37" s="662"/>
      <c r="Z37" s="662"/>
      <c r="AA37" s="662"/>
      <c r="AB37" s="662"/>
      <c r="AC37" s="268">
        <f t="shared" si="17"/>
        <v>0</v>
      </c>
      <c r="AD37" s="172"/>
      <c r="AE37" s="662"/>
      <c r="AF37" s="662"/>
      <c r="AG37" s="662"/>
      <c r="AH37" s="662"/>
      <c r="AI37" s="662"/>
      <c r="AJ37" s="662"/>
      <c r="AK37" s="662"/>
      <c r="AL37" s="662"/>
      <c r="AM37" s="662"/>
      <c r="AN37" s="662"/>
      <c r="AO37" s="662"/>
      <c r="AP37" s="662"/>
      <c r="AQ37" s="268">
        <f t="shared" si="15"/>
        <v>0</v>
      </c>
    </row>
    <row r="38" spans="1:43" x14ac:dyDescent="0.2">
      <c r="B38" s="58" t="s">
        <v>277</v>
      </c>
      <c r="C38" s="662"/>
      <c r="D38" s="662"/>
      <c r="E38" s="662"/>
      <c r="F38" s="662"/>
      <c r="G38" s="662"/>
      <c r="H38" s="662"/>
      <c r="I38" s="662"/>
      <c r="J38" s="662"/>
      <c r="K38" s="662"/>
      <c r="L38" s="662"/>
      <c r="M38" s="662"/>
      <c r="N38" s="662"/>
      <c r="O38" s="268">
        <f t="shared" si="16"/>
        <v>0</v>
      </c>
      <c r="P38" s="172"/>
      <c r="Q38" s="662"/>
      <c r="R38" s="662"/>
      <c r="S38" s="662"/>
      <c r="T38" s="662"/>
      <c r="U38" s="662"/>
      <c r="V38" s="662"/>
      <c r="W38" s="662"/>
      <c r="X38" s="662"/>
      <c r="Y38" s="662"/>
      <c r="Z38" s="662"/>
      <c r="AA38" s="662"/>
      <c r="AB38" s="662"/>
      <c r="AC38" s="268">
        <f t="shared" si="17"/>
        <v>0</v>
      </c>
      <c r="AD38" s="172"/>
      <c r="AE38" s="662"/>
      <c r="AF38" s="662"/>
      <c r="AG38" s="662"/>
      <c r="AH38" s="662"/>
      <c r="AI38" s="662"/>
      <c r="AJ38" s="662"/>
      <c r="AK38" s="662"/>
      <c r="AL38" s="662"/>
      <c r="AM38" s="662"/>
      <c r="AN38" s="662"/>
      <c r="AO38" s="662"/>
      <c r="AP38" s="662"/>
      <c r="AQ38" s="268">
        <f t="shared" si="15"/>
        <v>0</v>
      </c>
    </row>
    <row r="39" spans="1:43" x14ac:dyDescent="0.2">
      <c r="B39" s="58" t="s">
        <v>276</v>
      </c>
      <c r="C39" s="662"/>
      <c r="D39" s="662"/>
      <c r="E39" s="662"/>
      <c r="F39" s="662"/>
      <c r="G39" s="662"/>
      <c r="H39" s="662"/>
      <c r="I39" s="662"/>
      <c r="J39" s="662"/>
      <c r="K39" s="662"/>
      <c r="L39" s="662"/>
      <c r="M39" s="662"/>
      <c r="N39" s="662"/>
      <c r="O39" s="268">
        <f t="shared" si="16"/>
        <v>0</v>
      </c>
      <c r="P39" s="172"/>
      <c r="Q39" s="662"/>
      <c r="R39" s="662"/>
      <c r="S39" s="662"/>
      <c r="T39" s="662"/>
      <c r="U39" s="662"/>
      <c r="V39" s="662"/>
      <c r="W39" s="662"/>
      <c r="X39" s="662"/>
      <c r="Y39" s="662"/>
      <c r="Z39" s="662"/>
      <c r="AA39" s="662"/>
      <c r="AB39" s="662"/>
      <c r="AC39" s="268">
        <f t="shared" si="17"/>
        <v>0</v>
      </c>
      <c r="AD39" s="172"/>
      <c r="AE39" s="662"/>
      <c r="AF39" s="662"/>
      <c r="AG39" s="662"/>
      <c r="AH39" s="662"/>
      <c r="AI39" s="662"/>
      <c r="AJ39" s="662"/>
      <c r="AK39" s="662"/>
      <c r="AL39" s="662"/>
      <c r="AM39" s="662"/>
      <c r="AN39" s="662"/>
      <c r="AO39" s="662"/>
      <c r="AP39" s="662"/>
      <c r="AQ39" s="268">
        <f t="shared" si="15"/>
        <v>0</v>
      </c>
    </row>
    <row r="40" spans="1:43" s="49" customFormat="1" x14ac:dyDescent="0.2">
      <c r="B40" s="78" t="s">
        <v>224</v>
      </c>
      <c r="C40" s="662"/>
      <c r="D40" s="662"/>
      <c r="E40" s="662"/>
      <c r="F40" s="662"/>
      <c r="G40" s="662"/>
      <c r="H40" s="662"/>
      <c r="I40" s="662"/>
      <c r="J40" s="662"/>
      <c r="K40" s="662"/>
      <c r="L40" s="662"/>
      <c r="M40" s="662"/>
      <c r="N40" s="662"/>
      <c r="O40" s="268">
        <f t="shared" si="16"/>
        <v>0</v>
      </c>
      <c r="P40" s="272"/>
      <c r="Q40" s="662"/>
      <c r="R40" s="662"/>
      <c r="S40" s="662"/>
      <c r="T40" s="662"/>
      <c r="U40" s="662"/>
      <c r="V40" s="662"/>
      <c r="W40" s="662"/>
      <c r="X40" s="662"/>
      <c r="Y40" s="662"/>
      <c r="Z40" s="662"/>
      <c r="AA40" s="662"/>
      <c r="AB40" s="662"/>
      <c r="AC40" s="268">
        <f>SUM(Q40:AB40)</f>
        <v>0</v>
      </c>
      <c r="AD40" s="272"/>
      <c r="AE40" s="662"/>
      <c r="AF40" s="662"/>
      <c r="AG40" s="662"/>
      <c r="AH40" s="662"/>
      <c r="AI40" s="662"/>
      <c r="AJ40" s="662"/>
      <c r="AK40" s="662"/>
      <c r="AL40" s="662"/>
      <c r="AM40" s="662"/>
      <c r="AN40" s="662"/>
      <c r="AO40" s="662"/>
      <c r="AP40" s="662"/>
      <c r="AQ40" s="268">
        <f>SUM(AE40:AP40)</f>
        <v>0</v>
      </c>
    </row>
    <row r="41" spans="1:43" x14ac:dyDescent="0.2">
      <c r="B41" s="379" t="s">
        <v>153</v>
      </c>
      <c r="C41" s="662"/>
      <c r="D41" s="662"/>
      <c r="E41" s="662"/>
      <c r="F41" s="662"/>
      <c r="G41" s="662"/>
      <c r="H41" s="662"/>
      <c r="I41" s="662"/>
      <c r="J41" s="662"/>
      <c r="K41" s="662"/>
      <c r="L41" s="662"/>
      <c r="M41" s="662"/>
      <c r="N41" s="662"/>
      <c r="O41" s="268">
        <f t="shared" si="16"/>
        <v>0</v>
      </c>
      <c r="P41" s="172"/>
      <c r="Q41" s="662"/>
      <c r="R41" s="662"/>
      <c r="S41" s="662"/>
      <c r="T41" s="662"/>
      <c r="U41" s="662"/>
      <c r="V41" s="662"/>
      <c r="W41" s="662"/>
      <c r="X41" s="662"/>
      <c r="Y41" s="662"/>
      <c r="Z41" s="662"/>
      <c r="AA41" s="662"/>
      <c r="AB41" s="662"/>
      <c r="AC41" s="268">
        <f t="shared" si="17"/>
        <v>0</v>
      </c>
      <c r="AD41" s="172"/>
      <c r="AE41" s="662"/>
      <c r="AF41" s="662"/>
      <c r="AG41" s="662"/>
      <c r="AH41" s="662"/>
      <c r="AI41" s="662"/>
      <c r="AJ41" s="662"/>
      <c r="AK41" s="662"/>
      <c r="AL41" s="662"/>
      <c r="AM41" s="662"/>
      <c r="AN41" s="662"/>
      <c r="AO41" s="662"/>
      <c r="AP41" s="662"/>
      <c r="AQ41" s="268">
        <f t="shared" si="15"/>
        <v>0</v>
      </c>
    </row>
    <row r="42" spans="1:43" x14ac:dyDescent="0.2">
      <c r="B42" s="379" t="s">
        <v>153</v>
      </c>
      <c r="C42" s="664"/>
      <c r="D42" s="664"/>
      <c r="E42" s="664"/>
      <c r="F42" s="664"/>
      <c r="G42" s="664"/>
      <c r="H42" s="664"/>
      <c r="I42" s="664"/>
      <c r="J42" s="664"/>
      <c r="K42" s="664"/>
      <c r="L42" s="664"/>
      <c r="M42" s="664"/>
      <c r="N42" s="664"/>
      <c r="O42" s="268">
        <f t="shared" si="16"/>
        <v>0</v>
      </c>
      <c r="Q42" s="664"/>
      <c r="R42" s="664"/>
      <c r="S42" s="664"/>
      <c r="T42" s="664"/>
      <c r="U42" s="664"/>
      <c r="V42" s="664"/>
      <c r="W42" s="664"/>
      <c r="X42" s="664"/>
      <c r="Y42" s="664"/>
      <c r="Z42" s="664"/>
      <c r="AA42" s="664"/>
      <c r="AB42" s="664"/>
      <c r="AC42" s="268">
        <f t="shared" si="17"/>
        <v>0</v>
      </c>
      <c r="AE42" s="664"/>
      <c r="AF42" s="664"/>
      <c r="AG42" s="664"/>
      <c r="AH42" s="664"/>
      <c r="AI42" s="664"/>
      <c r="AJ42" s="664"/>
      <c r="AK42" s="664"/>
      <c r="AL42" s="664"/>
      <c r="AM42" s="664"/>
      <c r="AN42" s="664"/>
      <c r="AO42" s="664"/>
      <c r="AP42" s="664"/>
      <c r="AQ42" s="268">
        <f t="shared" si="15"/>
        <v>0</v>
      </c>
    </row>
    <row r="43" spans="1:43" s="49" customFormat="1" x14ac:dyDescent="0.2">
      <c r="B43" s="379" t="s">
        <v>153</v>
      </c>
      <c r="C43" s="662"/>
      <c r="D43" s="662"/>
      <c r="E43" s="662"/>
      <c r="F43" s="662"/>
      <c r="G43" s="662"/>
      <c r="H43" s="662"/>
      <c r="I43" s="662"/>
      <c r="J43" s="662"/>
      <c r="K43" s="662"/>
      <c r="L43" s="662"/>
      <c r="M43" s="662"/>
      <c r="N43" s="662"/>
      <c r="O43" s="269">
        <f t="shared" si="16"/>
        <v>0</v>
      </c>
      <c r="P43" s="272"/>
      <c r="Q43" s="662"/>
      <c r="R43" s="662"/>
      <c r="S43" s="662"/>
      <c r="T43" s="662"/>
      <c r="U43" s="662"/>
      <c r="V43" s="662"/>
      <c r="W43" s="662"/>
      <c r="X43" s="662"/>
      <c r="Y43" s="662"/>
      <c r="Z43" s="662"/>
      <c r="AA43" s="662"/>
      <c r="AB43" s="662"/>
      <c r="AC43" s="269">
        <f t="shared" si="17"/>
        <v>0</v>
      </c>
      <c r="AD43" s="272"/>
      <c r="AE43" s="662"/>
      <c r="AF43" s="662"/>
      <c r="AG43" s="662"/>
      <c r="AH43" s="662"/>
      <c r="AI43" s="662"/>
      <c r="AJ43" s="662"/>
      <c r="AK43" s="662"/>
      <c r="AL43" s="662"/>
      <c r="AM43" s="662"/>
      <c r="AN43" s="662"/>
      <c r="AO43" s="662"/>
      <c r="AP43" s="662"/>
      <c r="AQ43" s="269">
        <f t="shared" si="15"/>
        <v>0</v>
      </c>
    </row>
    <row r="44" spans="1:43" ht="17.25" customHeight="1" x14ac:dyDescent="0.2">
      <c r="A44" s="58" t="s">
        <v>334</v>
      </c>
      <c r="C44" s="158">
        <f t="shared" ref="C44" si="18">SUM(C24:C43)</f>
        <v>0</v>
      </c>
      <c r="D44" s="158">
        <f t="shared" ref="D44" si="19">SUM(D24:D43)</f>
        <v>0</v>
      </c>
      <c r="E44" s="158">
        <f t="shared" ref="E44" si="20">SUM(E24:E43)</f>
        <v>0</v>
      </c>
      <c r="F44" s="158">
        <f t="shared" ref="F44" si="21">SUM(F24:F43)</f>
        <v>0</v>
      </c>
      <c r="G44" s="158">
        <f t="shared" ref="G44" si="22">SUM(G24:G43)</f>
        <v>0</v>
      </c>
      <c r="H44" s="158">
        <f t="shared" ref="H44" si="23">SUM(H24:H43)</f>
        <v>0</v>
      </c>
      <c r="I44" s="158">
        <f t="shared" ref="I44" si="24">SUM(I24:I43)</f>
        <v>0</v>
      </c>
      <c r="J44" s="158">
        <f t="shared" ref="J44" si="25">SUM(J24:J43)</f>
        <v>0</v>
      </c>
      <c r="K44" s="158">
        <f t="shared" ref="K44" si="26">SUM(K24:K43)</f>
        <v>0</v>
      </c>
      <c r="L44" s="158">
        <f t="shared" ref="L44" si="27">SUM(L24:L43)</f>
        <v>0</v>
      </c>
      <c r="M44" s="158">
        <f t="shared" ref="M44" si="28">SUM(M24:M43)</f>
        <v>0</v>
      </c>
      <c r="N44" s="158">
        <f>SUM(N24:N43)</f>
        <v>0</v>
      </c>
      <c r="O44" s="158">
        <f>SUM(O24:O43)</f>
        <v>0</v>
      </c>
      <c r="P44" s="172"/>
      <c r="Q44" s="158">
        <f t="shared" ref="Q44" si="29">SUM(Q24:Q43)</f>
        <v>0</v>
      </c>
      <c r="R44" s="158">
        <f t="shared" ref="R44" si="30">SUM(R24:R43)</f>
        <v>0</v>
      </c>
      <c r="S44" s="158">
        <f t="shared" ref="S44" si="31">SUM(S24:S43)</f>
        <v>0</v>
      </c>
      <c r="T44" s="158">
        <f t="shared" ref="T44" si="32">SUM(T24:T43)</f>
        <v>0</v>
      </c>
      <c r="U44" s="158">
        <f t="shared" ref="U44" si="33">SUM(U24:U43)</f>
        <v>0</v>
      </c>
      <c r="V44" s="158">
        <f t="shared" ref="V44" si="34">SUM(V24:V43)</f>
        <v>0</v>
      </c>
      <c r="W44" s="158">
        <f t="shared" ref="W44" si="35">SUM(W24:W43)</f>
        <v>0</v>
      </c>
      <c r="X44" s="158">
        <f t="shared" ref="X44" si="36">SUM(X24:X43)</f>
        <v>0</v>
      </c>
      <c r="Y44" s="158">
        <f t="shared" ref="Y44" si="37">SUM(Y24:Y43)</f>
        <v>0</v>
      </c>
      <c r="Z44" s="158">
        <f t="shared" ref="Z44" si="38">SUM(Z24:Z43)</f>
        <v>0</v>
      </c>
      <c r="AA44" s="158">
        <f t="shared" ref="AA44" si="39">SUM(AA24:AA43)</f>
        <v>0</v>
      </c>
      <c r="AB44" s="158">
        <f>SUM(AB24:AB43)</f>
        <v>0</v>
      </c>
      <c r="AC44" s="158">
        <f>SUM(AC24:AC43)</f>
        <v>0</v>
      </c>
      <c r="AD44" s="172"/>
      <c r="AE44" s="158">
        <f t="shared" ref="AE44:AO44" si="40">SUM(AE24:AE43)</f>
        <v>0</v>
      </c>
      <c r="AF44" s="158">
        <f t="shared" si="40"/>
        <v>0</v>
      </c>
      <c r="AG44" s="158">
        <f t="shared" si="40"/>
        <v>0</v>
      </c>
      <c r="AH44" s="158">
        <f t="shared" si="40"/>
        <v>0</v>
      </c>
      <c r="AI44" s="158">
        <f t="shared" si="40"/>
        <v>0</v>
      </c>
      <c r="AJ44" s="158">
        <f t="shared" si="40"/>
        <v>0</v>
      </c>
      <c r="AK44" s="158">
        <f t="shared" si="40"/>
        <v>0</v>
      </c>
      <c r="AL44" s="158">
        <f t="shared" si="40"/>
        <v>0</v>
      </c>
      <c r="AM44" s="158">
        <f t="shared" si="40"/>
        <v>0</v>
      </c>
      <c r="AN44" s="158">
        <f t="shared" si="40"/>
        <v>0</v>
      </c>
      <c r="AO44" s="158">
        <f t="shared" si="40"/>
        <v>0</v>
      </c>
      <c r="AP44" s="158">
        <f>SUM(AP24:AP43)</f>
        <v>0</v>
      </c>
      <c r="AQ44" s="158">
        <f>SUM(AQ24:AQ43)</f>
        <v>0</v>
      </c>
    </row>
    <row r="45" spans="1:43" ht="24" customHeight="1" x14ac:dyDescent="0.2">
      <c r="A45" s="58" t="s">
        <v>336</v>
      </c>
      <c r="C45" s="161">
        <f t="shared" ref="C45:O45" si="41">+C19-C44</f>
        <v>0</v>
      </c>
      <c r="D45" s="161">
        <f t="shared" si="41"/>
        <v>0</v>
      </c>
      <c r="E45" s="161">
        <f t="shared" si="41"/>
        <v>0</v>
      </c>
      <c r="F45" s="161">
        <f t="shared" si="41"/>
        <v>0</v>
      </c>
      <c r="G45" s="161">
        <f t="shared" si="41"/>
        <v>0</v>
      </c>
      <c r="H45" s="161">
        <f t="shared" si="41"/>
        <v>0</v>
      </c>
      <c r="I45" s="161">
        <f t="shared" si="41"/>
        <v>0</v>
      </c>
      <c r="J45" s="161">
        <f t="shared" si="41"/>
        <v>0</v>
      </c>
      <c r="K45" s="161">
        <f t="shared" si="41"/>
        <v>0</v>
      </c>
      <c r="L45" s="161">
        <f t="shared" si="41"/>
        <v>0</v>
      </c>
      <c r="M45" s="161">
        <f t="shared" si="41"/>
        <v>0</v>
      </c>
      <c r="N45" s="161">
        <f t="shared" si="41"/>
        <v>0</v>
      </c>
      <c r="O45" s="161">
        <f t="shared" si="41"/>
        <v>0</v>
      </c>
      <c r="P45" s="172"/>
      <c r="Q45" s="161">
        <f t="shared" ref="Q45:AC45" si="42">+Q19-Q44</f>
        <v>0</v>
      </c>
      <c r="R45" s="161">
        <f t="shared" si="42"/>
        <v>0</v>
      </c>
      <c r="S45" s="161">
        <f t="shared" si="42"/>
        <v>0</v>
      </c>
      <c r="T45" s="161">
        <f t="shared" si="42"/>
        <v>0</v>
      </c>
      <c r="U45" s="161">
        <f t="shared" si="42"/>
        <v>0</v>
      </c>
      <c r="V45" s="161">
        <f t="shared" si="42"/>
        <v>0</v>
      </c>
      <c r="W45" s="161">
        <f t="shared" si="42"/>
        <v>0</v>
      </c>
      <c r="X45" s="161">
        <f t="shared" si="42"/>
        <v>0</v>
      </c>
      <c r="Y45" s="161">
        <f t="shared" si="42"/>
        <v>0</v>
      </c>
      <c r="Z45" s="161">
        <f t="shared" si="42"/>
        <v>0</v>
      </c>
      <c r="AA45" s="161">
        <f t="shared" si="42"/>
        <v>0</v>
      </c>
      <c r="AB45" s="161">
        <f t="shared" si="42"/>
        <v>0</v>
      </c>
      <c r="AC45" s="161">
        <f t="shared" si="42"/>
        <v>0</v>
      </c>
      <c r="AD45" s="172"/>
      <c r="AE45" s="161">
        <f t="shared" ref="AE45:AQ45" si="43">+AE19-AE44</f>
        <v>0</v>
      </c>
      <c r="AF45" s="161">
        <f t="shared" si="43"/>
        <v>0</v>
      </c>
      <c r="AG45" s="161">
        <f t="shared" si="43"/>
        <v>0</v>
      </c>
      <c r="AH45" s="161">
        <f t="shared" si="43"/>
        <v>0</v>
      </c>
      <c r="AI45" s="161">
        <f t="shared" si="43"/>
        <v>0</v>
      </c>
      <c r="AJ45" s="161">
        <f t="shared" si="43"/>
        <v>0</v>
      </c>
      <c r="AK45" s="161">
        <f t="shared" si="43"/>
        <v>0</v>
      </c>
      <c r="AL45" s="161">
        <f t="shared" si="43"/>
        <v>0</v>
      </c>
      <c r="AM45" s="161">
        <f t="shared" si="43"/>
        <v>0</v>
      </c>
      <c r="AN45" s="161">
        <f t="shared" si="43"/>
        <v>0</v>
      </c>
      <c r="AO45" s="161">
        <f t="shared" si="43"/>
        <v>0</v>
      </c>
      <c r="AP45" s="161">
        <f t="shared" si="43"/>
        <v>0</v>
      </c>
      <c r="AQ45" s="161">
        <f t="shared" si="43"/>
        <v>0</v>
      </c>
    </row>
    <row r="46" spans="1:43" ht="24" customHeight="1" x14ac:dyDescent="0.2">
      <c r="A46" s="2"/>
      <c r="C46" s="159"/>
      <c r="D46" s="159"/>
      <c r="E46" s="159"/>
      <c r="F46" s="159"/>
      <c r="G46" s="159"/>
      <c r="H46" s="159"/>
      <c r="I46" s="159"/>
      <c r="J46" s="159"/>
      <c r="K46" s="159"/>
      <c r="L46" s="159"/>
      <c r="M46" s="159"/>
      <c r="N46" s="159"/>
      <c r="O46" s="159"/>
      <c r="P46" s="172"/>
      <c r="Q46" s="159"/>
      <c r="R46" s="159"/>
      <c r="S46" s="159"/>
      <c r="T46" s="159"/>
      <c r="U46" s="159"/>
      <c r="V46" s="159"/>
      <c r="W46" s="159"/>
      <c r="X46" s="159"/>
      <c r="Y46" s="159"/>
      <c r="Z46" s="159"/>
      <c r="AA46" s="159"/>
      <c r="AB46" s="159"/>
      <c r="AC46" s="159"/>
      <c r="AD46" s="172"/>
      <c r="AE46" s="159"/>
      <c r="AF46" s="159"/>
      <c r="AG46" s="159"/>
      <c r="AH46" s="159"/>
      <c r="AI46" s="159"/>
      <c r="AJ46" s="159"/>
      <c r="AK46" s="159"/>
      <c r="AL46" s="159"/>
      <c r="AM46" s="159"/>
      <c r="AN46" s="159"/>
      <c r="AO46" s="159"/>
      <c r="AP46" s="159"/>
      <c r="AQ46" s="159"/>
    </row>
    <row r="47" spans="1:43" ht="12.75" customHeight="1" x14ac:dyDescent="0.2">
      <c r="A47" s="2"/>
      <c r="C47" s="159"/>
      <c r="D47" s="159"/>
      <c r="E47" s="159"/>
      <c r="F47" s="159"/>
      <c r="G47" s="159"/>
      <c r="H47" s="159"/>
      <c r="I47" s="159"/>
      <c r="J47" s="159"/>
      <c r="K47" s="159"/>
      <c r="L47" s="159"/>
      <c r="M47" s="159"/>
      <c r="N47" s="159"/>
      <c r="O47" s="159"/>
      <c r="P47" s="172"/>
      <c r="Q47" s="159"/>
      <c r="R47" s="159"/>
      <c r="S47" s="159"/>
      <c r="T47" s="159"/>
      <c r="U47" s="159"/>
      <c r="V47" s="159"/>
      <c r="W47" s="159"/>
      <c r="X47" s="159"/>
      <c r="Y47" s="159"/>
      <c r="Z47" s="159"/>
      <c r="AA47" s="159"/>
      <c r="AB47" s="159"/>
      <c r="AC47" s="159"/>
      <c r="AD47" s="172"/>
      <c r="AE47" s="159"/>
      <c r="AF47" s="159"/>
      <c r="AG47" s="159"/>
      <c r="AH47" s="159"/>
      <c r="AI47" s="159"/>
      <c r="AJ47" s="159"/>
      <c r="AK47" s="159"/>
      <c r="AL47" s="159"/>
      <c r="AM47" s="159"/>
      <c r="AN47" s="159"/>
      <c r="AO47" s="159"/>
      <c r="AP47" s="159"/>
      <c r="AQ47" s="159"/>
    </row>
    <row r="48" spans="1:43" ht="24" customHeight="1" thickBot="1" x14ac:dyDescent="0.25">
      <c r="A48" s="58" t="s">
        <v>337</v>
      </c>
      <c r="C48" s="273">
        <f t="shared" ref="C48:O48" si="44">+C8+C45</f>
        <v>0</v>
      </c>
      <c r="D48" s="273">
        <f t="shared" si="44"/>
        <v>0</v>
      </c>
      <c r="E48" s="273">
        <f t="shared" si="44"/>
        <v>0</v>
      </c>
      <c r="F48" s="273">
        <f t="shared" si="44"/>
        <v>0</v>
      </c>
      <c r="G48" s="273">
        <f t="shared" si="44"/>
        <v>0</v>
      </c>
      <c r="H48" s="273">
        <f t="shared" si="44"/>
        <v>0</v>
      </c>
      <c r="I48" s="273">
        <f t="shared" si="44"/>
        <v>0</v>
      </c>
      <c r="J48" s="273">
        <f t="shared" si="44"/>
        <v>0</v>
      </c>
      <c r="K48" s="273">
        <f t="shared" si="44"/>
        <v>0</v>
      </c>
      <c r="L48" s="273">
        <f t="shared" si="44"/>
        <v>0</v>
      </c>
      <c r="M48" s="273">
        <f t="shared" si="44"/>
        <v>0</v>
      </c>
      <c r="N48" s="273">
        <f t="shared" si="44"/>
        <v>0</v>
      </c>
      <c r="O48" s="273">
        <f t="shared" si="44"/>
        <v>0</v>
      </c>
      <c r="P48" s="172"/>
      <c r="Q48" s="273">
        <f t="shared" ref="Q48:AC48" si="45">+Q8+Q45</f>
        <v>0</v>
      </c>
      <c r="R48" s="273">
        <f t="shared" si="45"/>
        <v>0</v>
      </c>
      <c r="S48" s="273">
        <f t="shared" si="45"/>
        <v>0</v>
      </c>
      <c r="T48" s="273">
        <f t="shared" si="45"/>
        <v>0</v>
      </c>
      <c r="U48" s="273">
        <f t="shared" si="45"/>
        <v>0</v>
      </c>
      <c r="V48" s="273">
        <f t="shared" si="45"/>
        <v>0</v>
      </c>
      <c r="W48" s="273">
        <f t="shared" si="45"/>
        <v>0</v>
      </c>
      <c r="X48" s="273">
        <f t="shared" si="45"/>
        <v>0</v>
      </c>
      <c r="Y48" s="273">
        <f t="shared" si="45"/>
        <v>0</v>
      </c>
      <c r="Z48" s="273">
        <f t="shared" si="45"/>
        <v>0</v>
      </c>
      <c r="AA48" s="273">
        <f t="shared" si="45"/>
        <v>0</v>
      </c>
      <c r="AB48" s="273">
        <f t="shared" si="45"/>
        <v>0</v>
      </c>
      <c r="AC48" s="273">
        <f t="shared" si="45"/>
        <v>0</v>
      </c>
      <c r="AD48" s="172"/>
      <c r="AE48" s="273">
        <f t="shared" ref="AE48:AQ48" si="46">+AE8+AE45</f>
        <v>0</v>
      </c>
      <c r="AF48" s="273">
        <f t="shared" si="46"/>
        <v>0</v>
      </c>
      <c r="AG48" s="273">
        <f t="shared" si="46"/>
        <v>0</v>
      </c>
      <c r="AH48" s="273">
        <f t="shared" si="46"/>
        <v>0</v>
      </c>
      <c r="AI48" s="273">
        <f t="shared" si="46"/>
        <v>0</v>
      </c>
      <c r="AJ48" s="273">
        <f t="shared" si="46"/>
        <v>0</v>
      </c>
      <c r="AK48" s="273">
        <f t="shared" si="46"/>
        <v>0</v>
      </c>
      <c r="AL48" s="273">
        <f t="shared" si="46"/>
        <v>0</v>
      </c>
      <c r="AM48" s="273">
        <f t="shared" si="46"/>
        <v>0</v>
      </c>
      <c r="AN48" s="273">
        <f t="shared" si="46"/>
        <v>0</v>
      </c>
      <c r="AO48" s="273">
        <f t="shared" si="46"/>
        <v>0</v>
      </c>
      <c r="AP48" s="273">
        <f t="shared" si="46"/>
        <v>0</v>
      </c>
      <c r="AQ48" s="273">
        <f t="shared" si="46"/>
        <v>0</v>
      </c>
    </row>
    <row r="49" spans="1:43" ht="28.5" customHeight="1" thickTop="1" x14ac:dyDescent="0.2">
      <c r="C49" s="156"/>
      <c r="D49" s="156"/>
      <c r="E49" s="156"/>
      <c r="F49" s="156"/>
      <c r="G49" s="156"/>
      <c r="H49" s="156"/>
      <c r="I49" s="156"/>
      <c r="J49" s="156"/>
      <c r="K49" s="156"/>
      <c r="L49" s="156"/>
      <c r="M49" s="812" t="str">
        <f>IF((ABS((N48)-SUM('Balance Sheet Mult Yr Summ-All'!C11:C12)))&lt;5,"","ERROR: N37 Must Equal IRIS Cash &amp; Cash Equivs Reported on the Balance Sheet")</f>
        <v/>
      </c>
      <c r="N49" s="812"/>
      <c r="O49" s="812"/>
      <c r="P49" s="172"/>
      <c r="Q49" s="156"/>
      <c r="R49" s="156"/>
      <c r="S49" s="156"/>
      <c r="T49" s="156"/>
      <c r="U49" s="156"/>
      <c r="V49" s="156"/>
      <c r="W49" s="156"/>
      <c r="X49" s="156"/>
      <c r="Y49" s="156"/>
      <c r="Z49" s="156"/>
      <c r="AA49" s="812" t="str">
        <f>IF((ABS((AB48)-SUM('Balance Sheet Mult Yr Summ-All'!D11:D12)))&lt;5,"","ERROR: AB37 Must Equal Cash &amp; Cash Equiv Reported on the Balance Sheet")</f>
        <v/>
      </c>
      <c r="AB49" s="812"/>
      <c r="AC49" s="812"/>
      <c r="AD49" s="172"/>
      <c r="AE49" s="156"/>
      <c r="AF49" s="156"/>
      <c r="AG49" s="156"/>
      <c r="AH49" s="156"/>
      <c r="AI49" s="156"/>
      <c r="AJ49" s="156"/>
      <c r="AK49" s="156"/>
      <c r="AL49" s="156"/>
      <c r="AM49" s="156"/>
      <c r="AN49" s="156"/>
      <c r="AO49" s="812" t="str">
        <f>IF((ABS((AP48)-SUM('Balance Sheet Mult Yr Summ-All'!E11:E12)))&lt;5,"","ERROR: AP37 Must Equal Cash &amp; Cash Equiv Reported on the Balance Sheet")</f>
        <v/>
      </c>
      <c r="AP49" s="812"/>
      <c r="AQ49" s="812"/>
    </row>
    <row r="50" spans="1:43" ht="13.5" thickBot="1" x14ac:dyDescent="0.25">
      <c r="A50" s="58" t="s">
        <v>253</v>
      </c>
      <c r="C50" s="665"/>
      <c r="D50" s="665"/>
      <c r="E50" s="665"/>
      <c r="F50" s="665"/>
      <c r="G50" s="665"/>
      <c r="H50" s="665"/>
      <c r="I50" s="665"/>
      <c r="J50" s="665"/>
      <c r="K50" s="665"/>
      <c r="L50" s="665"/>
      <c r="M50" s="665"/>
      <c r="N50" s="665"/>
      <c r="O50" s="440"/>
      <c r="P50" s="172"/>
      <c r="Q50" s="665"/>
      <c r="R50" s="665"/>
      <c r="S50" s="665"/>
      <c r="T50" s="665"/>
      <c r="U50" s="665"/>
      <c r="V50" s="665"/>
      <c r="W50" s="665"/>
      <c r="X50" s="665"/>
      <c r="Y50" s="665"/>
      <c r="Z50" s="665"/>
      <c r="AA50" s="665"/>
      <c r="AB50" s="665"/>
      <c r="AC50" s="440"/>
      <c r="AD50" s="172"/>
      <c r="AE50" s="665"/>
      <c r="AF50" s="665"/>
      <c r="AG50" s="665"/>
      <c r="AH50" s="665"/>
      <c r="AI50" s="665"/>
      <c r="AJ50" s="665"/>
      <c r="AK50" s="665"/>
      <c r="AL50" s="665"/>
      <c r="AM50" s="665"/>
      <c r="AN50" s="665"/>
      <c r="AO50" s="665"/>
      <c r="AP50" s="665"/>
      <c r="AQ50" s="440"/>
    </row>
    <row r="51" spans="1:43" ht="65.25" customHeight="1" thickTop="1" x14ac:dyDescent="0.2">
      <c r="A51" s="3" t="s">
        <v>354</v>
      </c>
      <c r="B51" s="3"/>
      <c r="C51" s="649"/>
      <c r="D51" s="649"/>
      <c r="E51" s="649"/>
      <c r="F51" s="649"/>
      <c r="G51" s="649"/>
      <c r="H51" s="649"/>
      <c r="I51" s="649"/>
      <c r="J51" s="649"/>
      <c r="K51" s="649"/>
      <c r="L51" s="649"/>
      <c r="M51" s="649"/>
      <c r="N51" s="812" t="str">
        <f>+IF(ABS(N50-'Balance Sheet Mult Yr Summ-All'!C15)&lt;1," ","ERROR, December IRIS Reserve Balance does not agree with Balance Sheet reporting")</f>
        <v xml:space="preserve"> </v>
      </c>
      <c r="O51" s="812"/>
      <c r="P51" s="172"/>
      <c r="Q51" s="649"/>
      <c r="R51" s="649"/>
      <c r="S51" s="649"/>
      <c r="T51" s="649"/>
      <c r="U51" s="649"/>
      <c r="V51" s="649"/>
      <c r="W51" s="649"/>
      <c r="X51" s="649"/>
      <c r="Y51" s="649"/>
      <c r="Z51" s="649"/>
      <c r="AA51" s="649"/>
      <c r="AB51" s="812" t="str">
        <f>+IF(ABS(AB50-'Balance Sheet Mult Yr Summ-All'!D15)&lt;1," ","ERROR, December IRIS Reserve Balance does not agree with Balance Sheet reporting")</f>
        <v xml:space="preserve"> </v>
      </c>
      <c r="AC51" s="812"/>
      <c r="AD51" s="172"/>
      <c r="AE51" s="649"/>
      <c r="AF51" s="649"/>
      <c r="AG51" s="649"/>
      <c r="AH51" s="649"/>
      <c r="AI51" s="649"/>
      <c r="AJ51" s="649"/>
      <c r="AK51" s="649"/>
      <c r="AL51" s="649"/>
      <c r="AM51" s="649"/>
      <c r="AN51" s="649"/>
      <c r="AO51" s="649"/>
      <c r="AP51" s="812" t="str">
        <f>+IF(ABS(AP50-'Balance Sheet Mult Yr Summ-All'!E15)&lt;1," ","ERROR, December IRIS Reserve Balance does not agree with Balance Sheet reporting")</f>
        <v xml:space="preserve"> </v>
      </c>
      <c r="AQ51" s="812"/>
    </row>
    <row r="52" spans="1:43" s="58" customFormat="1" ht="12.75" customHeight="1" x14ac:dyDescent="0.2">
      <c r="A52" s="58" t="s">
        <v>345</v>
      </c>
      <c r="C52" s="666"/>
      <c r="D52" s="667">
        <f>+C64</f>
        <v>0</v>
      </c>
      <c r="E52" s="667">
        <f t="shared" ref="E52:M52" si="47">+D64</f>
        <v>0</v>
      </c>
      <c r="F52" s="667">
        <f t="shared" si="47"/>
        <v>0</v>
      </c>
      <c r="G52" s="667">
        <f t="shared" si="47"/>
        <v>0</v>
      </c>
      <c r="H52" s="667">
        <f t="shared" si="47"/>
        <v>0</v>
      </c>
      <c r="I52" s="667">
        <f t="shared" si="47"/>
        <v>0</v>
      </c>
      <c r="J52" s="667">
        <f t="shared" si="47"/>
        <v>0</v>
      </c>
      <c r="K52" s="667">
        <f t="shared" si="47"/>
        <v>0</v>
      </c>
      <c r="L52" s="667">
        <f t="shared" si="47"/>
        <v>0</v>
      </c>
      <c r="M52" s="667">
        <f t="shared" si="47"/>
        <v>0</v>
      </c>
      <c r="N52" s="667">
        <f>+M64</f>
        <v>0</v>
      </c>
      <c r="O52" s="668">
        <f>+C52</f>
        <v>0</v>
      </c>
      <c r="P52" s="670"/>
      <c r="Q52" s="667">
        <f>+O64</f>
        <v>0</v>
      </c>
      <c r="R52" s="667">
        <f>+Q64</f>
        <v>0</v>
      </c>
      <c r="S52" s="667">
        <f t="shared" ref="S52:AA52" si="48">+R64</f>
        <v>0</v>
      </c>
      <c r="T52" s="667">
        <f t="shared" si="48"/>
        <v>0</v>
      </c>
      <c r="U52" s="667">
        <f t="shared" si="48"/>
        <v>0</v>
      </c>
      <c r="V52" s="667">
        <f t="shared" si="48"/>
        <v>0</v>
      </c>
      <c r="W52" s="667">
        <f t="shared" si="48"/>
        <v>0</v>
      </c>
      <c r="X52" s="667">
        <f t="shared" si="48"/>
        <v>0</v>
      </c>
      <c r="Y52" s="667">
        <f t="shared" si="48"/>
        <v>0</v>
      </c>
      <c r="Z52" s="667">
        <f t="shared" si="48"/>
        <v>0</v>
      </c>
      <c r="AA52" s="667">
        <f t="shared" si="48"/>
        <v>0</v>
      </c>
      <c r="AB52" s="667">
        <f>+AA64</f>
        <v>0</v>
      </c>
      <c r="AC52" s="668">
        <f>+Q52</f>
        <v>0</v>
      </c>
      <c r="AD52" s="670"/>
      <c r="AE52" s="667">
        <f>+AC64</f>
        <v>0</v>
      </c>
      <c r="AF52" s="667">
        <f>+AE64</f>
        <v>0</v>
      </c>
      <c r="AG52" s="667">
        <f t="shared" ref="AG52:AO52" si="49">+AF64</f>
        <v>0</v>
      </c>
      <c r="AH52" s="667">
        <f t="shared" si="49"/>
        <v>0</v>
      </c>
      <c r="AI52" s="667">
        <f t="shared" si="49"/>
        <v>0</v>
      </c>
      <c r="AJ52" s="667">
        <f t="shared" si="49"/>
        <v>0</v>
      </c>
      <c r="AK52" s="667">
        <f t="shared" si="49"/>
        <v>0</v>
      </c>
      <c r="AL52" s="667">
        <f t="shared" si="49"/>
        <v>0</v>
      </c>
      <c r="AM52" s="667">
        <f t="shared" si="49"/>
        <v>0</v>
      </c>
      <c r="AN52" s="667">
        <f t="shared" si="49"/>
        <v>0</v>
      </c>
      <c r="AO52" s="667">
        <f t="shared" si="49"/>
        <v>0</v>
      </c>
      <c r="AP52" s="667">
        <f>+AO64</f>
        <v>0</v>
      </c>
      <c r="AQ52" s="668">
        <f>+AE52</f>
        <v>0</v>
      </c>
    </row>
    <row r="53" spans="1:43" s="58" customFormat="1" ht="6.75" customHeight="1" x14ac:dyDescent="0.2">
      <c r="C53" s="666"/>
      <c r="D53" s="667"/>
      <c r="E53" s="667"/>
      <c r="F53" s="667"/>
      <c r="G53" s="667"/>
      <c r="H53" s="667"/>
      <c r="I53" s="667"/>
      <c r="J53" s="667"/>
      <c r="K53" s="667"/>
      <c r="L53" s="667"/>
      <c r="M53" s="667"/>
      <c r="N53" s="667"/>
      <c r="O53" s="668"/>
      <c r="P53" s="670"/>
      <c r="Q53" s="667"/>
      <c r="R53" s="667"/>
      <c r="S53" s="667"/>
      <c r="T53" s="667"/>
      <c r="U53" s="667"/>
      <c r="V53" s="667"/>
      <c r="W53" s="667"/>
      <c r="X53" s="667"/>
      <c r="Y53" s="667"/>
      <c r="Z53" s="667"/>
      <c r="AA53" s="667"/>
      <c r="AB53" s="667"/>
      <c r="AC53" s="668"/>
      <c r="AD53" s="670"/>
      <c r="AE53" s="667"/>
      <c r="AF53" s="667"/>
      <c r="AG53" s="667"/>
      <c r="AH53" s="667"/>
      <c r="AI53" s="667"/>
      <c r="AJ53" s="667"/>
      <c r="AK53" s="667"/>
      <c r="AL53" s="667"/>
      <c r="AM53" s="667"/>
      <c r="AN53" s="667"/>
      <c r="AO53" s="667"/>
      <c r="AP53" s="667"/>
      <c r="AQ53" s="668"/>
    </row>
    <row r="54" spans="1:43" ht="12.75" customHeight="1" x14ac:dyDescent="0.2">
      <c r="A54" s="58" t="s">
        <v>350</v>
      </c>
      <c r="C54" s="666"/>
      <c r="D54" s="666"/>
      <c r="E54" s="666"/>
      <c r="F54" s="666"/>
      <c r="G54" s="666"/>
      <c r="H54" s="666"/>
      <c r="I54" s="666"/>
      <c r="J54" s="666"/>
      <c r="K54" s="666"/>
      <c r="L54" s="666"/>
      <c r="M54" s="666"/>
      <c r="N54" s="666"/>
      <c r="O54" s="268">
        <f t="shared" ref="O54:O60" si="50">SUM(C54:N54)</f>
        <v>0</v>
      </c>
      <c r="P54" s="172"/>
      <c r="Q54" s="666"/>
      <c r="R54" s="666"/>
      <c r="S54" s="666"/>
      <c r="T54" s="666"/>
      <c r="U54" s="666"/>
      <c r="V54" s="666"/>
      <c r="W54" s="666"/>
      <c r="X54" s="666"/>
      <c r="Y54" s="666"/>
      <c r="Z54" s="666"/>
      <c r="AA54" s="666"/>
      <c r="AB54" s="669"/>
      <c r="AC54" s="268">
        <f t="shared" ref="AC54:AC60" si="51">SUM(Q54:AB54)</f>
        <v>0</v>
      </c>
      <c r="AD54" s="172"/>
      <c r="AE54" s="666"/>
      <c r="AF54" s="666"/>
      <c r="AG54" s="666"/>
      <c r="AH54" s="666"/>
      <c r="AI54" s="666"/>
      <c r="AJ54" s="666"/>
      <c r="AK54" s="666"/>
      <c r="AL54" s="666"/>
      <c r="AM54" s="666"/>
      <c r="AN54" s="666"/>
      <c r="AO54" s="666"/>
      <c r="AP54" s="669"/>
      <c r="AQ54" s="268">
        <f t="shared" ref="AQ54:AQ60" si="52">SUM(AE54:AP54)</f>
        <v>0</v>
      </c>
    </row>
    <row r="55" spans="1:43" ht="12.75" customHeight="1" x14ac:dyDescent="0.2">
      <c r="A55" s="58" t="s">
        <v>351</v>
      </c>
      <c r="C55" s="666"/>
      <c r="D55" s="666"/>
      <c r="E55" s="666"/>
      <c r="F55" s="666"/>
      <c r="G55" s="666"/>
      <c r="H55" s="666"/>
      <c r="I55" s="666"/>
      <c r="J55" s="666"/>
      <c r="K55" s="666"/>
      <c r="L55" s="666"/>
      <c r="M55" s="666"/>
      <c r="N55" s="666"/>
      <c r="O55" s="268">
        <f t="shared" si="50"/>
        <v>0</v>
      </c>
      <c r="P55" s="172"/>
      <c r="Q55" s="666"/>
      <c r="R55" s="666"/>
      <c r="S55" s="666"/>
      <c r="T55" s="666"/>
      <c r="U55" s="666"/>
      <c r="V55" s="666"/>
      <c r="W55" s="666"/>
      <c r="X55" s="666"/>
      <c r="Y55" s="666"/>
      <c r="Z55" s="666"/>
      <c r="AA55" s="666"/>
      <c r="AB55" s="669"/>
      <c r="AC55" s="268">
        <f t="shared" si="51"/>
        <v>0</v>
      </c>
      <c r="AD55" s="172"/>
      <c r="AE55" s="666"/>
      <c r="AF55" s="666"/>
      <c r="AG55" s="666"/>
      <c r="AH55" s="666"/>
      <c r="AI55" s="666"/>
      <c r="AJ55" s="666"/>
      <c r="AK55" s="666"/>
      <c r="AL55" s="666"/>
      <c r="AM55" s="666"/>
      <c r="AN55" s="666"/>
      <c r="AO55" s="666"/>
      <c r="AP55" s="669"/>
      <c r="AQ55" s="268">
        <f t="shared" si="52"/>
        <v>0</v>
      </c>
    </row>
    <row r="56" spans="1:43" ht="12.75" customHeight="1" x14ac:dyDescent="0.2">
      <c r="A56" s="58" t="s">
        <v>343</v>
      </c>
      <c r="C56" s="157"/>
      <c r="D56" s="157"/>
      <c r="E56" s="157"/>
      <c r="F56" s="157"/>
      <c r="G56" s="157"/>
      <c r="H56" s="157"/>
      <c r="I56" s="157"/>
      <c r="J56" s="157"/>
      <c r="K56" s="157"/>
      <c r="L56" s="157"/>
      <c r="M56" s="157"/>
      <c r="N56" s="157"/>
      <c r="O56" s="268">
        <f t="shared" si="50"/>
        <v>0</v>
      </c>
      <c r="P56" s="172"/>
      <c r="Q56" s="157"/>
      <c r="R56" s="157"/>
      <c r="S56" s="157"/>
      <c r="T56" s="157"/>
      <c r="U56" s="157"/>
      <c r="V56" s="157"/>
      <c r="W56" s="157"/>
      <c r="X56" s="157"/>
      <c r="Y56" s="157"/>
      <c r="Z56" s="157"/>
      <c r="AA56" s="157"/>
      <c r="AB56" s="669"/>
      <c r="AC56" s="268">
        <f t="shared" si="51"/>
        <v>0</v>
      </c>
      <c r="AD56" s="172"/>
      <c r="AE56" s="157"/>
      <c r="AF56" s="157"/>
      <c r="AG56" s="157"/>
      <c r="AH56" s="157"/>
      <c r="AI56" s="157"/>
      <c r="AJ56" s="157"/>
      <c r="AK56" s="157"/>
      <c r="AL56" s="157"/>
      <c r="AM56" s="157"/>
      <c r="AN56" s="157"/>
      <c r="AO56" s="157"/>
      <c r="AP56" s="669"/>
      <c r="AQ56" s="268">
        <f t="shared" si="52"/>
        <v>0</v>
      </c>
    </row>
    <row r="57" spans="1:43" ht="12.75" customHeight="1" x14ac:dyDescent="0.2">
      <c r="A57" s="58"/>
      <c r="B57" s="3" t="s">
        <v>355</v>
      </c>
      <c r="C57" s="158">
        <f>SUM(C54:C56)</f>
        <v>0</v>
      </c>
      <c r="D57" s="158">
        <f t="shared" ref="D57:O57" si="53">SUM(D54:D56)</f>
        <v>0</v>
      </c>
      <c r="E57" s="158">
        <f t="shared" si="53"/>
        <v>0</v>
      </c>
      <c r="F57" s="158">
        <f t="shared" si="53"/>
        <v>0</v>
      </c>
      <c r="G57" s="158">
        <f t="shared" si="53"/>
        <v>0</v>
      </c>
      <c r="H57" s="158">
        <f t="shared" si="53"/>
        <v>0</v>
      </c>
      <c r="I57" s="158">
        <f t="shared" si="53"/>
        <v>0</v>
      </c>
      <c r="J57" s="158">
        <f t="shared" si="53"/>
        <v>0</v>
      </c>
      <c r="K57" s="158">
        <f t="shared" si="53"/>
        <v>0</v>
      </c>
      <c r="L57" s="158">
        <f t="shared" si="53"/>
        <v>0</v>
      </c>
      <c r="M57" s="158">
        <f t="shared" si="53"/>
        <v>0</v>
      </c>
      <c r="N57" s="158">
        <f t="shared" si="53"/>
        <v>0</v>
      </c>
      <c r="O57" s="158">
        <f t="shared" si="53"/>
        <v>0</v>
      </c>
      <c r="P57" s="172"/>
      <c r="Q57" s="158">
        <f t="shared" ref="Q57:R57" si="54">SUM(Q54:Q56)</f>
        <v>0</v>
      </c>
      <c r="R57" s="158">
        <f t="shared" si="54"/>
        <v>0</v>
      </c>
      <c r="S57" s="158">
        <f t="shared" ref="S57" si="55">SUM(S54:S56)</f>
        <v>0</v>
      </c>
      <c r="T57" s="158">
        <f t="shared" ref="T57" si="56">SUM(T54:T56)</f>
        <v>0</v>
      </c>
      <c r="U57" s="158">
        <f t="shared" ref="U57" si="57">SUM(U54:U56)</f>
        <v>0</v>
      </c>
      <c r="V57" s="158">
        <f t="shared" ref="V57" si="58">SUM(V54:V56)</f>
        <v>0</v>
      </c>
      <c r="W57" s="158">
        <f t="shared" ref="W57" si="59">SUM(W54:W56)</f>
        <v>0</v>
      </c>
      <c r="X57" s="158">
        <f t="shared" ref="X57" si="60">SUM(X54:X56)</f>
        <v>0</v>
      </c>
      <c r="Y57" s="158">
        <f t="shared" ref="Y57" si="61">SUM(Y54:Y56)</f>
        <v>0</v>
      </c>
      <c r="Z57" s="158">
        <f t="shared" ref="Z57" si="62">SUM(Z54:Z56)</f>
        <v>0</v>
      </c>
      <c r="AA57" s="158">
        <f t="shared" ref="AA57:AC57" si="63">SUM(AA54:AA56)</f>
        <v>0</v>
      </c>
      <c r="AB57" s="158">
        <f t="shared" si="63"/>
        <v>0</v>
      </c>
      <c r="AC57" s="158">
        <f t="shared" si="63"/>
        <v>0</v>
      </c>
      <c r="AD57" s="172"/>
      <c r="AE57" s="158">
        <f t="shared" ref="AE57" si="64">SUM(AE54:AE56)</f>
        <v>0</v>
      </c>
      <c r="AF57" s="158">
        <f t="shared" ref="AF57" si="65">SUM(AF54:AF56)</f>
        <v>0</v>
      </c>
      <c r="AG57" s="158">
        <f t="shared" ref="AG57" si="66">SUM(AG54:AG56)</f>
        <v>0</v>
      </c>
      <c r="AH57" s="158">
        <f t="shared" ref="AH57" si="67">SUM(AH54:AH56)</f>
        <v>0</v>
      </c>
      <c r="AI57" s="158">
        <f t="shared" ref="AI57" si="68">SUM(AI54:AI56)</f>
        <v>0</v>
      </c>
      <c r="AJ57" s="158">
        <f t="shared" ref="AJ57" si="69">SUM(AJ54:AJ56)</f>
        <v>0</v>
      </c>
      <c r="AK57" s="158">
        <f t="shared" ref="AK57" si="70">SUM(AK54:AK56)</f>
        <v>0</v>
      </c>
      <c r="AL57" s="158">
        <f t="shared" ref="AL57" si="71">SUM(AL54:AL56)</f>
        <v>0</v>
      </c>
      <c r="AM57" s="158">
        <f t="shared" ref="AM57" si="72">SUM(AM54:AM56)</f>
        <v>0</v>
      </c>
      <c r="AN57" s="158">
        <f t="shared" ref="AN57" si="73">SUM(AN54:AN56)</f>
        <v>0</v>
      </c>
      <c r="AO57" s="158">
        <f t="shared" ref="AO57" si="74">SUM(AO54:AO56)</f>
        <v>0</v>
      </c>
      <c r="AP57" s="158">
        <f t="shared" ref="AP57:AQ57" si="75">SUM(AP54:AP56)</f>
        <v>0</v>
      </c>
      <c r="AQ57" s="158">
        <f t="shared" si="75"/>
        <v>0</v>
      </c>
    </row>
    <row r="58" spans="1:43" ht="12.75" customHeight="1" x14ac:dyDescent="0.2">
      <c r="A58" s="58"/>
      <c r="B58" s="3"/>
      <c r="C58" s="159"/>
      <c r="D58" s="159"/>
      <c r="E58" s="159"/>
      <c r="F58" s="159"/>
      <c r="G58" s="159"/>
      <c r="H58" s="159"/>
      <c r="I58" s="159"/>
      <c r="J58" s="159"/>
      <c r="K58" s="159"/>
      <c r="L58" s="159"/>
      <c r="M58" s="159"/>
      <c r="N58" s="159"/>
      <c r="O58" s="159"/>
      <c r="P58" s="172"/>
      <c r="Q58" s="159"/>
      <c r="R58" s="159"/>
      <c r="S58" s="159"/>
      <c r="T58" s="159"/>
      <c r="U58" s="159"/>
      <c r="V58" s="159"/>
      <c r="W58" s="159"/>
      <c r="X58" s="159"/>
      <c r="Y58" s="159"/>
      <c r="Z58" s="159"/>
      <c r="AA58" s="159"/>
      <c r="AB58" s="159"/>
      <c r="AC58" s="159"/>
      <c r="AD58" s="172"/>
      <c r="AE58" s="159"/>
      <c r="AF58" s="159"/>
      <c r="AG58" s="159"/>
      <c r="AH58" s="159"/>
      <c r="AI58" s="159"/>
      <c r="AJ58" s="159"/>
      <c r="AK58" s="159"/>
      <c r="AL58" s="159"/>
      <c r="AM58" s="159"/>
      <c r="AN58" s="159"/>
      <c r="AO58" s="159"/>
      <c r="AP58" s="159"/>
      <c r="AQ58" s="159"/>
    </row>
    <row r="59" spans="1:43" ht="12.75" customHeight="1" x14ac:dyDescent="0.2">
      <c r="A59" s="58" t="s">
        <v>352</v>
      </c>
      <c r="C59" s="154"/>
      <c r="D59" s="154"/>
      <c r="E59" s="154"/>
      <c r="F59" s="154"/>
      <c r="G59" s="154"/>
      <c r="H59" s="154"/>
      <c r="I59" s="154"/>
      <c r="J59" s="154"/>
      <c r="K59" s="154"/>
      <c r="L59" s="154"/>
      <c r="M59" s="154"/>
      <c r="N59" s="154"/>
      <c r="O59" s="156">
        <f t="shared" si="50"/>
        <v>0</v>
      </c>
      <c r="P59" s="172"/>
      <c r="Q59" s="154"/>
      <c r="R59" s="154"/>
      <c r="S59" s="154"/>
      <c r="T59" s="154"/>
      <c r="U59" s="154"/>
      <c r="V59" s="154"/>
      <c r="W59" s="154"/>
      <c r="X59" s="154"/>
      <c r="Y59" s="154"/>
      <c r="Z59" s="154"/>
      <c r="AA59" s="154"/>
      <c r="AB59" s="154"/>
      <c r="AC59" s="156">
        <f t="shared" si="51"/>
        <v>0</v>
      </c>
      <c r="AD59" s="172"/>
      <c r="AE59" s="154"/>
      <c r="AF59" s="154"/>
      <c r="AG59" s="154"/>
      <c r="AH59" s="154"/>
      <c r="AI59" s="154"/>
      <c r="AJ59" s="154"/>
      <c r="AK59" s="154"/>
      <c r="AL59" s="154"/>
      <c r="AM59" s="154"/>
      <c r="AN59" s="154"/>
      <c r="AO59" s="154"/>
      <c r="AP59" s="154"/>
      <c r="AQ59" s="156">
        <f t="shared" si="52"/>
        <v>0</v>
      </c>
    </row>
    <row r="60" spans="1:43" ht="12.75" customHeight="1" x14ac:dyDescent="0.2">
      <c r="A60" s="58" t="s">
        <v>353</v>
      </c>
      <c r="C60" s="366"/>
      <c r="D60" s="366"/>
      <c r="E60" s="366"/>
      <c r="F60" s="366"/>
      <c r="G60" s="366"/>
      <c r="H60" s="366"/>
      <c r="I60" s="366"/>
      <c r="J60" s="366"/>
      <c r="K60" s="366"/>
      <c r="L60" s="366"/>
      <c r="M60" s="366"/>
      <c r="N60" s="366"/>
      <c r="O60" s="161">
        <f t="shared" si="50"/>
        <v>0</v>
      </c>
      <c r="P60" s="172"/>
      <c r="Q60" s="366"/>
      <c r="R60" s="366"/>
      <c r="S60" s="366"/>
      <c r="T60" s="366"/>
      <c r="U60" s="366"/>
      <c r="V60" s="366"/>
      <c r="W60" s="366"/>
      <c r="X60" s="366"/>
      <c r="Y60" s="366"/>
      <c r="Z60" s="366"/>
      <c r="AA60" s="366"/>
      <c r="AB60" s="366"/>
      <c r="AC60" s="161">
        <f t="shared" si="51"/>
        <v>0</v>
      </c>
      <c r="AD60" s="172"/>
      <c r="AE60" s="366"/>
      <c r="AF60" s="366"/>
      <c r="AG60" s="366"/>
      <c r="AH60" s="366"/>
      <c r="AI60" s="366"/>
      <c r="AJ60" s="366"/>
      <c r="AK60" s="366"/>
      <c r="AL60" s="366"/>
      <c r="AM60" s="366"/>
      <c r="AN60" s="366"/>
      <c r="AO60" s="366"/>
      <c r="AP60" s="366"/>
      <c r="AQ60" s="161">
        <f t="shared" si="52"/>
        <v>0</v>
      </c>
    </row>
    <row r="61" spans="1:43" ht="12.75" customHeight="1" x14ac:dyDescent="0.2">
      <c r="A61" s="58"/>
      <c r="B61" s="3" t="s">
        <v>356</v>
      </c>
      <c r="C61" s="159">
        <f>SUM(C59:C60)</f>
        <v>0</v>
      </c>
      <c r="D61" s="159">
        <f t="shared" ref="D61:O61" si="76">SUM(D59:D60)</f>
        <v>0</v>
      </c>
      <c r="E61" s="159">
        <f t="shared" si="76"/>
        <v>0</v>
      </c>
      <c r="F61" s="159">
        <f t="shared" si="76"/>
        <v>0</v>
      </c>
      <c r="G61" s="159">
        <f t="shared" si="76"/>
        <v>0</v>
      </c>
      <c r="H61" s="159">
        <f t="shared" si="76"/>
        <v>0</v>
      </c>
      <c r="I61" s="159">
        <f t="shared" si="76"/>
        <v>0</v>
      </c>
      <c r="J61" s="159">
        <f t="shared" si="76"/>
        <v>0</v>
      </c>
      <c r="K61" s="159">
        <f t="shared" si="76"/>
        <v>0</v>
      </c>
      <c r="L61" s="159">
        <f t="shared" si="76"/>
        <v>0</v>
      </c>
      <c r="M61" s="159">
        <f t="shared" si="76"/>
        <v>0</v>
      </c>
      <c r="N61" s="159">
        <f t="shared" si="76"/>
        <v>0</v>
      </c>
      <c r="O61" s="159">
        <f t="shared" si="76"/>
        <v>0</v>
      </c>
      <c r="P61" s="172"/>
      <c r="Q61" s="159">
        <f t="shared" ref="Q61:R61" si="77">SUM(Q59:Q60)</f>
        <v>0</v>
      </c>
      <c r="R61" s="159">
        <f t="shared" si="77"/>
        <v>0</v>
      </c>
      <c r="S61" s="159">
        <f t="shared" ref="S61" si="78">SUM(S59:S60)</f>
        <v>0</v>
      </c>
      <c r="T61" s="159">
        <f t="shared" ref="T61" si="79">SUM(T59:T60)</f>
        <v>0</v>
      </c>
      <c r="U61" s="159">
        <f t="shared" ref="U61" si="80">SUM(U59:U60)</f>
        <v>0</v>
      </c>
      <c r="V61" s="159">
        <f t="shared" ref="V61" si="81">SUM(V59:V60)</f>
        <v>0</v>
      </c>
      <c r="W61" s="159">
        <f t="shared" ref="W61" si="82">SUM(W59:W60)</f>
        <v>0</v>
      </c>
      <c r="X61" s="159">
        <f t="shared" ref="X61" si="83">SUM(X59:X60)</f>
        <v>0</v>
      </c>
      <c r="Y61" s="159">
        <f t="shared" ref="Y61" si="84">SUM(Y59:Y60)</f>
        <v>0</v>
      </c>
      <c r="Z61" s="159">
        <f t="shared" ref="Z61" si="85">SUM(Z59:Z60)</f>
        <v>0</v>
      </c>
      <c r="AA61" s="159">
        <f t="shared" ref="AA61:AC61" si="86">SUM(AA59:AA60)</f>
        <v>0</v>
      </c>
      <c r="AB61" s="159">
        <f t="shared" si="86"/>
        <v>0</v>
      </c>
      <c r="AC61" s="159">
        <f t="shared" si="86"/>
        <v>0</v>
      </c>
      <c r="AD61" s="172"/>
      <c r="AE61" s="159">
        <f t="shared" ref="AE61" si="87">SUM(AE59:AE60)</f>
        <v>0</v>
      </c>
      <c r="AF61" s="159">
        <f t="shared" ref="AF61" si="88">SUM(AF59:AF60)</f>
        <v>0</v>
      </c>
      <c r="AG61" s="159">
        <f t="shared" ref="AG61" si="89">SUM(AG59:AG60)</f>
        <v>0</v>
      </c>
      <c r="AH61" s="159">
        <f t="shared" ref="AH61" si="90">SUM(AH59:AH60)</f>
        <v>0</v>
      </c>
      <c r="AI61" s="159">
        <f t="shared" ref="AI61" si="91">SUM(AI59:AI60)</f>
        <v>0</v>
      </c>
      <c r="AJ61" s="159">
        <f t="shared" ref="AJ61" si="92">SUM(AJ59:AJ60)</f>
        <v>0</v>
      </c>
      <c r="AK61" s="159">
        <f t="shared" ref="AK61" si="93">SUM(AK59:AK60)</f>
        <v>0</v>
      </c>
      <c r="AL61" s="159">
        <f t="shared" ref="AL61" si="94">SUM(AL59:AL60)</f>
        <v>0</v>
      </c>
      <c r="AM61" s="159">
        <f t="shared" ref="AM61" si="95">SUM(AM59:AM60)</f>
        <v>0</v>
      </c>
      <c r="AN61" s="159">
        <f t="shared" ref="AN61" si="96">SUM(AN59:AN60)</f>
        <v>0</v>
      </c>
      <c r="AO61" s="159">
        <f t="shared" ref="AO61" si="97">SUM(AO59:AO60)</f>
        <v>0</v>
      </c>
      <c r="AP61" s="159">
        <f t="shared" ref="AP61:AQ61" si="98">SUM(AP59:AP60)</f>
        <v>0</v>
      </c>
      <c r="AQ61" s="159">
        <f t="shared" si="98"/>
        <v>0</v>
      </c>
    </row>
    <row r="62" spans="1:43" ht="12.75" customHeight="1" x14ac:dyDescent="0.2">
      <c r="A62" s="58"/>
      <c r="B62" s="3"/>
      <c r="C62" s="159"/>
      <c r="D62" s="159"/>
      <c r="E62" s="159"/>
      <c r="F62" s="159"/>
      <c r="G62" s="159"/>
      <c r="H62" s="159"/>
      <c r="I62" s="159"/>
      <c r="J62" s="159"/>
      <c r="K62" s="159"/>
      <c r="L62" s="159"/>
      <c r="M62" s="159"/>
      <c r="N62" s="159"/>
      <c r="O62" s="159"/>
      <c r="P62" s="172"/>
      <c r="Q62" s="159"/>
      <c r="R62" s="159"/>
      <c r="S62" s="159"/>
      <c r="T62" s="159"/>
      <c r="U62" s="159"/>
      <c r="V62" s="159"/>
      <c r="W62" s="159"/>
      <c r="X62" s="159"/>
      <c r="Y62" s="159"/>
      <c r="Z62" s="159"/>
      <c r="AA62" s="159"/>
      <c r="AB62" s="159"/>
      <c r="AC62" s="159"/>
      <c r="AD62" s="172"/>
      <c r="AE62" s="159"/>
      <c r="AF62" s="159"/>
      <c r="AG62" s="159"/>
      <c r="AH62" s="159"/>
      <c r="AI62" s="159"/>
      <c r="AJ62" s="159"/>
      <c r="AK62" s="159"/>
      <c r="AL62" s="159"/>
      <c r="AM62" s="159"/>
      <c r="AN62" s="159"/>
      <c r="AO62" s="159"/>
      <c r="AP62" s="159"/>
      <c r="AQ62" s="159"/>
    </row>
    <row r="63" spans="1:43" ht="12.75" customHeight="1" x14ac:dyDescent="0.2">
      <c r="A63" s="58" t="s">
        <v>346</v>
      </c>
      <c r="C63" s="156">
        <f>+C57-C61</f>
        <v>0</v>
      </c>
      <c r="D63" s="156">
        <f t="shared" ref="D63:O63" si="99">+D57-D61</f>
        <v>0</v>
      </c>
      <c r="E63" s="156">
        <f t="shared" si="99"/>
        <v>0</v>
      </c>
      <c r="F63" s="156">
        <f t="shared" si="99"/>
        <v>0</v>
      </c>
      <c r="G63" s="156">
        <f t="shared" si="99"/>
        <v>0</v>
      </c>
      <c r="H63" s="156">
        <f t="shared" si="99"/>
        <v>0</v>
      </c>
      <c r="I63" s="156">
        <f t="shared" si="99"/>
        <v>0</v>
      </c>
      <c r="J63" s="156">
        <f t="shared" si="99"/>
        <v>0</v>
      </c>
      <c r="K63" s="156">
        <f t="shared" si="99"/>
        <v>0</v>
      </c>
      <c r="L63" s="156">
        <f t="shared" si="99"/>
        <v>0</v>
      </c>
      <c r="M63" s="156">
        <f t="shared" si="99"/>
        <v>0</v>
      </c>
      <c r="N63" s="156">
        <f t="shared" si="99"/>
        <v>0</v>
      </c>
      <c r="O63" s="156">
        <f t="shared" si="99"/>
        <v>0</v>
      </c>
      <c r="P63" s="172"/>
      <c r="Q63" s="156">
        <f t="shared" ref="Q63:R63" si="100">+Q57-Q61</f>
        <v>0</v>
      </c>
      <c r="R63" s="156">
        <f t="shared" si="100"/>
        <v>0</v>
      </c>
      <c r="S63" s="156">
        <f t="shared" ref="S63" si="101">+S57-S61</f>
        <v>0</v>
      </c>
      <c r="T63" s="156">
        <f t="shared" ref="T63" si="102">+T57-T61</f>
        <v>0</v>
      </c>
      <c r="U63" s="156">
        <f t="shared" ref="U63" si="103">+U57-U61</f>
        <v>0</v>
      </c>
      <c r="V63" s="156">
        <f t="shared" ref="V63" si="104">+V57-V61</f>
        <v>0</v>
      </c>
      <c r="W63" s="156">
        <f t="shared" ref="W63" si="105">+W57-W61</f>
        <v>0</v>
      </c>
      <c r="X63" s="156">
        <f t="shared" ref="X63" si="106">+X57-X61</f>
        <v>0</v>
      </c>
      <c r="Y63" s="156">
        <f t="shared" ref="Y63" si="107">+Y57-Y61</f>
        <v>0</v>
      </c>
      <c r="Z63" s="156">
        <f t="shared" ref="Z63" si="108">+Z57-Z61</f>
        <v>0</v>
      </c>
      <c r="AA63" s="156">
        <f t="shared" ref="AA63:AC63" si="109">+AA57-AA61</f>
        <v>0</v>
      </c>
      <c r="AB63" s="156">
        <f t="shared" si="109"/>
        <v>0</v>
      </c>
      <c r="AC63" s="156">
        <f t="shared" si="109"/>
        <v>0</v>
      </c>
      <c r="AD63" s="172"/>
      <c r="AE63" s="156">
        <f t="shared" ref="AE63" si="110">+AE57-AE61</f>
        <v>0</v>
      </c>
      <c r="AF63" s="156">
        <f t="shared" ref="AF63" si="111">+AF57-AF61</f>
        <v>0</v>
      </c>
      <c r="AG63" s="156">
        <f t="shared" ref="AG63" si="112">+AG57-AG61</f>
        <v>0</v>
      </c>
      <c r="AH63" s="156">
        <f t="shared" ref="AH63" si="113">+AH57-AH61</f>
        <v>0</v>
      </c>
      <c r="AI63" s="156">
        <f t="shared" ref="AI63" si="114">+AI57-AI61</f>
        <v>0</v>
      </c>
      <c r="AJ63" s="156">
        <f t="shared" ref="AJ63" si="115">+AJ57-AJ61</f>
        <v>0</v>
      </c>
      <c r="AK63" s="156">
        <f t="shared" ref="AK63" si="116">+AK57-AK61</f>
        <v>0</v>
      </c>
      <c r="AL63" s="156">
        <f t="shared" ref="AL63" si="117">+AL57-AL61</f>
        <v>0</v>
      </c>
      <c r="AM63" s="156">
        <f t="shared" ref="AM63" si="118">+AM57-AM61</f>
        <v>0</v>
      </c>
      <c r="AN63" s="156">
        <f t="shared" ref="AN63" si="119">+AN57-AN61</f>
        <v>0</v>
      </c>
      <c r="AO63" s="156">
        <f t="shared" ref="AO63" si="120">+AO57-AO61</f>
        <v>0</v>
      </c>
      <c r="AP63" s="156">
        <f t="shared" ref="AP63:AQ63" si="121">+AP57-AP61</f>
        <v>0</v>
      </c>
      <c r="AQ63" s="156">
        <f t="shared" si="121"/>
        <v>0</v>
      </c>
    </row>
    <row r="64" spans="1:43" ht="13.5" thickBot="1" x14ac:dyDescent="0.25">
      <c r="A64" s="58" t="s">
        <v>347</v>
      </c>
      <c r="B64" s="2"/>
      <c r="C64" s="661">
        <f>+C52+C63</f>
        <v>0</v>
      </c>
      <c r="D64" s="661">
        <f t="shared" ref="D64:O64" si="122">+D52+D63</f>
        <v>0</v>
      </c>
      <c r="E64" s="661">
        <f t="shared" si="122"/>
        <v>0</v>
      </c>
      <c r="F64" s="661">
        <f t="shared" si="122"/>
        <v>0</v>
      </c>
      <c r="G64" s="661">
        <f t="shared" si="122"/>
        <v>0</v>
      </c>
      <c r="H64" s="661">
        <f t="shared" si="122"/>
        <v>0</v>
      </c>
      <c r="I64" s="661">
        <f t="shared" si="122"/>
        <v>0</v>
      </c>
      <c r="J64" s="661">
        <f t="shared" si="122"/>
        <v>0</v>
      </c>
      <c r="K64" s="661">
        <f t="shared" si="122"/>
        <v>0</v>
      </c>
      <c r="L64" s="661">
        <f t="shared" si="122"/>
        <v>0</v>
      </c>
      <c r="M64" s="661">
        <f t="shared" si="122"/>
        <v>0</v>
      </c>
      <c r="N64" s="661">
        <f t="shared" si="122"/>
        <v>0</v>
      </c>
      <c r="O64" s="661">
        <f t="shared" si="122"/>
        <v>0</v>
      </c>
      <c r="Q64" s="661">
        <f t="shared" ref="Q64:R64" si="123">+Q52+Q63</f>
        <v>0</v>
      </c>
      <c r="R64" s="661">
        <f t="shared" si="123"/>
        <v>0</v>
      </c>
      <c r="S64" s="661">
        <f t="shared" ref="S64" si="124">+S52+S63</f>
        <v>0</v>
      </c>
      <c r="T64" s="661">
        <f t="shared" ref="T64" si="125">+T52+T63</f>
        <v>0</v>
      </c>
      <c r="U64" s="661">
        <f t="shared" ref="U64" si="126">+U52+U63</f>
        <v>0</v>
      </c>
      <c r="V64" s="661">
        <f t="shared" ref="V64" si="127">+V52+V63</f>
        <v>0</v>
      </c>
      <c r="W64" s="661">
        <f t="shared" ref="W64" si="128">+W52+W63</f>
        <v>0</v>
      </c>
      <c r="X64" s="661">
        <f t="shared" ref="X64" si="129">+X52+X63</f>
        <v>0</v>
      </c>
      <c r="Y64" s="661">
        <f t="shared" ref="Y64" si="130">+Y52+Y63</f>
        <v>0</v>
      </c>
      <c r="Z64" s="661">
        <f t="shared" ref="Z64" si="131">+Z52+Z63</f>
        <v>0</v>
      </c>
      <c r="AA64" s="661">
        <f t="shared" ref="AA64:AC64" si="132">+AA52+AA63</f>
        <v>0</v>
      </c>
      <c r="AB64" s="661">
        <f t="shared" si="132"/>
        <v>0</v>
      </c>
      <c r="AC64" s="661">
        <f t="shared" si="132"/>
        <v>0</v>
      </c>
      <c r="AE64" s="661">
        <f t="shared" ref="AE64" si="133">+AE52+AE63</f>
        <v>0</v>
      </c>
      <c r="AF64" s="661">
        <f t="shared" ref="AF64" si="134">+AF52+AF63</f>
        <v>0</v>
      </c>
      <c r="AG64" s="661">
        <f t="shared" ref="AG64" si="135">+AG52+AG63</f>
        <v>0</v>
      </c>
      <c r="AH64" s="661">
        <f t="shared" ref="AH64" si="136">+AH52+AH63</f>
        <v>0</v>
      </c>
      <c r="AI64" s="661">
        <f t="shared" ref="AI64" si="137">+AI52+AI63</f>
        <v>0</v>
      </c>
      <c r="AJ64" s="661">
        <f t="shared" ref="AJ64" si="138">+AJ52+AJ63</f>
        <v>0</v>
      </c>
      <c r="AK64" s="661">
        <f t="shared" ref="AK64" si="139">+AK52+AK63</f>
        <v>0</v>
      </c>
      <c r="AL64" s="661">
        <f t="shared" ref="AL64" si="140">+AL52+AL63</f>
        <v>0</v>
      </c>
      <c r="AM64" s="661">
        <f t="shared" ref="AM64" si="141">+AM52+AM63</f>
        <v>0</v>
      </c>
      <c r="AN64" s="661">
        <f t="shared" ref="AN64" si="142">+AN52+AN63</f>
        <v>0</v>
      </c>
      <c r="AO64" s="661">
        <f t="shared" ref="AO64" si="143">+AO52+AO63</f>
        <v>0</v>
      </c>
      <c r="AP64" s="661">
        <f t="shared" ref="AP64:AQ64" si="144">+AP52+AP63</f>
        <v>0</v>
      </c>
      <c r="AQ64" s="661">
        <f t="shared" si="144"/>
        <v>0</v>
      </c>
    </row>
    <row r="65" spans="2:43" ht="28.5" customHeight="1" thickTop="1" x14ac:dyDescent="0.2">
      <c r="B65" s="58"/>
      <c r="M65" s="812" t="str">
        <f>IF((ABS((N64)-SUM('Balance Sheet Mult Yr Summ-All'!C13:C14)))&lt;5,"","ERROR: N37 Must Equal Other Ops Cash &amp; Cash Equivs Reported on the Balance Sheet")</f>
        <v/>
      </c>
      <c r="N65" s="812"/>
      <c r="O65" s="812"/>
      <c r="AA65" s="812" t="str">
        <f>IF((ABS((AB64)-SUM('Balance Sheet Mult Yr Summ-All'!D13:D14)))&lt;5,"","ERROR: N37 Must Equal Other Ops Cash &amp; Cash Equivs Reported on the Balance Sheet")</f>
        <v/>
      </c>
      <c r="AB65" s="812"/>
      <c r="AC65" s="812"/>
      <c r="AO65" s="812" t="str">
        <f>IF((ABS((AP64)-SUM('Balance Sheet Mult Yr Summ-All'!E13:E14)))&lt;5,"","ERROR: N37 Must Equal Other Ops Cash &amp; Cash Equivs Reported on the Balance Sheet")</f>
        <v/>
      </c>
      <c r="AP65" s="812"/>
      <c r="AQ65" s="812"/>
    </row>
    <row r="66" spans="2:43" x14ac:dyDescent="0.2">
      <c r="B66" s="2"/>
    </row>
  </sheetData>
  <sheetProtection password="96F1" sheet="1" objects="1" scenarios="1" formatCells="0" formatColumns="0" formatRows="0"/>
  <mergeCells count="13">
    <mergeCell ref="A1:I1"/>
    <mergeCell ref="J1:O1"/>
    <mergeCell ref="A2:I2"/>
    <mergeCell ref="J2:O2"/>
    <mergeCell ref="N51:O51"/>
    <mergeCell ref="M49:O49"/>
    <mergeCell ref="AB51:AC51"/>
    <mergeCell ref="AP51:AQ51"/>
    <mergeCell ref="AA49:AC49"/>
    <mergeCell ref="AO49:AQ49"/>
    <mergeCell ref="M65:O65"/>
    <mergeCell ref="AA65:AC65"/>
    <mergeCell ref="AO65:AQ65"/>
  </mergeCells>
  <phoneticPr fontId="0" type="noConversion"/>
  <printOptions horizontalCentered="1" verticalCentered="1"/>
  <pageMargins left="0" right="0" top="0" bottom="0" header="0.3" footer="0.3"/>
  <pageSetup scale="50" orientation="landscape" r:id="rId1"/>
  <headerFooter>
    <oddFooter>&amp;CMonthly Cash Flows&amp;R&amp;P</oddFooter>
  </headerFooter>
  <rowBreaks count="1" manualBreakCount="1">
    <brk id="50" max="16383" man="1"/>
  </rowBreaks>
  <colBreaks count="2" manualBreakCount="2">
    <brk id="15" max="39" man="1"/>
    <brk id="29" max="39" man="1"/>
  </colBreaks>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3"/>
  </sheetPr>
  <dimension ref="A1:AN54"/>
  <sheetViews>
    <sheetView zoomScale="75" zoomScaleNormal="75" workbookViewId="0">
      <selection sqref="A1:M1"/>
    </sheetView>
  </sheetViews>
  <sheetFormatPr defaultColWidth="8.7109375" defaultRowHeight="12" x14ac:dyDescent="0.2"/>
  <cols>
    <col min="1" max="1" width="23.42578125" style="112" customWidth="1"/>
    <col min="2" max="2" width="9.7109375" style="127" customWidth="1"/>
    <col min="3" max="13" width="9.7109375" style="112" customWidth="1"/>
    <col min="14" max="14" width="17.42578125" style="112" customWidth="1"/>
    <col min="15" max="26" width="9.7109375" style="112" customWidth="1"/>
    <col min="27" max="27" width="17.5703125" style="476" customWidth="1"/>
    <col min="28" max="39" width="9.7109375" style="112" customWidth="1"/>
    <col min="40" max="40" width="17.5703125" style="90" customWidth="1"/>
    <col min="41" max="16384" width="8.7109375" style="112"/>
  </cols>
  <sheetData>
    <row r="1" spans="1:40" ht="65.25" customHeight="1" x14ac:dyDescent="0.2">
      <c r="A1" s="814" t="s">
        <v>410</v>
      </c>
      <c r="B1" s="814"/>
      <c r="C1" s="814"/>
      <c r="D1" s="814"/>
      <c r="E1" s="814"/>
      <c r="F1" s="814"/>
      <c r="G1" s="814"/>
      <c r="H1" s="814"/>
      <c r="I1" s="814"/>
      <c r="J1" s="814"/>
      <c r="K1" s="814"/>
      <c r="L1" s="814"/>
      <c r="M1" s="814"/>
      <c r="N1" s="700"/>
    </row>
    <row r="2" spans="1:40" ht="38.25" customHeight="1" x14ac:dyDescent="0.2">
      <c r="A2" s="815" t="s">
        <v>407</v>
      </c>
      <c r="B2" s="815"/>
      <c r="C2" s="815"/>
      <c r="D2" s="815"/>
      <c r="E2" s="815"/>
      <c r="F2" s="815"/>
      <c r="G2" s="815"/>
      <c r="H2" s="815"/>
      <c r="I2" s="815"/>
      <c r="J2" s="815"/>
      <c r="K2" s="815"/>
      <c r="L2" s="815"/>
      <c r="M2" s="815"/>
      <c r="N2" s="700"/>
    </row>
    <row r="3" spans="1:40" ht="15" x14ac:dyDescent="0.2">
      <c r="A3" s="122"/>
      <c r="B3" s="57"/>
      <c r="C3" s="56"/>
      <c r="D3" s="56"/>
      <c r="E3" s="56"/>
      <c r="F3" s="56"/>
      <c r="G3" s="56"/>
      <c r="H3" s="56"/>
      <c r="I3" s="56"/>
      <c r="J3" s="56"/>
      <c r="K3" s="56"/>
      <c r="L3" s="56"/>
      <c r="M3" s="56"/>
    </row>
    <row r="4" spans="1:40" ht="12.75" x14ac:dyDescent="0.2">
      <c r="A4" s="97" t="str">
        <f>IF('Assumpt &amp; Notes'!C5="","",'Assumpt &amp; Notes'!C5)</f>
        <v/>
      </c>
      <c r="B4" s="57"/>
      <c r="C4" s="56"/>
      <c r="D4" s="56"/>
      <c r="E4" s="56"/>
      <c r="F4" s="56"/>
      <c r="G4" s="56"/>
      <c r="H4" s="56"/>
      <c r="I4" s="56"/>
      <c r="J4" s="56"/>
      <c r="K4" s="56"/>
      <c r="L4" s="56"/>
      <c r="M4" s="56"/>
      <c r="O4" s="135"/>
      <c r="P4" s="135"/>
      <c r="Q4" s="135"/>
      <c r="R4" s="135"/>
      <c r="S4" s="135"/>
      <c r="T4" s="135"/>
      <c r="U4" s="135"/>
      <c r="V4" s="135"/>
      <c r="W4" s="135"/>
      <c r="X4" s="135"/>
      <c r="Y4" s="135"/>
      <c r="Z4" s="135"/>
      <c r="AA4" s="481"/>
      <c r="AB4" s="135"/>
      <c r="AC4" s="135"/>
      <c r="AD4" s="135"/>
      <c r="AE4" s="135"/>
      <c r="AF4" s="135"/>
      <c r="AG4" s="135"/>
      <c r="AH4" s="135"/>
      <c r="AI4" s="135"/>
      <c r="AJ4" s="135"/>
      <c r="AK4" s="135"/>
      <c r="AL4" s="135"/>
      <c r="AM4" s="135"/>
      <c r="AN4" s="477"/>
    </row>
    <row r="5" spans="1:40" ht="16.5" customHeight="1" x14ac:dyDescent="0.2">
      <c r="B5" s="136" t="str">
        <f>'Assumpt &amp; Notes'!$D$7&amp;" Enrollment Plan"</f>
        <v xml:space="preserve"> Enrollment Plan</v>
      </c>
      <c r="C5" s="137"/>
      <c r="D5" s="137"/>
      <c r="E5" s="137"/>
      <c r="F5" s="137"/>
      <c r="G5" s="137"/>
      <c r="H5" s="135"/>
      <c r="I5" s="138"/>
      <c r="J5" s="138"/>
      <c r="K5" s="139"/>
      <c r="L5" s="140"/>
      <c r="M5" s="140"/>
      <c r="N5" s="137"/>
      <c r="O5" s="136" t="str">
        <f>'Assumpt &amp; Notes'!$D$7+1&amp;" Enrollment Plan"</f>
        <v>1 Enrollment Plan</v>
      </c>
      <c r="P5" s="137"/>
      <c r="Q5" s="137"/>
      <c r="R5" s="137"/>
      <c r="S5" s="137"/>
      <c r="T5" s="137"/>
      <c r="U5" s="135"/>
      <c r="V5" s="138"/>
      <c r="W5" s="138"/>
      <c r="X5" s="139"/>
      <c r="Y5" s="140"/>
      <c r="Z5" s="140"/>
      <c r="AA5" s="477"/>
      <c r="AB5" s="136" t="str">
        <f>'Assumpt &amp; Notes'!$D$7+2&amp;" Enrollment Plan"</f>
        <v>2 Enrollment Plan</v>
      </c>
      <c r="AC5" s="137"/>
      <c r="AD5" s="137"/>
      <c r="AE5" s="137"/>
      <c r="AF5" s="137"/>
      <c r="AG5" s="137"/>
      <c r="AH5" s="135"/>
      <c r="AI5" s="138"/>
      <c r="AJ5" s="138"/>
      <c r="AK5" s="139"/>
      <c r="AL5" s="140"/>
      <c r="AM5" s="140"/>
      <c r="AN5" s="477"/>
    </row>
    <row r="6" spans="1:40" ht="3.75" customHeight="1" x14ac:dyDescent="0.2">
      <c r="A6" s="37"/>
      <c r="B6" s="123"/>
      <c r="C6" s="37"/>
      <c r="D6" s="37"/>
      <c r="E6" s="37"/>
      <c r="F6" s="37"/>
      <c r="G6" s="124"/>
      <c r="H6" s="37"/>
      <c r="I6" s="37"/>
      <c r="J6" s="37"/>
      <c r="N6" s="37"/>
      <c r="O6" s="123"/>
      <c r="P6" s="37"/>
      <c r="Q6" s="37"/>
      <c r="R6" s="37"/>
      <c r="S6" s="37"/>
      <c r="T6" s="124"/>
      <c r="U6" s="37"/>
      <c r="V6" s="37"/>
      <c r="W6" s="37"/>
      <c r="AA6" s="90"/>
      <c r="AB6" s="123"/>
      <c r="AC6" s="37"/>
      <c r="AD6" s="37"/>
      <c r="AE6" s="37"/>
      <c r="AF6" s="37"/>
      <c r="AG6" s="124"/>
      <c r="AH6" s="37"/>
      <c r="AI6" s="37"/>
      <c r="AJ6" s="37"/>
    </row>
    <row r="7" spans="1:40" ht="12.75" customHeight="1" x14ac:dyDescent="0.2">
      <c r="A7" s="451"/>
      <c r="B7" s="141"/>
      <c r="C7" s="141"/>
      <c r="D7" s="141"/>
      <c r="E7" s="141"/>
      <c r="F7" s="141"/>
      <c r="G7" s="141"/>
      <c r="H7" s="141"/>
      <c r="I7" s="141"/>
      <c r="J7" s="141"/>
      <c r="K7" s="141"/>
      <c r="L7" s="141"/>
      <c r="M7" s="141"/>
      <c r="N7" s="701"/>
      <c r="O7" s="141"/>
      <c r="P7" s="141"/>
      <c r="Q7" s="141"/>
      <c r="R7" s="141"/>
      <c r="S7" s="141"/>
      <c r="T7" s="141"/>
      <c r="U7" s="141"/>
      <c r="V7" s="141"/>
      <c r="W7" s="141"/>
      <c r="X7" s="141"/>
      <c r="Y7" s="141"/>
      <c r="Z7" s="141"/>
      <c r="AA7" s="478"/>
      <c r="AB7" s="141"/>
      <c r="AC7" s="141"/>
      <c r="AD7" s="141"/>
      <c r="AE7" s="141"/>
      <c r="AF7" s="141"/>
      <c r="AG7" s="141"/>
      <c r="AH7" s="141"/>
      <c r="AI7" s="141"/>
      <c r="AJ7" s="141"/>
      <c r="AK7" s="141"/>
      <c r="AL7" s="141"/>
      <c r="AM7" s="141"/>
      <c r="AN7" s="478"/>
    </row>
    <row r="8" spans="1:40" ht="12.75" customHeight="1" x14ac:dyDescent="0.2">
      <c r="A8" s="451"/>
      <c r="B8" s="96"/>
      <c r="C8" s="96"/>
      <c r="D8" s="96"/>
      <c r="E8" s="96"/>
      <c r="F8" s="96"/>
      <c r="G8" s="96"/>
      <c r="H8" s="96"/>
      <c r="I8" s="96"/>
      <c r="J8" s="96"/>
      <c r="K8" s="96"/>
      <c r="L8" s="96"/>
      <c r="M8" s="96"/>
      <c r="N8" s="701"/>
      <c r="O8" s="96"/>
      <c r="P8" s="96"/>
      <c r="Q8" s="96"/>
      <c r="R8" s="96"/>
      <c r="S8" s="96"/>
      <c r="T8" s="96"/>
      <c r="U8" s="96"/>
      <c r="V8" s="96"/>
      <c r="W8" s="96"/>
      <c r="X8" s="96"/>
      <c r="Y8" s="96"/>
      <c r="Z8" s="96"/>
      <c r="AA8" s="478"/>
      <c r="AB8" s="96"/>
      <c r="AC8" s="96"/>
      <c r="AD8" s="96"/>
      <c r="AE8" s="96"/>
      <c r="AF8" s="96"/>
      <c r="AG8" s="96"/>
      <c r="AH8" s="96"/>
      <c r="AI8" s="96"/>
      <c r="AJ8" s="96"/>
      <c r="AK8" s="96"/>
      <c r="AL8" s="96"/>
      <c r="AM8" s="96"/>
      <c r="AN8" s="478"/>
    </row>
    <row r="9" spans="1:40" ht="12.75" customHeight="1" x14ac:dyDescent="0.2">
      <c r="A9" s="37"/>
      <c r="B9" s="125" t="s">
        <v>27</v>
      </c>
      <c r="C9" s="126" t="s">
        <v>28</v>
      </c>
      <c r="D9" s="126" t="s">
        <v>29</v>
      </c>
      <c r="E9" s="126" t="s">
        <v>30</v>
      </c>
      <c r="F9" s="126" t="s">
        <v>18</v>
      </c>
      <c r="G9" s="126" t="s">
        <v>19</v>
      </c>
      <c r="H9" s="126" t="s">
        <v>20</v>
      </c>
      <c r="I9" s="126" t="s">
        <v>33</v>
      </c>
      <c r="J9" s="126" t="s">
        <v>7</v>
      </c>
      <c r="K9" s="126" t="s">
        <v>35</v>
      </c>
      <c r="L9" s="126" t="s">
        <v>36</v>
      </c>
      <c r="M9" s="126" t="s">
        <v>37</v>
      </c>
      <c r="N9" s="701"/>
      <c r="O9" s="125" t="s">
        <v>27</v>
      </c>
      <c r="P9" s="126" t="s">
        <v>28</v>
      </c>
      <c r="Q9" s="126" t="s">
        <v>29</v>
      </c>
      <c r="R9" s="126" t="s">
        <v>30</v>
      </c>
      <c r="S9" s="126" t="s">
        <v>18</v>
      </c>
      <c r="T9" s="126" t="s">
        <v>19</v>
      </c>
      <c r="U9" s="126" t="s">
        <v>20</v>
      </c>
      <c r="V9" s="126" t="s">
        <v>33</v>
      </c>
      <c r="W9" s="126" t="s">
        <v>7</v>
      </c>
      <c r="X9" s="126" t="s">
        <v>35</v>
      </c>
      <c r="Y9" s="126" t="s">
        <v>36</v>
      </c>
      <c r="Z9" s="126" t="s">
        <v>37</v>
      </c>
      <c r="AA9" s="478"/>
      <c r="AB9" s="125" t="s">
        <v>27</v>
      </c>
      <c r="AC9" s="126" t="s">
        <v>28</v>
      </c>
      <c r="AD9" s="126" t="s">
        <v>29</v>
      </c>
      <c r="AE9" s="126" t="s">
        <v>30</v>
      </c>
      <c r="AF9" s="126" t="s">
        <v>18</v>
      </c>
      <c r="AG9" s="126" t="s">
        <v>19</v>
      </c>
      <c r="AH9" s="126" t="s">
        <v>20</v>
      </c>
      <c r="AI9" s="126" t="s">
        <v>33</v>
      </c>
      <c r="AJ9" s="126" t="s">
        <v>7</v>
      </c>
      <c r="AK9" s="126" t="s">
        <v>35</v>
      </c>
      <c r="AL9" s="126" t="s">
        <v>36</v>
      </c>
      <c r="AM9" s="126" t="s">
        <v>37</v>
      </c>
      <c r="AN9" s="451"/>
    </row>
    <row r="10" spans="1:40" ht="12.75" customHeight="1" x14ac:dyDescent="0.2">
      <c r="A10" s="90"/>
      <c r="B10" s="274"/>
      <c r="C10" s="275"/>
      <c r="D10" s="275"/>
      <c r="E10" s="275"/>
      <c r="F10" s="275"/>
      <c r="G10" s="275"/>
      <c r="H10" s="275"/>
      <c r="I10" s="275"/>
      <c r="J10" s="275"/>
      <c r="K10" s="275"/>
      <c r="L10" s="275"/>
      <c r="M10" s="275"/>
      <c r="N10" s="701"/>
      <c r="O10" s="274"/>
      <c r="P10" s="275"/>
      <c r="Q10" s="275"/>
      <c r="R10" s="275"/>
      <c r="S10" s="275"/>
      <c r="T10" s="275"/>
      <c r="U10" s="275"/>
      <c r="V10" s="275"/>
      <c r="W10" s="275"/>
      <c r="X10" s="275"/>
      <c r="Y10" s="275"/>
      <c r="Z10" s="275"/>
      <c r="AA10" s="478"/>
      <c r="AB10" s="274"/>
      <c r="AC10" s="275"/>
      <c r="AD10" s="275"/>
      <c r="AE10" s="275"/>
      <c r="AF10" s="275"/>
      <c r="AG10" s="275"/>
      <c r="AH10" s="275"/>
      <c r="AI10" s="275"/>
      <c r="AJ10" s="275"/>
      <c r="AK10" s="275"/>
      <c r="AL10" s="275"/>
      <c r="AM10" s="275"/>
      <c r="AN10" s="479"/>
    </row>
    <row r="11" spans="1:40" ht="12.75" customHeight="1" x14ac:dyDescent="0.2">
      <c r="A11" s="90"/>
      <c r="B11" s="274"/>
      <c r="C11" s="275"/>
      <c r="D11" s="275"/>
      <c r="E11" s="275"/>
      <c r="F11" s="275"/>
      <c r="G11" s="275"/>
      <c r="H11" s="275"/>
      <c r="I11" s="275"/>
      <c r="J11" s="275"/>
      <c r="K11" s="275"/>
      <c r="L11" s="275"/>
      <c r="M11" s="275"/>
      <c r="N11" s="701"/>
      <c r="O11" s="274"/>
      <c r="P11" s="275"/>
      <c r="Q11" s="275"/>
      <c r="R11" s="275"/>
      <c r="S11" s="275"/>
      <c r="T11" s="275"/>
      <c r="U11" s="275"/>
      <c r="V11" s="275"/>
      <c r="W11" s="275"/>
      <c r="X11" s="275"/>
      <c r="Y11" s="275"/>
      <c r="Z11" s="275"/>
      <c r="AA11" s="478"/>
      <c r="AB11" s="274"/>
      <c r="AC11" s="275"/>
      <c r="AD11" s="275"/>
      <c r="AE11" s="275"/>
      <c r="AF11" s="275"/>
      <c r="AG11" s="275"/>
      <c r="AH11" s="275"/>
      <c r="AI11" s="275"/>
      <c r="AJ11" s="275"/>
      <c r="AK11" s="275"/>
      <c r="AL11" s="275"/>
      <c r="AM11" s="275"/>
      <c r="AN11" s="479"/>
    </row>
    <row r="12" spans="1:40" ht="25.5" customHeight="1" x14ac:dyDescent="0.2">
      <c r="A12" s="144" t="s">
        <v>174</v>
      </c>
      <c r="B12" s="277"/>
      <c r="C12" s="278"/>
      <c r="D12" s="275"/>
      <c r="E12" s="278"/>
      <c r="F12" s="275"/>
      <c r="G12" s="278"/>
      <c r="H12" s="278"/>
      <c r="I12" s="278"/>
      <c r="J12" s="278"/>
      <c r="K12" s="278"/>
      <c r="L12" s="278"/>
      <c r="M12" s="278"/>
      <c r="N12" s="275"/>
      <c r="O12" s="277"/>
      <c r="P12" s="278"/>
      <c r="Q12" s="275"/>
      <c r="R12" s="278"/>
      <c r="S12" s="275"/>
      <c r="T12" s="278"/>
      <c r="U12" s="278"/>
      <c r="V12" s="278"/>
      <c r="W12" s="278"/>
      <c r="X12" s="278"/>
      <c r="Y12" s="278"/>
      <c r="Z12" s="278"/>
      <c r="AA12" s="478"/>
      <c r="AB12" s="277"/>
      <c r="AC12" s="278"/>
      <c r="AD12" s="275"/>
      <c r="AE12" s="278"/>
      <c r="AF12" s="275"/>
      <c r="AG12" s="278"/>
      <c r="AH12" s="278"/>
      <c r="AI12" s="278"/>
      <c r="AJ12" s="278"/>
      <c r="AK12" s="278"/>
      <c r="AL12" s="278"/>
      <c r="AM12" s="278"/>
      <c r="AN12" s="479"/>
    </row>
    <row r="13" spans="1:40" ht="48" customHeight="1" x14ac:dyDescent="0.2">
      <c r="A13" s="682" t="s">
        <v>216</v>
      </c>
      <c r="B13" s="322"/>
      <c r="C13" s="322"/>
      <c r="D13" s="322"/>
      <c r="E13" s="322"/>
      <c r="F13" s="322"/>
      <c r="G13" s="322"/>
      <c r="H13" s="322"/>
      <c r="I13" s="322"/>
      <c r="J13" s="322"/>
      <c r="K13" s="322"/>
      <c r="L13" s="322"/>
      <c r="M13" s="322"/>
      <c r="N13" s="702"/>
      <c r="O13" s="322"/>
      <c r="P13" s="322"/>
      <c r="Q13" s="322"/>
      <c r="R13" s="322"/>
      <c r="S13" s="322"/>
      <c r="T13" s="322"/>
      <c r="U13" s="322"/>
      <c r="V13" s="322"/>
      <c r="W13" s="322"/>
      <c r="X13" s="322"/>
      <c r="Y13" s="322"/>
      <c r="Z13" s="322"/>
      <c r="AA13" s="702"/>
      <c r="AB13" s="322"/>
      <c r="AC13" s="322"/>
      <c r="AD13" s="322"/>
      <c r="AE13" s="322"/>
      <c r="AF13" s="322"/>
      <c r="AG13" s="322"/>
      <c r="AH13" s="322"/>
      <c r="AI13" s="322"/>
      <c r="AJ13" s="322"/>
      <c r="AK13" s="322"/>
      <c r="AL13" s="322"/>
      <c r="AM13" s="322"/>
      <c r="AN13" s="702"/>
    </row>
    <row r="14" spans="1:40" ht="48" customHeight="1" x14ac:dyDescent="0.2">
      <c r="A14" s="696" t="s">
        <v>217</v>
      </c>
      <c r="B14" s="322"/>
      <c r="C14" s="322"/>
      <c r="D14" s="322"/>
      <c r="E14" s="322"/>
      <c r="F14" s="322"/>
      <c r="G14" s="322"/>
      <c r="H14" s="322"/>
      <c r="I14" s="322"/>
      <c r="J14" s="322"/>
      <c r="K14" s="322"/>
      <c r="L14" s="322"/>
      <c r="M14" s="322"/>
      <c r="N14" s="702"/>
      <c r="O14" s="322"/>
      <c r="P14" s="322"/>
      <c r="Q14" s="322"/>
      <c r="R14" s="322"/>
      <c r="S14" s="322"/>
      <c r="T14" s="322"/>
      <c r="U14" s="322"/>
      <c r="V14" s="322"/>
      <c r="W14" s="322"/>
      <c r="X14" s="322"/>
      <c r="Y14" s="322"/>
      <c r="Z14" s="322"/>
      <c r="AA14" s="702"/>
      <c r="AB14" s="322"/>
      <c r="AC14" s="322"/>
      <c r="AD14" s="322"/>
      <c r="AE14" s="322"/>
      <c r="AF14" s="322"/>
      <c r="AG14" s="322"/>
      <c r="AH14" s="322"/>
      <c r="AI14" s="322"/>
      <c r="AJ14" s="322"/>
      <c r="AK14" s="322"/>
      <c r="AL14" s="322"/>
      <c r="AM14" s="322"/>
      <c r="AN14" s="702"/>
    </row>
    <row r="15" spans="1:40" ht="48" customHeight="1" x14ac:dyDescent="0.2">
      <c r="A15" s="689" t="s">
        <v>218</v>
      </c>
      <c r="B15" s="322"/>
      <c r="C15" s="322"/>
      <c r="D15" s="322"/>
      <c r="E15" s="322"/>
      <c r="F15" s="322"/>
      <c r="G15" s="322"/>
      <c r="H15" s="322"/>
      <c r="I15" s="322"/>
      <c r="J15" s="322"/>
      <c r="K15" s="322"/>
      <c r="L15" s="322"/>
      <c r="M15" s="322"/>
      <c r="N15" s="702"/>
      <c r="O15" s="322"/>
      <c r="P15" s="322"/>
      <c r="Q15" s="322"/>
      <c r="R15" s="322"/>
      <c r="S15" s="322"/>
      <c r="T15" s="322"/>
      <c r="U15" s="322"/>
      <c r="V15" s="322"/>
      <c r="W15" s="322"/>
      <c r="X15" s="322"/>
      <c r="Y15" s="322"/>
      <c r="Z15" s="322"/>
      <c r="AA15" s="702"/>
      <c r="AB15" s="322"/>
      <c r="AC15" s="322"/>
      <c r="AD15" s="322"/>
      <c r="AE15" s="322"/>
      <c r="AF15" s="322"/>
      <c r="AG15" s="322"/>
      <c r="AH15" s="322"/>
      <c r="AI15" s="322"/>
      <c r="AJ15" s="322"/>
      <c r="AK15" s="322"/>
      <c r="AL15" s="322"/>
      <c r="AM15" s="322"/>
      <c r="AN15" s="702"/>
    </row>
    <row r="16" spans="1:40" ht="48" customHeight="1" x14ac:dyDescent="0.2">
      <c r="A16" s="690" t="s">
        <v>225</v>
      </c>
      <c r="B16" s="322"/>
      <c r="C16" s="322"/>
      <c r="D16" s="322"/>
      <c r="E16" s="322"/>
      <c r="F16" s="322"/>
      <c r="G16" s="322"/>
      <c r="H16" s="322"/>
      <c r="I16" s="322"/>
      <c r="J16" s="322"/>
      <c r="K16" s="322"/>
      <c r="L16" s="322"/>
      <c r="M16" s="322"/>
      <c r="N16" s="702"/>
      <c r="O16" s="322"/>
      <c r="P16" s="322"/>
      <c r="Q16" s="322"/>
      <c r="R16" s="322"/>
      <c r="S16" s="322"/>
      <c r="T16" s="322"/>
      <c r="U16" s="322"/>
      <c r="V16" s="322"/>
      <c r="W16" s="322"/>
      <c r="X16" s="322"/>
      <c r="Y16" s="322"/>
      <c r="Z16" s="322"/>
      <c r="AA16" s="702"/>
      <c r="AB16" s="322"/>
      <c r="AC16" s="322"/>
      <c r="AD16" s="322"/>
      <c r="AE16" s="322"/>
      <c r="AF16" s="322"/>
      <c r="AG16" s="322"/>
      <c r="AH16" s="322"/>
      <c r="AI16" s="322"/>
      <c r="AJ16" s="322"/>
      <c r="AK16" s="322"/>
      <c r="AL16" s="322"/>
      <c r="AM16" s="322"/>
      <c r="AN16" s="702"/>
    </row>
    <row r="17" spans="1:40" ht="48" customHeight="1" x14ac:dyDescent="0.2">
      <c r="A17" s="691" t="s">
        <v>226</v>
      </c>
      <c r="B17" s="322"/>
      <c r="C17" s="322"/>
      <c r="D17" s="322"/>
      <c r="E17" s="322"/>
      <c r="F17" s="322"/>
      <c r="G17" s="322"/>
      <c r="H17" s="322"/>
      <c r="I17" s="322"/>
      <c r="J17" s="322"/>
      <c r="K17" s="322"/>
      <c r="L17" s="322"/>
      <c r="M17" s="322"/>
      <c r="N17" s="702"/>
      <c r="O17" s="322"/>
      <c r="P17" s="322"/>
      <c r="Q17" s="322"/>
      <c r="R17" s="322"/>
      <c r="S17" s="322"/>
      <c r="T17" s="322"/>
      <c r="U17" s="322"/>
      <c r="V17" s="322"/>
      <c r="W17" s="322"/>
      <c r="X17" s="322"/>
      <c r="Y17" s="322"/>
      <c r="Z17" s="322"/>
      <c r="AA17" s="702"/>
      <c r="AB17" s="322"/>
      <c r="AC17" s="322"/>
      <c r="AD17" s="322"/>
      <c r="AE17" s="322"/>
      <c r="AF17" s="322"/>
      <c r="AG17" s="322"/>
      <c r="AH17" s="322"/>
      <c r="AI17" s="322"/>
      <c r="AJ17" s="322"/>
      <c r="AK17" s="322"/>
      <c r="AL17" s="322"/>
      <c r="AM17" s="322"/>
      <c r="AN17" s="702"/>
    </row>
    <row r="18" spans="1:40" ht="48" customHeight="1" x14ac:dyDescent="0.2">
      <c r="A18" s="693" t="s">
        <v>227</v>
      </c>
      <c r="B18" s="322"/>
      <c r="C18" s="322"/>
      <c r="D18" s="322"/>
      <c r="E18" s="322"/>
      <c r="F18" s="322"/>
      <c r="G18" s="322"/>
      <c r="H18" s="322"/>
      <c r="I18" s="322"/>
      <c r="J18" s="322"/>
      <c r="K18" s="322"/>
      <c r="L18" s="322"/>
      <c r="M18" s="322"/>
      <c r="N18" s="702"/>
      <c r="O18" s="322"/>
      <c r="P18" s="322"/>
      <c r="Q18" s="322"/>
      <c r="R18" s="322"/>
      <c r="S18" s="322"/>
      <c r="T18" s="322"/>
      <c r="U18" s="322"/>
      <c r="V18" s="322"/>
      <c r="W18" s="322"/>
      <c r="X18" s="322"/>
      <c r="Y18" s="322"/>
      <c r="Z18" s="322"/>
      <c r="AA18" s="702"/>
      <c r="AB18" s="322"/>
      <c r="AC18" s="322"/>
      <c r="AD18" s="322"/>
      <c r="AE18" s="322"/>
      <c r="AF18" s="322"/>
      <c r="AG18" s="322"/>
      <c r="AH18" s="322"/>
      <c r="AI18" s="322"/>
      <c r="AJ18" s="322"/>
      <c r="AK18" s="322"/>
      <c r="AL18" s="322"/>
      <c r="AM18" s="322"/>
      <c r="AN18" s="702"/>
    </row>
    <row r="19" spans="1:40" ht="48" customHeight="1" x14ac:dyDescent="0.2">
      <c r="A19" s="694" t="s">
        <v>230</v>
      </c>
      <c r="B19" s="322"/>
      <c r="C19" s="322"/>
      <c r="D19" s="322"/>
      <c r="E19" s="322"/>
      <c r="F19" s="322"/>
      <c r="G19" s="322"/>
      <c r="H19" s="322"/>
      <c r="I19" s="322"/>
      <c r="J19" s="322"/>
      <c r="K19" s="322"/>
      <c r="L19" s="322"/>
      <c r="M19" s="322"/>
      <c r="N19" s="702"/>
      <c r="O19" s="322"/>
      <c r="P19" s="322"/>
      <c r="Q19" s="322"/>
      <c r="R19" s="322"/>
      <c r="S19" s="322"/>
      <c r="T19" s="322"/>
      <c r="U19" s="322"/>
      <c r="V19" s="322"/>
      <c r="W19" s="322"/>
      <c r="X19" s="322"/>
      <c r="Y19" s="322"/>
      <c r="Z19" s="322"/>
      <c r="AA19" s="702"/>
      <c r="AB19" s="322"/>
      <c r="AC19" s="322"/>
      <c r="AD19" s="322"/>
      <c r="AE19" s="322"/>
      <c r="AF19" s="322"/>
      <c r="AG19" s="322"/>
      <c r="AH19" s="322"/>
      <c r="AI19" s="322"/>
      <c r="AJ19" s="322"/>
      <c r="AK19" s="322"/>
      <c r="AL19" s="322"/>
      <c r="AM19" s="322"/>
      <c r="AN19" s="702"/>
    </row>
    <row r="20" spans="1:40" ht="48" customHeight="1" x14ac:dyDescent="0.2">
      <c r="A20" s="695" t="s">
        <v>328</v>
      </c>
      <c r="B20" s="322"/>
      <c r="C20" s="322"/>
      <c r="D20" s="322"/>
      <c r="E20" s="322"/>
      <c r="F20" s="322"/>
      <c r="G20" s="322"/>
      <c r="H20" s="322"/>
      <c r="I20" s="322"/>
      <c r="J20" s="322"/>
      <c r="K20" s="322"/>
      <c r="L20" s="322"/>
      <c r="M20" s="322"/>
      <c r="N20" s="702"/>
      <c r="O20" s="322"/>
      <c r="P20" s="322"/>
      <c r="Q20" s="322"/>
      <c r="R20" s="322"/>
      <c r="S20" s="322"/>
      <c r="T20" s="322"/>
      <c r="U20" s="322"/>
      <c r="V20" s="322"/>
      <c r="W20" s="322"/>
      <c r="X20" s="322"/>
      <c r="Y20" s="322"/>
      <c r="Z20" s="322"/>
      <c r="AA20" s="702"/>
      <c r="AB20" s="322"/>
      <c r="AC20" s="322"/>
      <c r="AD20" s="322"/>
      <c r="AE20" s="322"/>
      <c r="AF20" s="322"/>
      <c r="AG20" s="322"/>
      <c r="AH20" s="322"/>
      <c r="AI20" s="322"/>
      <c r="AJ20" s="322"/>
      <c r="AK20" s="322"/>
      <c r="AL20" s="322"/>
      <c r="AM20" s="322"/>
      <c r="AN20" s="702"/>
    </row>
    <row r="21" spans="1:40" ht="48" customHeight="1" x14ac:dyDescent="0.2">
      <c r="A21" s="684" t="s">
        <v>374</v>
      </c>
      <c r="B21" s="322"/>
      <c r="C21" s="322"/>
      <c r="D21" s="322"/>
      <c r="E21" s="322"/>
      <c r="F21" s="322"/>
      <c r="G21" s="322"/>
      <c r="H21" s="322"/>
      <c r="I21" s="322"/>
      <c r="J21" s="322"/>
      <c r="K21" s="322"/>
      <c r="L21" s="322"/>
      <c r="M21" s="322"/>
      <c r="N21" s="702"/>
      <c r="O21" s="322"/>
      <c r="P21" s="322"/>
      <c r="Q21" s="322"/>
      <c r="R21" s="322"/>
      <c r="S21" s="322"/>
      <c r="T21" s="322"/>
      <c r="U21" s="322"/>
      <c r="V21" s="322"/>
      <c r="W21" s="322"/>
      <c r="X21" s="322"/>
      <c r="Y21" s="322"/>
      <c r="Z21" s="322"/>
      <c r="AA21" s="702"/>
      <c r="AB21" s="322"/>
      <c r="AC21" s="322"/>
      <c r="AD21" s="322"/>
      <c r="AE21" s="322"/>
      <c r="AF21" s="322"/>
      <c r="AG21" s="322"/>
      <c r="AH21" s="322"/>
      <c r="AI21" s="322"/>
      <c r="AJ21" s="322"/>
      <c r="AK21" s="322"/>
      <c r="AL21" s="322"/>
      <c r="AM21" s="322"/>
      <c r="AN21" s="702"/>
    </row>
    <row r="22" spans="1:40" ht="48" customHeight="1" x14ac:dyDescent="0.2">
      <c r="A22" s="692" t="s">
        <v>375</v>
      </c>
      <c r="B22" s="322"/>
      <c r="C22" s="322"/>
      <c r="D22" s="322"/>
      <c r="E22" s="322"/>
      <c r="F22" s="322"/>
      <c r="G22" s="322"/>
      <c r="H22" s="322"/>
      <c r="I22" s="322"/>
      <c r="J22" s="322"/>
      <c r="K22" s="322"/>
      <c r="L22" s="322"/>
      <c r="M22" s="322"/>
      <c r="N22" s="702"/>
      <c r="O22" s="322"/>
      <c r="P22" s="322"/>
      <c r="Q22" s="322"/>
      <c r="R22" s="322"/>
      <c r="S22" s="322"/>
      <c r="T22" s="322"/>
      <c r="U22" s="322"/>
      <c r="V22" s="322"/>
      <c r="W22" s="322"/>
      <c r="X22" s="322"/>
      <c r="Y22" s="322"/>
      <c r="Z22" s="322"/>
      <c r="AA22" s="702"/>
      <c r="AB22" s="322"/>
      <c r="AC22" s="322"/>
      <c r="AD22" s="322"/>
      <c r="AE22" s="322"/>
      <c r="AF22" s="322"/>
      <c r="AG22" s="322"/>
      <c r="AH22" s="322"/>
      <c r="AI22" s="322"/>
      <c r="AJ22" s="322"/>
      <c r="AK22" s="322"/>
      <c r="AL22" s="322"/>
      <c r="AM22" s="322"/>
      <c r="AN22" s="702"/>
    </row>
    <row r="23" spans="1:40" ht="48" customHeight="1" x14ac:dyDescent="0.2">
      <c r="A23" s="697" t="s">
        <v>376</v>
      </c>
      <c r="B23" s="322"/>
      <c r="C23" s="322"/>
      <c r="D23" s="322"/>
      <c r="E23" s="322"/>
      <c r="F23" s="322"/>
      <c r="G23" s="322"/>
      <c r="H23" s="322"/>
      <c r="I23" s="322"/>
      <c r="J23" s="322"/>
      <c r="K23" s="322"/>
      <c r="L23" s="322"/>
      <c r="M23" s="322"/>
      <c r="N23" s="702"/>
      <c r="O23" s="322"/>
      <c r="P23" s="322"/>
      <c r="Q23" s="322"/>
      <c r="R23" s="322"/>
      <c r="S23" s="322"/>
      <c r="T23" s="322"/>
      <c r="U23" s="322"/>
      <c r="V23" s="322"/>
      <c r="W23" s="322"/>
      <c r="X23" s="322"/>
      <c r="Y23" s="322"/>
      <c r="Z23" s="322"/>
      <c r="AA23" s="702"/>
      <c r="AB23" s="322"/>
      <c r="AC23" s="322"/>
      <c r="AD23" s="322"/>
      <c r="AE23" s="322"/>
      <c r="AF23" s="322"/>
      <c r="AG23" s="322"/>
      <c r="AH23" s="322"/>
      <c r="AI23" s="322"/>
      <c r="AJ23" s="322"/>
      <c r="AK23" s="322"/>
      <c r="AL23" s="322"/>
      <c r="AM23" s="322"/>
      <c r="AN23" s="702"/>
    </row>
    <row r="24" spans="1:40" ht="48" customHeight="1" x14ac:dyDescent="0.2">
      <c r="A24" s="769" t="s">
        <v>412</v>
      </c>
      <c r="B24" s="322"/>
      <c r="C24" s="322"/>
      <c r="D24" s="322"/>
      <c r="E24" s="322"/>
      <c r="F24" s="322"/>
      <c r="G24" s="322"/>
      <c r="H24" s="322"/>
      <c r="I24" s="322"/>
      <c r="J24" s="322"/>
      <c r="K24" s="322"/>
      <c r="L24" s="322"/>
      <c r="M24" s="322"/>
      <c r="N24" s="761"/>
      <c r="O24" s="322"/>
      <c r="P24" s="322"/>
      <c r="Q24" s="322"/>
      <c r="R24" s="322"/>
      <c r="S24" s="322"/>
      <c r="T24" s="322"/>
      <c r="U24" s="322"/>
      <c r="V24" s="322"/>
      <c r="W24" s="322"/>
      <c r="X24" s="322"/>
      <c r="Y24" s="322"/>
      <c r="Z24" s="322"/>
      <c r="AA24" s="761"/>
      <c r="AB24" s="322"/>
      <c r="AC24" s="322"/>
      <c r="AD24" s="322"/>
      <c r="AE24" s="322"/>
      <c r="AF24" s="322"/>
      <c r="AG24" s="322"/>
      <c r="AH24" s="322"/>
      <c r="AI24" s="322"/>
      <c r="AJ24" s="322"/>
      <c r="AK24" s="322"/>
      <c r="AL24" s="322"/>
      <c r="AM24" s="322"/>
      <c r="AN24" s="702"/>
    </row>
    <row r="25" spans="1:40" ht="48" customHeight="1" x14ac:dyDescent="0.2">
      <c r="A25" s="683" t="s">
        <v>378</v>
      </c>
      <c r="B25" s="322"/>
      <c r="C25" s="322"/>
      <c r="D25" s="322"/>
      <c r="E25" s="322"/>
      <c r="F25" s="322"/>
      <c r="G25" s="322"/>
      <c r="H25" s="322"/>
      <c r="I25" s="322"/>
      <c r="J25" s="322"/>
      <c r="K25" s="322"/>
      <c r="L25" s="322"/>
      <c r="M25" s="322"/>
      <c r="N25" s="702"/>
      <c r="O25" s="322"/>
      <c r="P25" s="322"/>
      <c r="Q25" s="322"/>
      <c r="R25" s="322"/>
      <c r="S25" s="322"/>
      <c r="T25" s="322"/>
      <c r="U25" s="322"/>
      <c r="V25" s="322"/>
      <c r="W25" s="322"/>
      <c r="X25" s="322"/>
      <c r="Y25" s="322"/>
      <c r="Z25" s="322"/>
      <c r="AA25" s="702"/>
      <c r="AB25" s="322"/>
      <c r="AC25" s="322"/>
      <c r="AD25" s="322"/>
      <c r="AE25" s="322"/>
      <c r="AF25" s="322"/>
      <c r="AG25" s="322"/>
      <c r="AH25" s="322"/>
      <c r="AI25" s="322"/>
      <c r="AJ25" s="322"/>
      <c r="AK25" s="322"/>
      <c r="AL25" s="322"/>
      <c r="AM25" s="322"/>
      <c r="AN25" s="702"/>
    </row>
    <row r="26" spans="1:40" ht="48" customHeight="1" x14ac:dyDescent="0.2">
      <c r="A26" s="759" t="s">
        <v>411</v>
      </c>
      <c r="B26" s="322"/>
      <c r="C26" s="322"/>
      <c r="D26" s="322"/>
      <c r="E26" s="322"/>
      <c r="F26" s="322"/>
      <c r="G26" s="322"/>
      <c r="H26" s="322"/>
      <c r="I26" s="322"/>
      <c r="J26" s="322"/>
      <c r="K26" s="322"/>
      <c r="L26" s="322"/>
      <c r="M26" s="322"/>
      <c r="N26" s="702"/>
      <c r="O26" s="322"/>
      <c r="P26" s="322"/>
      <c r="Q26" s="322"/>
      <c r="R26" s="322"/>
      <c r="S26" s="322"/>
      <c r="T26" s="322"/>
      <c r="U26" s="322"/>
      <c r="V26" s="322"/>
      <c r="W26" s="322"/>
      <c r="X26" s="322"/>
      <c r="Y26" s="322"/>
      <c r="Z26" s="322"/>
      <c r="AA26" s="702"/>
      <c r="AB26" s="322"/>
      <c r="AC26" s="322"/>
      <c r="AD26" s="322"/>
      <c r="AE26" s="322"/>
      <c r="AF26" s="322"/>
      <c r="AG26" s="322"/>
      <c r="AH26" s="322"/>
      <c r="AI26" s="322"/>
      <c r="AJ26" s="322"/>
      <c r="AK26" s="322"/>
      <c r="AL26" s="322"/>
      <c r="AM26" s="322"/>
      <c r="AN26" s="702"/>
    </row>
    <row r="27" spans="1:40" ht="12" customHeight="1" x14ac:dyDescent="0.2">
      <c r="A27" s="89" t="s">
        <v>219</v>
      </c>
      <c r="B27" s="364">
        <f t="shared" ref="B27:M27" si="0">SUM(B13:B26)</f>
        <v>0</v>
      </c>
      <c r="C27" s="364">
        <f t="shared" si="0"/>
        <v>0</v>
      </c>
      <c r="D27" s="364">
        <f t="shared" si="0"/>
        <v>0</v>
      </c>
      <c r="E27" s="364">
        <f t="shared" si="0"/>
        <v>0</v>
      </c>
      <c r="F27" s="364">
        <f t="shared" si="0"/>
        <v>0</v>
      </c>
      <c r="G27" s="364">
        <f t="shared" si="0"/>
        <v>0</v>
      </c>
      <c r="H27" s="364">
        <f t="shared" si="0"/>
        <v>0</v>
      </c>
      <c r="I27" s="364">
        <f t="shared" si="0"/>
        <v>0</v>
      </c>
      <c r="J27" s="364">
        <f t="shared" si="0"/>
        <v>0</v>
      </c>
      <c r="K27" s="364">
        <f t="shared" si="0"/>
        <v>0</v>
      </c>
      <c r="L27" s="364">
        <f t="shared" si="0"/>
        <v>0</v>
      </c>
      <c r="M27" s="364">
        <f t="shared" si="0"/>
        <v>0</v>
      </c>
      <c r="N27" s="702"/>
      <c r="O27" s="364">
        <f t="shared" ref="O27:Z27" si="1">SUM(O13:O26)</f>
        <v>0</v>
      </c>
      <c r="P27" s="364">
        <f t="shared" si="1"/>
        <v>0</v>
      </c>
      <c r="Q27" s="364">
        <f t="shared" si="1"/>
        <v>0</v>
      </c>
      <c r="R27" s="364">
        <f t="shared" si="1"/>
        <v>0</v>
      </c>
      <c r="S27" s="364">
        <f t="shared" si="1"/>
        <v>0</v>
      </c>
      <c r="T27" s="364">
        <f t="shared" si="1"/>
        <v>0</v>
      </c>
      <c r="U27" s="364">
        <f t="shared" si="1"/>
        <v>0</v>
      </c>
      <c r="V27" s="364">
        <f t="shared" si="1"/>
        <v>0</v>
      </c>
      <c r="W27" s="364">
        <f t="shared" si="1"/>
        <v>0</v>
      </c>
      <c r="X27" s="364">
        <f t="shared" si="1"/>
        <v>0</v>
      </c>
      <c r="Y27" s="364">
        <f t="shared" si="1"/>
        <v>0</v>
      </c>
      <c r="Z27" s="364">
        <f t="shared" si="1"/>
        <v>0</v>
      </c>
      <c r="AA27" s="702"/>
      <c r="AB27" s="364">
        <f t="shared" ref="AB27:AM27" si="2">SUM(AB13:AB26)</f>
        <v>0</v>
      </c>
      <c r="AC27" s="364">
        <f t="shared" si="2"/>
        <v>0</v>
      </c>
      <c r="AD27" s="364">
        <f t="shared" si="2"/>
        <v>0</v>
      </c>
      <c r="AE27" s="364">
        <f t="shared" si="2"/>
        <v>0</v>
      </c>
      <c r="AF27" s="364">
        <f t="shared" si="2"/>
        <v>0</v>
      </c>
      <c r="AG27" s="364">
        <f t="shared" si="2"/>
        <v>0</v>
      </c>
      <c r="AH27" s="364">
        <f t="shared" si="2"/>
        <v>0</v>
      </c>
      <c r="AI27" s="364">
        <f t="shared" si="2"/>
        <v>0</v>
      </c>
      <c r="AJ27" s="364">
        <f t="shared" si="2"/>
        <v>0</v>
      </c>
      <c r="AK27" s="364">
        <f t="shared" si="2"/>
        <v>0</v>
      </c>
      <c r="AL27" s="364">
        <f t="shared" si="2"/>
        <v>0</v>
      </c>
      <c r="AM27" s="364">
        <f t="shared" si="2"/>
        <v>0</v>
      </c>
      <c r="AN27" s="702"/>
    </row>
    <row r="28" spans="1:40" ht="12" customHeight="1" x14ac:dyDescent="0.2">
      <c r="A28" s="89"/>
      <c r="B28" s="363"/>
      <c r="C28" s="363"/>
      <c r="D28" s="363"/>
      <c r="E28" s="363"/>
      <c r="F28" s="363"/>
      <c r="G28" s="363"/>
      <c r="H28" s="363"/>
      <c r="I28" s="363"/>
      <c r="J28" s="363"/>
      <c r="K28" s="363"/>
      <c r="L28" s="363"/>
      <c r="M28" s="363"/>
      <c r="N28" s="703"/>
      <c r="O28" s="363"/>
      <c r="P28" s="363"/>
      <c r="Q28" s="363"/>
      <c r="R28" s="363"/>
      <c r="S28" s="363"/>
      <c r="T28" s="363"/>
      <c r="U28" s="363"/>
      <c r="V28" s="363"/>
      <c r="W28" s="363"/>
      <c r="X28" s="363"/>
      <c r="Y28" s="363"/>
      <c r="Z28" s="363"/>
      <c r="AA28" s="702"/>
      <c r="AB28" s="363"/>
      <c r="AC28" s="363"/>
      <c r="AD28" s="363"/>
      <c r="AE28" s="363"/>
      <c r="AF28" s="363"/>
      <c r="AG28" s="363"/>
      <c r="AH28" s="363"/>
      <c r="AI28" s="363"/>
      <c r="AJ28" s="363"/>
      <c r="AK28" s="363"/>
      <c r="AL28" s="363"/>
      <c r="AM28" s="363"/>
      <c r="AN28" s="702"/>
    </row>
    <row r="29" spans="1:40" ht="12" customHeight="1" x14ac:dyDescent="0.2">
      <c r="A29" s="507" t="str">
        <f>IF('Assumpt &amp; Notes'!$J$5="F/EA","SDPC Participants are a subset of Total Participants and should be included in the Total Participant count","")</f>
        <v/>
      </c>
      <c r="B29" s="363"/>
      <c r="C29" s="363"/>
      <c r="D29" s="363"/>
      <c r="E29" s="363"/>
      <c r="F29" s="363"/>
      <c r="G29" s="363"/>
      <c r="H29" s="363"/>
      <c r="I29" s="363"/>
      <c r="J29" s="363"/>
      <c r="K29" s="363"/>
      <c r="L29" s="363"/>
      <c r="M29" s="363"/>
      <c r="N29" s="703"/>
      <c r="O29" s="363"/>
      <c r="P29" s="363"/>
      <c r="Q29" s="363"/>
      <c r="R29" s="363"/>
      <c r="S29" s="363"/>
      <c r="T29" s="363"/>
      <c r="U29" s="363"/>
      <c r="V29" s="363"/>
      <c r="W29" s="363"/>
      <c r="X29" s="363"/>
      <c r="Y29" s="363"/>
      <c r="Z29" s="363"/>
      <c r="AA29" s="702"/>
      <c r="AB29" s="363"/>
      <c r="AC29" s="363"/>
      <c r="AD29" s="363"/>
      <c r="AE29" s="363"/>
      <c r="AF29" s="363"/>
      <c r="AG29" s="363"/>
      <c r="AH29" s="363"/>
      <c r="AI29" s="363"/>
      <c r="AJ29" s="363"/>
      <c r="AK29" s="363"/>
      <c r="AL29" s="363"/>
      <c r="AM29" s="363"/>
      <c r="AN29" s="702"/>
    </row>
    <row r="30" spans="1:40" ht="11.25" customHeight="1" x14ac:dyDescent="0.2">
      <c r="A30" s="144" t="s">
        <v>193</v>
      </c>
      <c r="B30" s="508" t="str">
        <f>IF('Assumpt &amp; Notes'!J5="ICA","ICA CONTRACTED SERVICE PROJECTIONS SHOULD NOT INCLUDE ENROLLMENT FOR SDPC"," ")</f>
        <v xml:space="preserve"> </v>
      </c>
      <c r="C30" s="278"/>
      <c r="D30" s="275"/>
      <c r="E30" s="278"/>
      <c r="F30" s="275"/>
      <c r="G30" s="278"/>
      <c r="H30" s="278"/>
      <c r="I30" s="278"/>
      <c r="J30" s="278"/>
      <c r="K30" s="278"/>
      <c r="L30" s="278"/>
      <c r="M30" s="278"/>
      <c r="N30" s="275"/>
      <c r="O30" s="387" t="str">
        <f>IF('Assumpt &amp; Notes'!X5="FSA","IF ICA CONTRACTED SERVICE PROJECTIONS DO NOT ENTER ENROLLMENT FOR SDPC"," ")</f>
        <v xml:space="preserve"> </v>
      </c>
      <c r="P30" s="278"/>
      <c r="Q30" s="275"/>
      <c r="R30" s="278"/>
      <c r="S30" s="275"/>
      <c r="T30" s="278"/>
      <c r="U30" s="278"/>
      <c r="V30" s="278"/>
      <c r="W30" s="278"/>
      <c r="X30" s="278"/>
      <c r="Y30" s="278"/>
      <c r="Z30" s="278"/>
      <c r="AA30" s="702"/>
      <c r="AB30" s="387" t="str">
        <f>IF('Assumpt &amp; Notes'!AL5="FSA","IF ICA CONTRACTED SERVICE PROJECTIONS DO NOT ENTER ENROLLMENT FOR SDPC"," ")</f>
        <v xml:space="preserve"> </v>
      </c>
      <c r="AC30" s="278"/>
      <c r="AD30" s="275"/>
      <c r="AE30" s="278"/>
      <c r="AF30" s="275"/>
      <c r="AG30" s="278"/>
      <c r="AH30" s="278"/>
      <c r="AI30" s="278"/>
      <c r="AJ30" s="278"/>
      <c r="AK30" s="278"/>
      <c r="AL30" s="278"/>
      <c r="AM30" s="278"/>
      <c r="AN30" s="702"/>
    </row>
    <row r="31" spans="1:40" ht="11.25" customHeight="1" x14ac:dyDescent="0.2">
      <c r="A31" s="89" t="s">
        <v>216</v>
      </c>
      <c r="B31" s="322"/>
      <c r="C31" s="322"/>
      <c r="D31" s="322"/>
      <c r="E31" s="322"/>
      <c r="F31" s="322"/>
      <c r="G31" s="322"/>
      <c r="H31" s="322"/>
      <c r="I31" s="322"/>
      <c r="J31" s="322"/>
      <c r="K31" s="322"/>
      <c r="L31" s="322"/>
      <c r="M31" s="322"/>
      <c r="N31" s="703"/>
      <c r="O31" s="322"/>
      <c r="P31" s="322"/>
      <c r="Q31" s="322"/>
      <c r="R31" s="322"/>
      <c r="S31" s="322"/>
      <c r="T31" s="322"/>
      <c r="U31" s="322"/>
      <c r="V31" s="322"/>
      <c r="W31" s="322"/>
      <c r="X31" s="322"/>
      <c r="Y31" s="322"/>
      <c r="Z31" s="322"/>
      <c r="AA31" s="702"/>
      <c r="AB31" s="322"/>
      <c r="AC31" s="322"/>
      <c r="AD31" s="322"/>
      <c r="AE31" s="322"/>
      <c r="AF31" s="322"/>
      <c r="AG31" s="322"/>
      <c r="AH31" s="322"/>
      <c r="AI31" s="322"/>
      <c r="AJ31" s="322"/>
      <c r="AK31" s="322"/>
      <c r="AL31" s="322"/>
      <c r="AM31" s="322"/>
      <c r="AN31" s="702"/>
    </row>
    <row r="32" spans="1:40" ht="11.25" customHeight="1" x14ac:dyDescent="0.2">
      <c r="A32" s="89" t="s">
        <v>217</v>
      </c>
      <c r="B32" s="322"/>
      <c r="C32" s="322"/>
      <c r="D32" s="322"/>
      <c r="E32" s="322"/>
      <c r="F32" s="322"/>
      <c r="G32" s="322"/>
      <c r="H32" s="322"/>
      <c r="I32" s="322"/>
      <c r="J32" s="322"/>
      <c r="K32" s="322"/>
      <c r="L32" s="322"/>
      <c r="M32" s="322"/>
      <c r="N32" s="703"/>
      <c r="O32" s="322"/>
      <c r="P32" s="322"/>
      <c r="Q32" s="322"/>
      <c r="R32" s="322"/>
      <c r="S32" s="322"/>
      <c r="T32" s="322"/>
      <c r="U32" s="322"/>
      <c r="V32" s="322"/>
      <c r="W32" s="322"/>
      <c r="X32" s="322"/>
      <c r="Y32" s="322"/>
      <c r="Z32" s="322"/>
      <c r="AA32" s="480"/>
      <c r="AB32" s="322"/>
      <c r="AC32" s="322"/>
      <c r="AD32" s="322"/>
      <c r="AE32" s="322"/>
      <c r="AF32" s="322"/>
      <c r="AG32" s="322"/>
      <c r="AH32" s="322"/>
      <c r="AI32" s="322"/>
      <c r="AJ32" s="322"/>
      <c r="AK32" s="322"/>
      <c r="AL32" s="322"/>
      <c r="AM32" s="322"/>
      <c r="AN32" s="702"/>
    </row>
    <row r="33" spans="1:40" ht="11.25" customHeight="1" x14ac:dyDescent="0.2">
      <c r="A33" s="89" t="s">
        <v>218</v>
      </c>
      <c r="B33" s="322"/>
      <c r="C33" s="322"/>
      <c r="D33" s="322"/>
      <c r="E33" s="322"/>
      <c r="F33" s="322"/>
      <c r="G33" s="322"/>
      <c r="H33" s="322"/>
      <c r="I33" s="322"/>
      <c r="J33" s="322"/>
      <c r="K33" s="322"/>
      <c r="L33" s="322"/>
      <c r="M33" s="322"/>
      <c r="N33" s="703"/>
      <c r="O33" s="322"/>
      <c r="P33" s="322"/>
      <c r="Q33" s="322"/>
      <c r="R33" s="322"/>
      <c r="S33" s="322"/>
      <c r="T33" s="322"/>
      <c r="U33" s="322"/>
      <c r="V33" s="322"/>
      <c r="W33" s="322"/>
      <c r="X33" s="322"/>
      <c r="Y33" s="322"/>
      <c r="Z33" s="322"/>
      <c r="AA33" s="480"/>
      <c r="AB33" s="322"/>
      <c r="AC33" s="322"/>
      <c r="AD33" s="322"/>
      <c r="AE33" s="322"/>
      <c r="AF33" s="322"/>
      <c r="AG33" s="322"/>
      <c r="AH33" s="322"/>
      <c r="AI33" s="322"/>
      <c r="AJ33" s="322"/>
      <c r="AK33" s="322"/>
      <c r="AL33" s="322"/>
      <c r="AM33" s="322"/>
      <c r="AN33" s="702"/>
    </row>
    <row r="34" spans="1:40" ht="11.25" customHeight="1" x14ac:dyDescent="0.2">
      <c r="A34" s="89" t="s">
        <v>225</v>
      </c>
      <c r="B34" s="322"/>
      <c r="C34" s="322"/>
      <c r="D34" s="322"/>
      <c r="E34" s="322"/>
      <c r="F34" s="322"/>
      <c r="G34" s="322"/>
      <c r="H34" s="322"/>
      <c r="I34" s="322"/>
      <c r="J34" s="322"/>
      <c r="K34" s="322"/>
      <c r="L34" s="322"/>
      <c r="M34" s="322"/>
      <c r="N34" s="703"/>
      <c r="O34" s="322"/>
      <c r="P34" s="322"/>
      <c r="Q34" s="322"/>
      <c r="R34" s="322"/>
      <c r="S34" s="322"/>
      <c r="T34" s="322"/>
      <c r="U34" s="322"/>
      <c r="V34" s="322"/>
      <c r="W34" s="322"/>
      <c r="X34" s="322"/>
      <c r="Y34" s="322"/>
      <c r="Z34" s="322"/>
      <c r="AA34" s="480"/>
      <c r="AB34" s="322"/>
      <c r="AC34" s="322"/>
      <c r="AD34" s="322"/>
      <c r="AE34" s="322"/>
      <c r="AF34" s="322"/>
      <c r="AG34" s="322"/>
      <c r="AH34" s="322"/>
      <c r="AI34" s="322"/>
      <c r="AJ34" s="322"/>
      <c r="AK34" s="322"/>
      <c r="AL34" s="322"/>
      <c r="AM34" s="322"/>
      <c r="AN34" s="702"/>
    </row>
    <row r="35" spans="1:40" ht="11.25" customHeight="1" x14ac:dyDescent="0.2">
      <c r="A35" s="89" t="s">
        <v>226</v>
      </c>
      <c r="B35" s="322"/>
      <c r="C35" s="322"/>
      <c r="D35" s="322"/>
      <c r="E35" s="322"/>
      <c r="F35" s="322"/>
      <c r="G35" s="322"/>
      <c r="H35" s="322"/>
      <c r="I35" s="322"/>
      <c r="J35" s="322"/>
      <c r="K35" s="322"/>
      <c r="L35" s="322"/>
      <c r="M35" s="322"/>
      <c r="N35" s="703"/>
      <c r="O35" s="322"/>
      <c r="P35" s="322"/>
      <c r="Q35" s="322"/>
      <c r="R35" s="322"/>
      <c r="S35" s="322"/>
      <c r="T35" s="322"/>
      <c r="U35" s="322"/>
      <c r="V35" s="322"/>
      <c r="W35" s="322"/>
      <c r="X35" s="322"/>
      <c r="Y35" s="322"/>
      <c r="Z35" s="322"/>
      <c r="AA35" s="480"/>
      <c r="AB35" s="322"/>
      <c r="AC35" s="322"/>
      <c r="AD35" s="322"/>
      <c r="AE35" s="322"/>
      <c r="AF35" s="322"/>
      <c r="AG35" s="322"/>
      <c r="AH35" s="322"/>
      <c r="AI35" s="322"/>
      <c r="AJ35" s="322"/>
      <c r="AK35" s="322"/>
      <c r="AL35" s="322"/>
      <c r="AM35" s="322"/>
      <c r="AN35" s="702"/>
    </row>
    <row r="36" spans="1:40" ht="11.25" customHeight="1" x14ac:dyDescent="0.2">
      <c r="A36" s="89" t="s">
        <v>227</v>
      </c>
      <c r="B36" s="322"/>
      <c r="C36" s="322"/>
      <c r="D36" s="322"/>
      <c r="E36" s="322"/>
      <c r="F36" s="322"/>
      <c r="G36" s="322"/>
      <c r="H36" s="322"/>
      <c r="I36" s="322"/>
      <c r="J36" s="322"/>
      <c r="K36" s="322"/>
      <c r="L36" s="322"/>
      <c r="M36" s="322"/>
      <c r="N36" s="703"/>
      <c r="O36" s="322"/>
      <c r="P36" s="322"/>
      <c r="Q36" s="322"/>
      <c r="R36" s="322"/>
      <c r="S36" s="322"/>
      <c r="T36" s="322"/>
      <c r="U36" s="322"/>
      <c r="V36" s="322"/>
      <c r="W36" s="322"/>
      <c r="X36" s="322"/>
      <c r="Y36" s="322"/>
      <c r="Z36" s="322"/>
      <c r="AA36" s="480"/>
      <c r="AB36" s="322"/>
      <c r="AC36" s="322"/>
      <c r="AD36" s="322"/>
      <c r="AE36" s="322"/>
      <c r="AF36" s="322"/>
      <c r="AG36" s="322"/>
      <c r="AH36" s="322"/>
      <c r="AI36" s="322"/>
      <c r="AJ36" s="322"/>
      <c r="AK36" s="322"/>
      <c r="AL36" s="322"/>
      <c r="AM36" s="322"/>
      <c r="AN36" s="702"/>
    </row>
    <row r="37" spans="1:40" ht="11.25" customHeight="1" x14ac:dyDescent="0.2">
      <c r="A37" s="89" t="s">
        <v>230</v>
      </c>
      <c r="B37" s="322"/>
      <c r="C37" s="322"/>
      <c r="D37" s="322"/>
      <c r="E37" s="322"/>
      <c r="F37" s="322"/>
      <c r="G37" s="322"/>
      <c r="H37" s="322"/>
      <c r="I37" s="322"/>
      <c r="J37" s="322"/>
      <c r="K37" s="322"/>
      <c r="L37" s="322"/>
      <c r="M37" s="322"/>
      <c r="N37" s="703"/>
      <c r="O37" s="322"/>
      <c r="P37" s="322"/>
      <c r="Q37" s="322"/>
      <c r="R37" s="322"/>
      <c r="S37" s="322"/>
      <c r="T37" s="322"/>
      <c r="U37" s="322"/>
      <c r="V37" s="322"/>
      <c r="W37" s="322"/>
      <c r="X37" s="322"/>
      <c r="Y37" s="322"/>
      <c r="Z37" s="322"/>
      <c r="AA37" s="480"/>
      <c r="AB37" s="322"/>
      <c r="AC37" s="322"/>
      <c r="AD37" s="322"/>
      <c r="AE37" s="322"/>
      <c r="AF37" s="322"/>
      <c r="AG37" s="322"/>
      <c r="AH37" s="322"/>
      <c r="AI37" s="322"/>
      <c r="AJ37" s="322"/>
      <c r="AK37" s="322"/>
      <c r="AL37" s="322"/>
      <c r="AM37" s="322"/>
      <c r="AN37" s="702"/>
    </row>
    <row r="38" spans="1:40" ht="11.25" customHeight="1" x14ac:dyDescent="0.2">
      <c r="A38" s="89" t="s">
        <v>328</v>
      </c>
      <c r="B38" s="322"/>
      <c r="C38" s="322"/>
      <c r="D38" s="322"/>
      <c r="E38" s="322"/>
      <c r="F38" s="322"/>
      <c r="G38" s="322"/>
      <c r="H38" s="322"/>
      <c r="I38" s="322"/>
      <c r="J38" s="322"/>
      <c r="K38" s="322"/>
      <c r="L38" s="322"/>
      <c r="M38" s="322"/>
      <c r="N38" s="703"/>
      <c r="O38" s="322"/>
      <c r="P38" s="322"/>
      <c r="Q38" s="322"/>
      <c r="R38" s="322"/>
      <c r="S38" s="322"/>
      <c r="T38" s="322"/>
      <c r="U38" s="322"/>
      <c r="V38" s="322"/>
      <c r="W38" s="322"/>
      <c r="X38" s="322"/>
      <c r="Y38" s="322"/>
      <c r="Z38" s="322"/>
      <c r="AA38" s="480"/>
      <c r="AB38" s="322"/>
      <c r="AC38" s="322"/>
      <c r="AD38" s="322"/>
      <c r="AE38" s="322"/>
      <c r="AF38" s="322"/>
      <c r="AG38" s="322"/>
      <c r="AH38" s="322"/>
      <c r="AI38" s="322"/>
      <c r="AJ38" s="322"/>
      <c r="AK38" s="322"/>
      <c r="AL38" s="322"/>
      <c r="AM38" s="322"/>
      <c r="AN38" s="702"/>
    </row>
    <row r="39" spans="1:40" ht="11.25" customHeight="1" x14ac:dyDescent="0.2">
      <c r="A39" s="89" t="s">
        <v>374</v>
      </c>
      <c r="B39" s="322"/>
      <c r="C39" s="322"/>
      <c r="D39" s="322"/>
      <c r="E39" s="322"/>
      <c r="F39" s="322"/>
      <c r="G39" s="322"/>
      <c r="H39" s="322"/>
      <c r="I39" s="322"/>
      <c r="J39" s="322"/>
      <c r="K39" s="322"/>
      <c r="L39" s="322"/>
      <c r="M39" s="322"/>
      <c r="N39" s="703"/>
      <c r="O39" s="322"/>
      <c r="P39" s="322"/>
      <c r="Q39" s="322"/>
      <c r="R39" s="322"/>
      <c r="S39" s="322"/>
      <c r="T39" s="322"/>
      <c r="U39" s="322"/>
      <c r="V39" s="322"/>
      <c r="W39" s="322"/>
      <c r="X39" s="322"/>
      <c r="Y39" s="322"/>
      <c r="Z39" s="322"/>
      <c r="AA39" s="480"/>
      <c r="AB39" s="322"/>
      <c r="AC39" s="322"/>
      <c r="AD39" s="322"/>
      <c r="AE39" s="322"/>
      <c r="AF39" s="322"/>
      <c r="AG39" s="322"/>
      <c r="AH39" s="322"/>
      <c r="AI39" s="322"/>
      <c r="AJ39" s="322"/>
      <c r="AK39" s="322"/>
      <c r="AL39" s="322"/>
      <c r="AM39" s="322"/>
      <c r="AN39" s="702"/>
    </row>
    <row r="40" spans="1:40" ht="11.25" customHeight="1" x14ac:dyDescent="0.2">
      <c r="A40" s="89" t="s">
        <v>375</v>
      </c>
      <c r="B40" s="322"/>
      <c r="C40" s="322"/>
      <c r="D40" s="322"/>
      <c r="E40" s="322"/>
      <c r="F40" s="322"/>
      <c r="G40" s="322"/>
      <c r="H40" s="322"/>
      <c r="I40" s="322"/>
      <c r="J40" s="322"/>
      <c r="K40" s="322"/>
      <c r="L40" s="322"/>
      <c r="M40" s="322"/>
      <c r="N40" s="703"/>
      <c r="O40" s="322"/>
      <c r="P40" s="322"/>
      <c r="Q40" s="322"/>
      <c r="R40" s="322"/>
      <c r="S40" s="322"/>
      <c r="T40" s="322"/>
      <c r="U40" s="322"/>
      <c r="V40" s="322"/>
      <c r="W40" s="322"/>
      <c r="X40" s="322"/>
      <c r="Y40" s="322"/>
      <c r="Z40" s="322"/>
      <c r="AA40" s="480"/>
      <c r="AB40" s="322"/>
      <c r="AC40" s="322"/>
      <c r="AD40" s="322"/>
      <c r="AE40" s="322"/>
      <c r="AF40" s="322"/>
      <c r="AG40" s="322"/>
      <c r="AH40" s="322"/>
      <c r="AI40" s="322"/>
      <c r="AJ40" s="322"/>
      <c r="AK40" s="322"/>
      <c r="AL40" s="322"/>
      <c r="AM40" s="322"/>
      <c r="AN40" s="702"/>
    </row>
    <row r="41" spans="1:40" ht="11.25" customHeight="1" x14ac:dyDescent="0.2">
      <c r="A41" s="89" t="s">
        <v>376</v>
      </c>
      <c r="B41" s="322"/>
      <c r="C41" s="322"/>
      <c r="D41" s="322"/>
      <c r="E41" s="322"/>
      <c r="F41" s="322"/>
      <c r="G41" s="322"/>
      <c r="H41" s="322"/>
      <c r="I41" s="322"/>
      <c r="J41" s="322"/>
      <c r="K41" s="322"/>
      <c r="L41" s="322"/>
      <c r="M41" s="322"/>
      <c r="N41" s="703"/>
      <c r="O41" s="322"/>
      <c r="P41" s="322"/>
      <c r="Q41" s="322"/>
      <c r="R41" s="322"/>
      <c r="S41" s="322"/>
      <c r="T41" s="322"/>
      <c r="U41" s="322"/>
      <c r="V41" s="322"/>
      <c r="W41" s="322"/>
      <c r="X41" s="322"/>
      <c r="Y41" s="322"/>
      <c r="Z41" s="322"/>
      <c r="AA41" s="480"/>
      <c r="AB41" s="322"/>
      <c r="AC41" s="322"/>
      <c r="AD41" s="322"/>
      <c r="AE41" s="322"/>
      <c r="AF41" s="322"/>
      <c r="AG41" s="322"/>
      <c r="AH41" s="322"/>
      <c r="AI41" s="322"/>
      <c r="AJ41" s="322"/>
      <c r="AK41" s="322"/>
      <c r="AL41" s="322"/>
      <c r="AM41" s="322"/>
      <c r="AN41" s="702"/>
    </row>
    <row r="42" spans="1:40" ht="11.25" customHeight="1" x14ac:dyDescent="0.2">
      <c r="A42" s="89" t="s">
        <v>377</v>
      </c>
      <c r="B42" s="322"/>
      <c r="C42" s="322"/>
      <c r="D42" s="322"/>
      <c r="E42" s="322"/>
      <c r="F42" s="322"/>
      <c r="G42" s="322"/>
      <c r="H42" s="322"/>
      <c r="I42" s="322"/>
      <c r="J42" s="322"/>
      <c r="K42" s="322"/>
      <c r="L42" s="322"/>
      <c r="M42" s="322"/>
      <c r="N42" s="703"/>
      <c r="O42" s="322"/>
      <c r="P42" s="322"/>
      <c r="Q42" s="322"/>
      <c r="R42" s="322"/>
      <c r="S42" s="322"/>
      <c r="T42" s="322"/>
      <c r="U42" s="322"/>
      <c r="V42" s="322"/>
      <c r="W42" s="322"/>
      <c r="X42" s="322"/>
      <c r="Y42" s="322"/>
      <c r="Z42" s="322"/>
      <c r="AA42" s="480"/>
      <c r="AB42" s="322"/>
      <c r="AC42" s="322"/>
      <c r="AD42" s="322"/>
      <c r="AE42" s="322"/>
      <c r="AF42" s="322"/>
      <c r="AG42" s="322"/>
      <c r="AH42" s="322"/>
      <c r="AI42" s="322"/>
      <c r="AJ42" s="322"/>
      <c r="AK42" s="322"/>
      <c r="AL42" s="322"/>
      <c r="AM42" s="322"/>
      <c r="AN42" s="702"/>
    </row>
    <row r="43" spans="1:40" ht="11.25" customHeight="1" x14ac:dyDescent="0.2">
      <c r="A43" s="89" t="s">
        <v>378</v>
      </c>
      <c r="B43" s="322"/>
      <c r="C43" s="322"/>
      <c r="D43" s="322"/>
      <c r="E43" s="322"/>
      <c r="F43" s="322"/>
      <c r="G43" s="322"/>
      <c r="H43" s="322"/>
      <c r="I43" s="322"/>
      <c r="J43" s="322"/>
      <c r="K43" s="322"/>
      <c r="L43" s="322"/>
      <c r="M43" s="322"/>
      <c r="N43" s="703"/>
      <c r="O43" s="322"/>
      <c r="P43" s="322"/>
      <c r="Q43" s="322"/>
      <c r="R43" s="322"/>
      <c r="S43" s="322"/>
      <c r="T43" s="322"/>
      <c r="U43" s="322"/>
      <c r="V43" s="322"/>
      <c r="W43" s="322"/>
      <c r="X43" s="322"/>
      <c r="Y43" s="322"/>
      <c r="Z43" s="322"/>
      <c r="AA43" s="480"/>
      <c r="AB43" s="322"/>
      <c r="AC43" s="322"/>
      <c r="AD43" s="322"/>
      <c r="AE43" s="322"/>
      <c r="AF43" s="322"/>
      <c r="AG43" s="322"/>
      <c r="AH43" s="322"/>
      <c r="AI43" s="322"/>
      <c r="AJ43" s="322"/>
      <c r="AK43" s="322"/>
      <c r="AL43" s="322"/>
      <c r="AM43" s="322"/>
      <c r="AN43" s="702"/>
    </row>
    <row r="44" spans="1:40" ht="11.25" customHeight="1" x14ac:dyDescent="0.2">
      <c r="A44" s="89" t="s">
        <v>411</v>
      </c>
      <c r="B44" s="322"/>
      <c r="C44" s="322"/>
      <c r="D44" s="322"/>
      <c r="E44" s="322"/>
      <c r="F44" s="322"/>
      <c r="G44" s="322"/>
      <c r="H44" s="322"/>
      <c r="I44" s="322"/>
      <c r="J44" s="322"/>
      <c r="K44" s="322"/>
      <c r="L44" s="322"/>
      <c r="M44" s="322"/>
      <c r="N44" s="703"/>
      <c r="O44" s="322"/>
      <c r="P44" s="322"/>
      <c r="Q44" s="322"/>
      <c r="R44" s="322"/>
      <c r="S44" s="322"/>
      <c r="T44" s="322"/>
      <c r="U44" s="322"/>
      <c r="V44" s="322"/>
      <c r="W44" s="322"/>
      <c r="X44" s="322"/>
      <c r="Y44" s="322"/>
      <c r="Z44" s="322"/>
      <c r="AA44" s="480"/>
      <c r="AB44" s="322"/>
      <c r="AC44" s="322"/>
      <c r="AD44" s="322"/>
      <c r="AE44" s="322"/>
      <c r="AF44" s="322"/>
      <c r="AG44" s="322"/>
      <c r="AH44" s="322"/>
      <c r="AI44" s="322"/>
      <c r="AJ44" s="322"/>
      <c r="AK44" s="322"/>
      <c r="AL44" s="322"/>
      <c r="AM44" s="322"/>
      <c r="AN44" s="702"/>
    </row>
    <row r="45" spans="1:40" ht="11.25" customHeight="1" x14ac:dyDescent="0.2">
      <c r="A45" s="89" t="s">
        <v>220</v>
      </c>
      <c r="B45" s="364">
        <f>SUM(B31:B44)</f>
        <v>0</v>
      </c>
      <c r="C45" s="364">
        <f t="shared" ref="C45:L45" si="3">SUM(C31:C44)</f>
        <v>0</v>
      </c>
      <c r="D45" s="364">
        <f t="shared" si="3"/>
        <v>0</v>
      </c>
      <c r="E45" s="364">
        <f t="shared" si="3"/>
        <v>0</v>
      </c>
      <c r="F45" s="364">
        <f t="shared" si="3"/>
        <v>0</v>
      </c>
      <c r="G45" s="364">
        <f t="shared" si="3"/>
        <v>0</v>
      </c>
      <c r="H45" s="364">
        <f t="shared" si="3"/>
        <v>0</v>
      </c>
      <c r="I45" s="364">
        <f t="shared" si="3"/>
        <v>0</v>
      </c>
      <c r="J45" s="364">
        <f t="shared" si="3"/>
        <v>0</v>
      </c>
      <c r="K45" s="364">
        <f t="shared" si="3"/>
        <v>0</v>
      </c>
      <c r="L45" s="364">
        <f t="shared" si="3"/>
        <v>0</v>
      </c>
      <c r="M45" s="364">
        <f>SUM(M31:M44)</f>
        <v>0</v>
      </c>
      <c r="N45" s="703"/>
      <c r="O45" s="364">
        <f>SUM(O31:O44)</f>
        <v>0</v>
      </c>
      <c r="P45" s="364">
        <f t="shared" ref="P45" si="4">SUM(P31:P44)</f>
        <v>0</v>
      </c>
      <c r="Q45" s="364">
        <f t="shared" ref="Q45" si="5">SUM(Q31:Q44)</f>
        <v>0</v>
      </c>
      <c r="R45" s="364">
        <f t="shared" ref="R45" si="6">SUM(R31:R44)</f>
        <v>0</v>
      </c>
      <c r="S45" s="364">
        <f t="shared" ref="S45" si="7">SUM(S31:S44)</f>
        <v>0</v>
      </c>
      <c r="T45" s="364">
        <f t="shared" ref="T45" si="8">SUM(T31:T44)</f>
        <v>0</v>
      </c>
      <c r="U45" s="364">
        <f t="shared" ref="U45" si="9">SUM(U31:U44)</f>
        <v>0</v>
      </c>
      <c r="V45" s="364">
        <f t="shared" ref="V45" si="10">SUM(V31:V44)</f>
        <v>0</v>
      </c>
      <c r="W45" s="364">
        <f t="shared" ref="W45" si="11">SUM(W31:W44)</f>
        <v>0</v>
      </c>
      <c r="X45" s="364">
        <f t="shared" ref="X45" si="12">SUM(X31:X44)</f>
        <v>0</v>
      </c>
      <c r="Y45" s="364">
        <f t="shared" ref="Y45" si="13">SUM(Y31:Y44)</f>
        <v>0</v>
      </c>
      <c r="Z45" s="364">
        <f t="shared" ref="Z45" si="14">SUM(Z31:Z44)</f>
        <v>0</v>
      </c>
      <c r="AA45" s="480"/>
      <c r="AB45" s="364">
        <f>SUM(AB31:AB44)</f>
        <v>0</v>
      </c>
      <c r="AC45" s="364">
        <f t="shared" ref="AC45" si="15">SUM(AC31:AC44)</f>
        <v>0</v>
      </c>
      <c r="AD45" s="364">
        <f t="shared" ref="AD45" si="16">SUM(AD31:AD44)</f>
        <v>0</v>
      </c>
      <c r="AE45" s="364">
        <f t="shared" ref="AE45" si="17">SUM(AE31:AE44)</f>
        <v>0</v>
      </c>
      <c r="AF45" s="364">
        <f t="shared" ref="AF45" si="18">SUM(AF31:AF44)</f>
        <v>0</v>
      </c>
      <c r="AG45" s="364">
        <f t="shared" ref="AG45" si="19">SUM(AG31:AG44)</f>
        <v>0</v>
      </c>
      <c r="AH45" s="364">
        <f t="shared" ref="AH45" si="20">SUM(AH31:AH44)</f>
        <v>0</v>
      </c>
      <c r="AI45" s="364">
        <f t="shared" ref="AI45" si="21">SUM(AI31:AI44)</f>
        <v>0</v>
      </c>
      <c r="AJ45" s="364">
        <f t="shared" ref="AJ45" si="22">SUM(AJ31:AJ44)</f>
        <v>0</v>
      </c>
      <c r="AK45" s="364">
        <f t="shared" ref="AK45" si="23">SUM(AK31:AK44)</f>
        <v>0</v>
      </c>
      <c r="AL45" s="364">
        <f t="shared" ref="AL45" si="24">SUM(AL31:AL44)</f>
        <v>0</v>
      </c>
      <c r="AM45" s="364">
        <f t="shared" ref="AM45" si="25">SUM(AM31:AM44)</f>
        <v>0</v>
      </c>
      <c r="AN45" s="702"/>
    </row>
    <row r="46" spans="1:40" ht="12" customHeight="1" x14ac:dyDescent="0.2">
      <c r="A46" s="90" t="s">
        <v>221</v>
      </c>
      <c r="B46" s="277"/>
      <c r="C46" s="277"/>
      <c r="D46" s="277"/>
      <c r="E46" s="277"/>
      <c r="F46" s="277"/>
      <c r="G46" s="277"/>
      <c r="H46" s="277"/>
      <c r="I46" s="277"/>
      <c r="J46" s="277"/>
      <c r="K46" s="277"/>
      <c r="L46" s="277"/>
      <c r="M46" s="277"/>
      <c r="N46" s="703"/>
      <c r="O46" s="277"/>
      <c r="P46" s="277"/>
      <c r="Q46" s="277"/>
      <c r="R46" s="277"/>
      <c r="S46" s="277"/>
      <c r="T46" s="277"/>
      <c r="U46" s="277"/>
      <c r="V46" s="277"/>
      <c r="W46" s="277"/>
      <c r="X46" s="277"/>
      <c r="Y46" s="277"/>
      <c r="Z46" s="277"/>
      <c r="AA46" s="480"/>
      <c r="AB46" s="277"/>
      <c r="AC46" s="277"/>
      <c r="AD46" s="277"/>
      <c r="AE46" s="277"/>
      <c r="AF46" s="277"/>
      <c r="AG46" s="277"/>
      <c r="AH46" s="277"/>
      <c r="AI46" s="277"/>
      <c r="AJ46" s="277"/>
      <c r="AK46" s="277"/>
      <c r="AL46" s="277"/>
      <c r="AM46" s="277"/>
      <c r="AN46" s="702"/>
    </row>
    <row r="47" spans="1:40" ht="12" customHeight="1" x14ac:dyDescent="0.2">
      <c r="A47" s="89" t="str">
        <f>+A12</f>
        <v>Total Participants</v>
      </c>
      <c r="B47" s="363">
        <f>+B27</f>
        <v>0</v>
      </c>
      <c r="C47" s="363">
        <f t="shared" ref="C47:M47" si="26">+C27</f>
        <v>0</v>
      </c>
      <c r="D47" s="363">
        <f t="shared" si="26"/>
        <v>0</v>
      </c>
      <c r="E47" s="363">
        <f t="shared" si="26"/>
        <v>0</v>
      </c>
      <c r="F47" s="363">
        <f t="shared" si="26"/>
        <v>0</v>
      </c>
      <c r="G47" s="363">
        <f t="shared" si="26"/>
        <v>0</v>
      </c>
      <c r="H47" s="363">
        <f t="shared" si="26"/>
        <v>0</v>
      </c>
      <c r="I47" s="363">
        <f t="shared" si="26"/>
        <v>0</v>
      </c>
      <c r="J47" s="363">
        <f t="shared" si="26"/>
        <v>0</v>
      </c>
      <c r="K47" s="363">
        <f t="shared" si="26"/>
        <v>0</v>
      </c>
      <c r="L47" s="363">
        <f t="shared" si="26"/>
        <v>0</v>
      </c>
      <c r="M47" s="363">
        <f t="shared" si="26"/>
        <v>0</v>
      </c>
      <c r="N47" s="703"/>
      <c r="O47" s="363">
        <f>+O27</f>
        <v>0</v>
      </c>
      <c r="P47" s="363">
        <f t="shared" ref="P47:Z47" si="27">+P27</f>
        <v>0</v>
      </c>
      <c r="Q47" s="363">
        <f t="shared" si="27"/>
        <v>0</v>
      </c>
      <c r="R47" s="363">
        <f t="shared" si="27"/>
        <v>0</v>
      </c>
      <c r="S47" s="363">
        <f t="shared" si="27"/>
        <v>0</v>
      </c>
      <c r="T47" s="363">
        <f t="shared" si="27"/>
        <v>0</v>
      </c>
      <c r="U47" s="363">
        <f t="shared" si="27"/>
        <v>0</v>
      </c>
      <c r="V47" s="363">
        <f t="shared" si="27"/>
        <v>0</v>
      </c>
      <c r="W47" s="363">
        <f t="shared" si="27"/>
        <v>0</v>
      </c>
      <c r="X47" s="363">
        <f t="shared" si="27"/>
        <v>0</v>
      </c>
      <c r="Y47" s="363">
        <f t="shared" si="27"/>
        <v>0</v>
      </c>
      <c r="Z47" s="363">
        <f t="shared" si="27"/>
        <v>0</v>
      </c>
      <c r="AA47" s="480"/>
      <c r="AB47" s="363">
        <f>+AB27</f>
        <v>0</v>
      </c>
      <c r="AC47" s="363">
        <f t="shared" ref="AC47:AM47" si="28">+AC27</f>
        <v>0</v>
      </c>
      <c r="AD47" s="363">
        <f t="shared" si="28"/>
        <v>0</v>
      </c>
      <c r="AE47" s="363">
        <f t="shared" si="28"/>
        <v>0</v>
      </c>
      <c r="AF47" s="363">
        <f t="shared" si="28"/>
        <v>0</v>
      </c>
      <c r="AG47" s="363">
        <f t="shared" si="28"/>
        <v>0</v>
      </c>
      <c r="AH47" s="363">
        <f t="shared" si="28"/>
        <v>0</v>
      </c>
      <c r="AI47" s="363">
        <f t="shared" si="28"/>
        <v>0</v>
      </c>
      <c r="AJ47" s="363">
        <f t="shared" si="28"/>
        <v>0</v>
      </c>
      <c r="AK47" s="363">
        <f t="shared" si="28"/>
        <v>0</v>
      </c>
      <c r="AL47" s="363">
        <f t="shared" si="28"/>
        <v>0</v>
      </c>
      <c r="AM47" s="363">
        <f t="shared" si="28"/>
        <v>0</v>
      </c>
      <c r="AN47" s="702"/>
    </row>
    <row r="48" spans="1:40" ht="12" customHeight="1" x14ac:dyDescent="0.2">
      <c r="A48" s="89" t="str">
        <f>+A30</f>
        <v>SDPC Participants</v>
      </c>
      <c r="B48" s="363">
        <f>+B45</f>
        <v>0</v>
      </c>
      <c r="C48" s="363">
        <f t="shared" ref="C48:M48" si="29">+C45</f>
        <v>0</v>
      </c>
      <c r="D48" s="363">
        <f t="shared" si="29"/>
        <v>0</v>
      </c>
      <c r="E48" s="363">
        <f t="shared" si="29"/>
        <v>0</v>
      </c>
      <c r="F48" s="363">
        <f t="shared" si="29"/>
        <v>0</v>
      </c>
      <c r="G48" s="363">
        <f t="shared" si="29"/>
        <v>0</v>
      </c>
      <c r="H48" s="363">
        <f t="shared" si="29"/>
        <v>0</v>
      </c>
      <c r="I48" s="363">
        <f t="shared" si="29"/>
        <v>0</v>
      </c>
      <c r="J48" s="363">
        <f t="shared" si="29"/>
        <v>0</v>
      </c>
      <c r="K48" s="363">
        <f t="shared" si="29"/>
        <v>0</v>
      </c>
      <c r="L48" s="363">
        <f t="shared" si="29"/>
        <v>0</v>
      </c>
      <c r="M48" s="363">
        <f t="shared" si="29"/>
        <v>0</v>
      </c>
      <c r="N48" s="703"/>
      <c r="O48" s="363">
        <f>+O45</f>
        <v>0</v>
      </c>
      <c r="P48" s="363">
        <f t="shared" ref="P48:Z48" si="30">+P45</f>
        <v>0</v>
      </c>
      <c r="Q48" s="363">
        <f t="shared" si="30"/>
        <v>0</v>
      </c>
      <c r="R48" s="363">
        <f t="shared" si="30"/>
        <v>0</v>
      </c>
      <c r="S48" s="363">
        <f t="shared" si="30"/>
        <v>0</v>
      </c>
      <c r="T48" s="363">
        <f t="shared" si="30"/>
        <v>0</v>
      </c>
      <c r="U48" s="363">
        <f t="shared" si="30"/>
        <v>0</v>
      </c>
      <c r="V48" s="363">
        <f t="shared" si="30"/>
        <v>0</v>
      </c>
      <c r="W48" s="363">
        <f t="shared" si="30"/>
        <v>0</v>
      </c>
      <c r="X48" s="363">
        <f t="shared" si="30"/>
        <v>0</v>
      </c>
      <c r="Y48" s="363">
        <f t="shared" si="30"/>
        <v>0</v>
      </c>
      <c r="Z48" s="363">
        <f t="shared" si="30"/>
        <v>0</v>
      </c>
      <c r="AA48" s="480"/>
      <c r="AB48" s="363">
        <f>+AB45</f>
        <v>0</v>
      </c>
      <c r="AC48" s="363">
        <f t="shared" ref="AC48:AM48" si="31">+AC45</f>
        <v>0</v>
      </c>
      <c r="AD48" s="363">
        <f t="shared" si="31"/>
        <v>0</v>
      </c>
      <c r="AE48" s="363">
        <f t="shared" si="31"/>
        <v>0</v>
      </c>
      <c r="AF48" s="363">
        <f t="shared" si="31"/>
        <v>0</v>
      </c>
      <c r="AG48" s="363">
        <f t="shared" si="31"/>
        <v>0</v>
      </c>
      <c r="AH48" s="363">
        <f t="shared" si="31"/>
        <v>0</v>
      </c>
      <c r="AI48" s="363">
        <f t="shared" si="31"/>
        <v>0</v>
      </c>
      <c r="AJ48" s="363">
        <f t="shared" si="31"/>
        <v>0</v>
      </c>
      <c r="AK48" s="363">
        <f t="shared" si="31"/>
        <v>0</v>
      </c>
      <c r="AL48" s="363">
        <f t="shared" si="31"/>
        <v>0</v>
      </c>
      <c r="AM48" s="363">
        <f t="shared" si="31"/>
        <v>0</v>
      </c>
      <c r="AN48" s="702"/>
    </row>
    <row r="49" spans="1:40" ht="78.75" customHeight="1" x14ac:dyDescent="0.2">
      <c r="A49" s="38"/>
      <c r="B49" s="566" t="str">
        <f>+IF((B48&gt;B47), "ERROR, SDPC cannot exceed Participant Total","")</f>
        <v/>
      </c>
      <c r="C49" s="566" t="str">
        <f t="shared" ref="C49:M49" si="32">+IF((C48&gt;C47), "ERROR, SDPC cannot exceed Participant Total","")</f>
        <v/>
      </c>
      <c r="D49" s="566" t="str">
        <f t="shared" si="32"/>
        <v/>
      </c>
      <c r="E49" s="566" t="str">
        <f t="shared" si="32"/>
        <v/>
      </c>
      <c r="F49" s="566" t="str">
        <f t="shared" si="32"/>
        <v/>
      </c>
      <c r="G49" s="566" t="str">
        <f t="shared" si="32"/>
        <v/>
      </c>
      <c r="H49" s="566" t="str">
        <f t="shared" si="32"/>
        <v/>
      </c>
      <c r="I49" s="566" t="str">
        <f t="shared" si="32"/>
        <v/>
      </c>
      <c r="J49" s="566" t="str">
        <f t="shared" si="32"/>
        <v/>
      </c>
      <c r="K49" s="566" t="str">
        <f t="shared" si="32"/>
        <v/>
      </c>
      <c r="L49" s="566" t="str">
        <f t="shared" si="32"/>
        <v/>
      </c>
      <c r="M49" s="566" t="str">
        <f t="shared" si="32"/>
        <v/>
      </c>
      <c r="N49" s="275"/>
      <c r="O49" s="566" t="str">
        <f>+IF((O48&gt;O47), "ERROR, SDPC cannot exceed Participant Total","")</f>
        <v/>
      </c>
      <c r="P49" s="566" t="str">
        <f t="shared" ref="P49" si="33">+IF((P48&gt;P47), "ERROR, SDPC cannot exceed Participant Total","")</f>
        <v/>
      </c>
      <c r="Q49" s="566" t="str">
        <f t="shared" ref="Q49" si="34">+IF((Q48&gt;Q47), "ERROR, SDPC cannot exceed Participant Total","")</f>
        <v/>
      </c>
      <c r="R49" s="566" t="str">
        <f t="shared" ref="R49" si="35">+IF((R48&gt;R47), "ERROR, SDPC cannot exceed Participant Total","")</f>
        <v/>
      </c>
      <c r="S49" s="566" t="str">
        <f t="shared" ref="S49" si="36">+IF((S48&gt;S47), "ERROR, SDPC cannot exceed Participant Total","")</f>
        <v/>
      </c>
      <c r="T49" s="566" t="str">
        <f t="shared" ref="T49" si="37">+IF((T48&gt;T47), "ERROR, SDPC cannot exceed Participant Total","")</f>
        <v/>
      </c>
      <c r="U49" s="566" t="str">
        <f t="shared" ref="U49" si="38">+IF((U48&gt;U47), "ERROR, SDPC cannot exceed Participant Total","")</f>
        <v/>
      </c>
      <c r="V49" s="566" t="str">
        <f t="shared" ref="V49" si="39">+IF((V48&gt;V47), "ERROR, SDPC cannot exceed Participant Total","")</f>
        <v/>
      </c>
      <c r="W49" s="566" t="str">
        <f t="shared" ref="W49" si="40">+IF((W48&gt;W47), "ERROR, SDPC cannot exceed Participant Total","")</f>
        <v/>
      </c>
      <c r="X49" s="566" t="str">
        <f t="shared" ref="X49" si="41">+IF((X48&gt;X47), "ERROR, SDPC cannot exceed Participant Total","")</f>
        <v/>
      </c>
      <c r="Y49" s="566" t="str">
        <f t="shared" ref="Y49" si="42">+IF((Y48&gt;Y47), "ERROR, SDPC cannot exceed Participant Total","")</f>
        <v/>
      </c>
      <c r="Z49" s="566" t="str">
        <f t="shared" ref="Z49" si="43">+IF((Z48&gt;Z47), "ERROR, SDPC cannot exceed Participant Total","")</f>
        <v/>
      </c>
      <c r="AA49" s="479"/>
      <c r="AB49" s="566" t="str">
        <f>+IF((AB48&gt;AB47), "ERROR, SDPC cannot exceed Participant Total","")</f>
        <v/>
      </c>
      <c r="AC49" s="566" t="str">
        <f t="shared" ref="AC49" si="44">+IF((AC48&gt;AC47), "ERROR, SDPC cannot exceed Participant Total","")</f>
        <v/>
      </c>
      <c r="AD49" s="566" t="str">
        <f t="shared" ref="AD49" si="45">+IF((AD48&gt;AD47), "ERROR, SDPC cannot exceed Participant Total","")</f>
        <v/>
      </c>
      <c r="AE49" s="566" t="str">
        <f t="shared" ref="AE49" si="46">+IF((AE48&gt;AE47), "ERROR, SDPC cannot exceed Participant Total","")</f>
        <v/>
      </c>
      <c r="AF49" s="566" t="str">
        <f t="shared" ref="AF49" si="47">+IF((AF48&gt;AF47), "ERROR, SDPC cannot exceed Participant Total","")</f>
        <v/>
      </c>
      <c r="AG49" s="566" t="str">
        <f t="shared" ref="AG49" si="48">+IF((AG48&gt;AG47), "ERROR, SDPC cannot exceed Participant Total","")</f>
        <v/>
      </c>
      <c r="AH49" s="566" t="str">
        <f t="shared" ref="AH49" si="49">+IF((AH48&gt;AH47), "ERROR, SDPC cannot exceed Participant Total","")</f>
        <v/>
      </c>
      <c r="AI49" s="566" t="str">
        <f t="shared" ref="AI49" si="50">+IF((AI48&gt;AI47), "ERROR, SDPC cannot exceed Participant Total","")</f>
        <v/>
      </c>
      <c r="AJ49" s="566" t="str">
        <f t="shared" ref="AJ49" si="51">+IF((AJ48&gt;AJ47), "ERROR, SDPC cannot exceed Participant Total","")</f>
        <v/>
      </c>
      <c r="AK49" s="566" t="str">
        <f t="shared" ref="AK49" si="52">+IF((AK48&gt;AK47), "ERROR, SDPC cannot exceed Participant Total","")</f>
        <v/>
      </c>
      <c r="AL49" s="566" t="str">
        <f t="shared" ref="AL49" si="53">+IF((AL48&gt;AL47), "ERROR, SDPC cannot exceed Participant Total","")</f>
        <v/>
      </c>
      <c r="AM49" s="566" t="str">
        <f t="shared" ref="AM49" si="54">+IF((AM48&gt;AM47), "ERROR, SDPC cannot exceed Participant Total","")</f>
        <v/>
      </c>
      <c r="AN49" s="702"/>
    </row>
    <row r="50" spans="1:40" x14ac:dyDescent="0.2">
      <c r="B50" s="565"/>
      <c r="C50" s="276"/>
      <c r="D50" s="276"/>
      <c r="E50" s="276"/>
      <c r="F50" s="276"/>
      <c r="G50" s="276"/>
      <c r="H50" s="276"/>
      <c r="I50" s="276"/>
      <c r="J50" s="276"/>
      <c r="K50" s="276"/>
      <c r="L50" s="276"/>
      <c r="M50" s="276"/>
      <c r="N50" s="275"/>
      <c r="O50" s="279"/>
      <c r="P50" s="276"/>
      <c r="Q50" s="276"/>
      <c r="R50" s="276"/>
      <c r="S50" s="276"/>
      <c r="T50" s="276"/>
      <c r="U50" s="276"/>
      <c r="V50" s="276"/>
      <c r="W50" s="276"/>
      <c r="X50" s="276"/>
      <c r="Y50" s="276"/>
      <c r="Z50" s="276"/>
      <c r="AA50" s="479"/>
      <c r="AB50" s="279"/>
      <c r="AC50" s="276"/>
      <c r="AD50" s="276"/>
      <c r="AE50" s="276"/>
      <c r="AF50" s="276"/>
      <c r="AG50" s="276"/>
      <c r="AH50" s="276"/>
      <c r="AI50" s="276"/>
      <c r="AJ50" s="276"/>
      <c r="AK50" s="276"/>
      <c r="AL50" s="276"/>
      <c r="AM50" s="276"/>
      <c r="AN50" s="702"/>
    </row>
    <row r="51" spans="1:40" x14ac:dyDescent="0.2">
      <c r="B51" s="565"/>
      <c r="C51" s="276"/>
      <c r="D51" s="276"/>
      <c r="AN51" s="702"/>
    </row>
    <row r="52" spans="1:40" x14ac:dyDescent="0.2">
      <c r="A52" s="424"/>
      <c r="B52" s="565"/>
      <c r="AN52" s="702"/>
    </row>
    <row r="53" spans="1:40" x14ac:dyDescent="0.2">
      <c r="B53" s="565"/>
    </row>
    <row r="54" spans="1:40" ht="15" customHeight="1" x14ac:dyDescent="0.2">
      <c r="B54" s="565"/>
    </row>
  </sheetData>
  <sheetProtection password="96F1" sheet="1" objects="1" scenarios="1" formatCells="0" formatColumns="0" formatRows="0"/>
  <mergeCells count="2">
    <mergeCell ref="A1:M1"/>
    <mergeCell ref="A2:M2"/>
  </mergeCells>
  <phoneticPr fontId="0" type="noConversion"/>
  <printOptions horizontalCentered="1"/>
  <pageMargins left="0" right="0" top="0.47" bottom="0.75" header="0" footer="0"/>
  <pageSetup scale="62" orientation="landscape" r:id="rId1"/>
  <headerFooter alignWithMargins="0">
    <oddFooter>&amp;C&amp;A&amp;R&amp;P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3"/>
  </sheetPr>
  <dimension ref="A1:AY47"/>
  <sheetViews>
    <sheetView zoomScale="75" zoomScaleNormal="75" workbookViewId="0">
      <pane xSplit="1" topLeftCell="B1" activePane="topRight" state="frozen"/>
      <selection pane="topRight" activeCell="N17" sqref="C17:N17"/>
    </sheetView>
  </sheetViews>
  <sheetFormatPr defaultColWidth="8.7109375" defaultRowHeight="12.75" x14ac:dyDescent="0.2"/>
  <cols>
    <col min="1" max="1" width="36.42578125" style="201" customWidth="1"/>
    <col min="2" max="2" width="12.7109375" style="201" customWidth="1"/>
    <col min="3" max="3" width="10.7109375" style="209" customWidth="1"/>
    <col min="4" max="17" width="10.7109375" style="201" customWidth="1"/>
    <col min="18" max="18" width="2.7109375" style="201" customWidth="1"/>
    <col min="19" max="19" width="9" style="201" customWidth="1"/>
    <col min="20" max="34" width="10.7109375" style="201" customWidth="1"/>
    <col min="35" max="35" width="2.7109375" style="201" customWidth="1"/>
    <col min="36" max="36" width="9" style="201" customWidth="1"/>
    <col min="37" max="51" width="10.7109375" style="201" customWidth="1"/>
    <col min="52" max="16384" width="8.7109375" style="201"/>
  </cols>
  <sheetData>
    <row r="1" spans="1:51" ht="53.25" customHeight="1" x14ac:dyDescent="0.2">
      <c r="A1" s="816" t="s">
        <v>379</v>
      </c>
      <c r="B1" s="816"/>
      <c r="C1" s="816"/>
      <c r="D1" s="816"/>
      <c r="E1" s="816"/>
      <c r="F1" s="816"/>
      <c r="G1" s="816"/>
      <c r="H1" s="816"/>
      <c r="I1" s="816"/>
      <c r="J1" s="816"/>
      <c r="K1" s="816"/>
      <c r="L1" s="816"/>
      <c r="M1" s="816"/>
      <c r="N1" s="816"/>
      <c r="O1" s="816"/>
      <c r="P1" s="816"/>
      <c r="Q1" s="816"/>
      <c r="R1" s="447"/>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row>
    <row r="2" spans="1:51" x14ac:dyDescent="0.2">
      <c r="A2" s="397"/>
      <c r="B2" s="397"/>
      <c r="C2" s="398"/>
      <c r="D2" s="397"/>
      <c r="E2" s="397"/>
      <c r="F2" s="397"/>
      <c r="G2" s="397"/>
      <c r="H2" s="397"/>
      <c r="I2" s="397"/>
      <c r="J2" s="397"/>
      <c r="K2" s="397"/>
      <c r="L2" s="397"/>
      <c r="M2" s="397"/>
      <c r="N2" s="397"/>
      <c r="O2" s="397"/>
      <c r="P2" s="397"/>
      <c r="Q2" s="397"/>
      <c r="R2" s="397"/>
      <c r="S2" s="397"/>
      <c r="T2" s="303"/>
      <c r="U2" s="303"/>
      <c r="V2" s="303"/>
      <c r="W2" s="303"/>
      <c r="X2" s="303"/>
      <c r="Y2" s="303"/>
      <c r="Z2" s="303"/>
      <c r="AA2" s="303"/>
      <c r="AB2" s="303"/>
      <c r="AC2" s="303"/>
      <c r="AD2" s="303"/>
      <c r="AE2" s="303"/>
      <c r="AF2" s="303"/>
      <c r="AG2" s="303"/>
      <c r="AH2" s="303"/>
      <c r="AI2" s="303"/>
      <c r="AJ2" s="397"/>
      <c r="AK2" s="303"/>
      <c r="AL2" s="303"/>
      <c r="AM2" s="303"/>
      <c r="AN2" s="303"/>
      <c r="AO2" s="303"/>
      <c r="AP2" s="303"/>
      <c r="AQ2" s="303"/>
      <c r="AR2" s="303"/>
      <c r="AS2" s="303"/>
      <c r="AT2" s="303"/>
      <c r="AU2" s="303"/>
      <c r="AV2" s="303"/>
      <c r="AW2" s="303"/>
      <c r="AX2" s="303"/>
      <c r="AY2" s="303"/>
    </row>
    <row r="3" spans="1:51" x14ac:dyDescent="0.2">
      <c r="A3" s="399" t="str">
        <f>IF('Assumpt &amp; Notes'!$C$5="","",'Assumpt &amp; Notes'!$C$5)</f>
        <v/>
      </c>
      <c r="B3" s="399"/>
      <c r="C3" s="398"/>
      <c r="D3" s="397"/>
      <c r="E3" s="397"/>
      <c r="F3" s="397"/>
      <c r="G3" s="397"/>
      <c r="H3" s="397"/>
      <c r="I3" s="397"/>
      <c r="J3" s="397"/>
      <c r="K3" s="397"/>
      <c r="L3" s="397"/>
      <c r="M3" s="397"/>
      <c r="N3" s="397"/>
      <c r="O3" s="397"/>
      <c r="P3" s="397"/>
      <c r="Q3" s="397"/>
      <c r="R3" s="397"/>
      <c r="S3" s="399"/>
      <c r="T3" s="341"/>
      <c r="U3" s="303"/>
      <c r="V3" s="303"/>
      <c r="W3" s="303"/>
      <c r="X3" s="303"/>
      <c r="Y3" s="303"/>
      <c r="Z3" s="303"/>
      <c r="AA3" s="303"/>
      <c r="AB3" s="303"/>
      <c r="AC3" s="303"/>
      <c r="AD3" s="303"/>
      <c r="AE3" s="303"/>
      <c r="AF3" s="303"/>
      <c r="AG3" s="303"/>
      <c r="AH3" s="303"/>
      <c r="AI3" s="303"/>
      <c r="AJ3" s="399"/>
      <c r="AK3" s="341"/>
      <c r="AL3" s="303"/>
      <c r="AM3" s="303"/>
      <c r="AN3" s="303"/>
      <c r="AO3" s="303"/>
      <c r="AP3" s="303"/>
      <c r="AQ3" s="303"/>
      <c r="AR3" s="303"/>
      <c r="AS3" s="303"/>
      <c r="AT3" s="303"/>
      <c r="AU3" s="303"/>
      <c r="AV3" s="303"/>
      <c r="AW3" s="303"/>
      <c r="AX3" s="303"/>
      <c r="AY3" s="303"/>
    </row>
    <row r="4" spans="1:51" s="339" customFormat="1" ht="25.5" customHeight="1" x14ac:dyDescent="0.2">
      <c r="A4" s="400"/>
      <c r="B4" s="400"/>
      <c r="C4" s="401" t="str">
        <f>"ADMIN BUDGET-ALL OPERATIONS- "&amp;'Assumpt &amp; Notes'!$D$7</f>
        <v xml:space="preserve">ADMIN BUDGET-ALL OPERATIONS- </v>
      </c>
      <c r="D4" s="401"/>
      <c r="E4" s="401"/>
      <c r="F4" s="401"/>
      <c r="G4" s="401"/>
      <c r="H4" s="401"/>
      <c r="I4" s="401"/>
      <c r="J4" s="401"/>
      <c r="K4" s="401"/>
      <c r="L4" s="401"/>
      <c r="M4" s="401"/>
      <c r="N4" s="401"/>
      <c r="O4" s="401"/>
      <c r="P4" s="401"/>
      <c r="Q4" s="401"/>
      <c r="R4" s="401"/>
      <c r="S4" s="400"/>
      <c r="T4" s="342" t="str">
        <f>"ADMIN BUDGET-ALL OPERATIONS- "&amp;'Assumpt &amp; Notes'!$D$7+1</f>
        <v>ADMIN BUDGET-ALL OPERATIONS- 1</v>
      </c>
      <c r="U4" s="342"/>
      <c r="V4" s="342"/>
      <c r="W4" s="342"/>
      <c r="X4" s="342"/>
      <c r="Y4" s="342"/>
      <c r="Z4" s="342"/>
      <c r="AA4" s="342"/>
      <c r="AB4" s="342"/>
      <c r="AC4" s="342"/>
      <c r="AD4" s="342"/>
      <c r="AE4" s="342"/>
      <c r="AF4" s="342"/>
      <c r="AG4" s="342"/>
      <c r="AH4" s="342"/>
      <c r="AI4" s="342"/>
      <c r="AJ4" s="400"/>
      <c r="AK4" s="342" t="str">
        <f>"ADMIN BUDGET-ALL OPERATIONS- "&amp;'Assumpt &amp; Notes'!$D$7+2</f>
        <v>ADMIN BUDGET-ALL OPERATIONS- 2</v>
      </c>
      <c r="AL4" s="342"/>
      <c r="AM4" s="342"/>
      <c r="AN4" s="342"/>
      <c r="AO4" s="342"/>
      <c r="AP4" s="342"/>
      <c r="AQ4" s="342"/>
      <c r="AR4" s="342"/>
      <c r="AS4" s="342"/>
      <c r="AT4" s="342"/>
      <c r="AU4" s="342"/>
      <c r="AV4" s="342"/>
      <c r="AW4" s="342"/>
      <c r="AX4" s="342"/>
      <c r="AY4" s="342"/>
    </row>
    <row r="5" spans="1:51" ht="12.75" customHeight="1" x14ac:dyDescent="0.2">
      <c r="A5" s="397"/>
      <c r="B5" s="397"/>
      <c r="C5" s="398"/>
      <c r="D5" s="397"/>
      <c r="E5" s="397"/>
      <c r="F5" s="397"/>
      <c r="G5" s="397"/>
      <c r="H5" s="397"/>
      <c r="I5" s="397"/>
      <c r="J5" s="397"/>
      <c r="K5" s="397"/>
      <c r="L5" s="397"/>
      <c r="M5" s="397"/>
      <c r="N5" s="397"/>
      <c r="O5" s="397"/>
      <c r="P5" s="397"/>
      <c r="Q5" s="397"/>
      <c r="R5" s="397"/>
      <c r="S5" s="397"/>
      <c r="T5" s="343"/>
      <c r="U5" s="303"/>
      <c r="V5" s="303"/>
      <c r="W5" s="303"/>
      <c r="X5" s="303"/>
      <c r="Y5" s="303"/>
      <c r="Z5" s="303"/>
      <c r="AA5" s="303"/>
      <c r="AB5" s="303"/>
      <c r="AC5" s="303"/>
      <c r="AD5" s="303"/>
      <c r="AE5" s="303"/>
      <c r="AF5" s="303"/>
      <c r="AG5" s="303"/>
      <c r="AH5" s="303"/>
      <c r="AI5" s="303"/>
      <c r="AJ5" s="397"/>
      <c r="AK5" s="343"/>
      <c r="AL5" s="303"/>
      <c r="AM5" s="303"/>
      <c r="AN5" s="303"/>
      <c r="AO5" s="303"/>
      <c r="AP5" s="303"/>
      <c r="AQ5" s="303"/>
      <c r="AR5" s="303"/>
      <c r="AS5" s="303"/>
      <c r="AT5" s="303"/>
      <c r="AU5" s="303"/>
      <c r="AV5" s="303"/>
      <c r="AW5" s="303"/>
      <c r="AX5" s="303"/>
      <c r="AY5" s="303"/>
    </row>
    <row r="6" spans="1:51" s="205" customFormat="1" ht="72.599999999999994" customHeight="1" x14ac:dyDescent="0.2">
      <c r="A6" s="402" t="s">
        <v>12</v>
      </c>
      <c r="B6" s="402"/>
      <c r="C6" s="403" t="s">
        <v>27</v>
      </c>
      <c r="D6" s="403" t="s">
        <v>28</v>
      </c>
      <c r="E6" s="403" t="s">
        <v>29</v>
      </c>
      <c r="F6" s="403" t="s">
        <v>30</v>
      </c>
      <c r="G6" s="403" t="s">
        <v>18</v>
      </c>
      <c r="H6" s="403" t="s">
        <v>31</v>
      </c>
      <c r="I6" s="403" t="s">
        <v>32</v>
      </c>
      <c r="J6" s="403" t="s">
        <v>33</v>
      </c>
      <c r="K6" s="403" t="s">
        <v>34</v>
      </c>
      <c r="L6" s="403" t="s">
        <v>35</v>
      </c>
      <c r="M6" s="403" t="s">
        <v>36</v>
      </c>
      <c r="N6" s="403" t="s">
        <v>37</v>
      </c>
      <c r="O6" s="403" t="s">
        <v>39</v>
      </c>
      <c r="P6" s="404" t="s">
        <v>247</v>
      </c>
      <c r="Q6" s="404" t="s">
        <v>248</v>
      </c>
      <c r="R6" s="404"/>
      <c r="S6" s="402"/>
      <c r="T6" s="344" t="s">
        <v>27</v>
      </c>
      <c r="U6" s="344" t="s">
        <v>28</v>
      </c>
      <c r="V6" s="344" t="s">
        <v>29</v>
      </c>
      <c r="W6" s="344" t="s">
        <v>30</v>
      </c>
      <c r="X6" s="344" t="s">
        <v>18</v>
      </c>
      <c r="Y6" s="344" t="s">
        <v>31</v>
      </c>
      <c r="Z6" s="344" t="s">
        <v>32</v>
      </c>
      <c r="AA6" s="344" t="s">
        <v>33</v>
      </c>
      <c r="AB6" s="344" t="s">
        <v>34</v>
      </c>
      <c r="AC6" s="344" t="s">
        <v>35</v>
      </c>
      <c r="AD6" s="344" t="s">
        <v>36</v>
      </c>
      <c r="AE6" s="344" t="s">
        <v>37</v>
      </c>
      <c r="AF6" s="344" t="s">
        <v>39</v>
      </c>
      <c r="AG6" s="404" t="s">
        <v>247</v>
      </c>
      <c r="AH6" s="404" t="s">
        <v>248</v>
      </c>
      <c r="AI6" s="404"/>
      <c r="AJ6" s="402"/>
      <c r="AK6" s="344" t="s">
        <v>27</v>
      </c>
      <c r="AL6" s="344" t="s">
        <v>28</v>
      </c>
      <c r="AM6" s="344" t="s">
        <v>29</v>
      </c>
      <c r="AN6" s="344" t="s">
        <v>30</v>
      </c>
      <c r="AO6" s="344" t="s">
        <v>18</v>
      </c>
      <c r="AP6" s="344" t="s">
        <v>31</v>
      </c>
      <c r="AQ6" s="344" t="s">
        <v>32</v>
      </c>
      <c r="AR6" s="344" t="s">
        <v>33</v>
      </c>
      <c r="AS6" s="344" t="s">
        <v>34</v>
      </c>
      <c r="AT6" s="344" t="s">
        <v>35</v>
      </c>
      <c r="AU6" s="344" t="s">
        <v>36</v>
      </c>
      <c r="AV6" s="344" t="s">
        <v>37</v>
      </c>
      <c r="AW6" s="344" t="s">
        <v>39</v>
      </c>
      <c r="AX6" s="404" t="s">
        <v>247</v>
      </c>
      <c r="AY6" s="404" t="s">
        <v>248</v>
      </c>
    </row>
    <row r="7" spans="1:51" x14ac:dyDescent="0.2">
      <c r="A7" s="408"/>
      <c r="B7" s="408"/>
      <c r="C7" s="443"/>
      <c r="D7" s="443"/>
      <c r="E7" s="443"/>
      <c r="F7" s="443"/>
      <c r="G7" s="443"/>
      <c r="H7" s="443"/>
      <c r="I7" s="443"/>
      <c r="J7" s="443"/>
      <c r="K7" s="443"/>
      <c r="L7" s="443"/>
      <c r="M7" s="443"/>
      <c r="N7" s="443"/>
      <c r="O7" s="443"/>
      <c r="P7" s="443"/>
      <c r="Q7" s="365"/>
      <c r="R7" s="365"/>
      <c r="S7" s="408"/>
      <c r="T7" s="443"/>
      <c r="U7" s="443"/>
      <c r="V7" s="443"/>
      <c r="W7" s="443"/>
      <c r="X7" s="443"/>
      <c r="Y7" s="443"/>
      <c r="Z7" s="443"/>
      <c r="AA7" s="443"/>
      <c r="AB7" s="443"/>
      <c r="AC7" s="443"/>
      <c r="AD7" s="443"/>
      <c r="AE7" s="443"/>
      <c r="AF7" s="443"/>
      <c r="AG7" s="443"/>
      <c r="AH7" s="365"/>
      <c r="AI7" s="365"/>
      <c r="AJ7" s="408"/>
      <c r="AK7" s="443"/>
      <c r="AL7" s="443"/>
      <c r="AM7" s="443"/>
      <c r="AN7" s="443"/>
      <c r="AO7" s="443"/>
      <c r="AP7" s="443"/>
      <c r="AQ7" s="443"/>
      <c r="AR7" s="443"/>
      <c r="AS7" s="443"/>
      <c r="AT7" s="443"/>
      <c r="AU7" s="443"/>
      <c r="AV7" s="443"/>
      <c r="AW7" s="443"/>
      <c r="AX7" s="443"/>
      <c r="AY7" s="365"/>
    </row>
    <row r="8" spans="1:51" x14ac:dyDescent="0.2">
      <c r="A8" s="402" t="s">
        <v>259</v>
      </c>
      <c r="B8" s="402"/>
      <c r="C8" s="443"/>
      <c r="D8" s="443"/>
      <c r="E8" s="443"/>
      <c r="F8" s="443"/>
      <c r="G8" s="443"/>
      <c r="H8" s="443"/>
      <c r="I8" s="443"/>
      <c r="J8" s="443"/>
      <c r="K8" s="443"/>
      <c r="L8" s="443"/>
      <c r="M8" s="443"/>
      <c r="N8" s="443"/>
      <c r="O8" s="443"/>
      <c r="P8" s="443"/>
      <c r="Q8" s="365"/>
      <c r="R8" s="365"/>
      <c r="S8" s="402"/>
      <c r="T8" s="443"/>
      <c r="U8" s="443"/>
      <c r="V8" s="443"/>
      <c r="W8" s="443"/>
      <c r="X8" s="443"/>
      <c r="Y8" s="443"/>
      <c r="Z8" s="443"/>
      <c r="AA8" s="443"/>
      <c r="AB8" s="443"/>
      <c r="AC8" s="443"/>
      <c r="AD8" s="443"/>
      <c r="AE8" s="443"/>
      <c r="AF8" s="443"/>
      <c r="AG8" s="443"/>
      <c r="AH8" s="365"/>
      <c r="AI8" s="365"/>
      <c r="AJ8" s="402"/>
      <c r="AK8" s="443"/>
      <c r="AL8" s="443"/>
      <c r="AM8" s="443"/>
      <c r="AN8" s="443"/>
      <c r="AO8" s="443"/>
      <c r="AP8" s="443"/>
      <c r="AQ8" s="443"/>
      <c r="AR8" s="443"/>
      <c r="AS8" s="443"/>
      <c r="AT8" s="443"/>
      <c r="AU8" s="443"/>
      <c r="AV8" s="443"/>
      <c r="AW8" s="443"/>
      <c r="AX8" s="443"/>
      <c r="AY8" s="365"/>
    </row>
    <row r="9" spans="1:51" ht="39" customHeight="1" x14ac:dyDescent="0.2">
      <c r="A9" s="436" t="s">
        <v>209</v>
      </c>
      <c r="B9" s="436"/>
      <c r="C9" s="441"/>
      <c r="D9" s="442"/>
      <c r="E9" s="442"/>
      <c r="F9" s="442"/>
      <c r="G9" s="442"/>
      <c r="H9" s="442"/>
      <c r="I9" s="442"/>
      <c r="J9" s="442"/>
      <c r="K9" s="442"/>
      <c r="L9" s="818" t="str">
        <f>IF(ABS(B10-O10)&gt;5,"ERROR, TOTAL SALARIES, CELL O10, MUST AGREE WITH ADMINISTRATIVE OVERHEAD SALARIES IN PERSONNEL SCHEDULE"," ")</f>
        <v xml:space="preserve"> </v>
      </c>
      <c r="M9" s="818"/>
      <c r="N9" s="818"/>
      <c r="O9" s="818"/>
      <c r="P9" s="680"/>
      <c r="Q9" s="680"/>
      <c r="R9" s="443"/>
      <c r="S9" s="436"/>
      <c r="T9" s="441"/>
      <c r="U9" s="442"/>
      <c r="V9" s="442"/>
      <c r="W9" s="442"/>
      <c r="X9" s="442"/>
      <c r="Y9" s="442"/>
      <c r="Z9" s="442"/>
      <c r="AA9" s="442"/>
      <c r="AC9" s="818" t="str">
        <f>IF(ABS(S10-AF10)&gt;5,"ERROR, TOTAL SALARIES, CELL AF10, MUST AGREE WITH ADMINISTRATIVE OVERHEAD SALARIES IN PERSONNEL SCHEDULE"," ")</f>
        <v xml:space="preserve"> </v>
      </c>
      <c r="AD9" s="818"/>
      <c r="AE9" s="818"/>
      <c r="AF9" s="818"/>
      <c r="AG9" s="442"/>
      <c r="AH9" s="443"/>
      <c r="AI9" s="443"/>
      <c r="AJ9" s="436"/>
      <c r="AK9" s="441"/>
      <c r="AL9" s="442"/>
      <c r="AM9" s="442"/>
      <c r="AN9" s="442"/>
      <c r="AO9" s="442"/>
      <c r="AP9" s="442"/>
      <c r="AQ9" s="442"/>
      <c r="AR9" s="442"/>
      <c r="AS9" s="442"/>
      <c r="AT9" s="818" t="str">
        <f>IF(ABS(AJ10-AW10)&gt;5,"ERROR, TOTAL SALARIES, CELL AW10, MUST AGREE WITH ADMINISTRATIVE OVERHEAD SALARIES IN PERSONNEL SCHEDULE"," ")</f>
        <v xml:space="preserve"> </v>
      </c>
      <c r="AU9" s="818"/>
      <c r="AV9" s="818"/>
      <c r="AW9" s="818"/>
      <c r="AX9" s="442"/>
      <c r="AY9" s="443"/>
    </row>
    <row r="10" spans="1:51" x14ac:dyDescent="0.2">
      <c r="A10" s="405" t="s">
        <v>175</v>
      </c>
      <c r="B10" s="490">
        <f>+'Personnel Schedule'!E151</f>
        <v>0</v>
      </c>
      <c r="C10" s="766"/>
      <c r="D10" s="766"/>
      <c r="E10" s="766"/>
      <c r="F10" s="766"/>
      <c r="G10" s="766"/>
      <c r="H10" s="766"/>
      <c r="I10" s="766"/>
      <c r="J10" s="766"/>
      <c r="K10" s="766"/>
      <c r="L10" s="766"/>
      <c r="M10" s="766"/>
      <c r="N10" s="766"/>
      <c r="O10" s="365">
        <f t="shared" ref="O10:O13" si="0">SUM(C10:N10)</f>
        <v>0</v>
      </c>
      <c r="P10" s="442"/>
      <c r="Q10" s="365">
        <f>O10-P10</f>
        <v>0</v>
      </c>
      <c r="R10" s="365"/>
      <c r="S10" s="490">
        <f>+'Personnel Schedule'!I151</f>
        <v>0</v>
      </c>
      <c r="T10" s="766"/>
      <c r="U10" s="766"/>
      <c r="V10" s="766"/>
      <c r="W10" s="766"/>
      <c r="X10" s="766"/>
      <c r="Y10" s="766"/>
      <c r="Z10" s="766"/>
      <c r="AA10" s="766"/>
      <c r="AB10" s="766"/>
      <c r="AC10" s="766"/>
      <c r="AD10" s="766"/>
      <c r="AE10" s="766"/>
      <c r="AF10" s="365">
        <f t="shared" ref="AF10:AF13" si="1">SUM(T10:AE10)</f>
        <v>0</v>
      </c>
      <c r="AG10" s="442"/>
      <c r="AH10" s="365">
        <f>AF10-AG10</f>
        <v>0</v>
      </c>
      <c r="AI10" s="365"/>
      <c r="AJ10" s="490">
        <f>+'Personnel Schedule'!M151</f>
        <v>0</v>
      </c>
      <c r="AK10" s="766"/>
      <c r="AL10" s="766"/>
      <c r="AM10" s="766"/>
      <c r="AN10" s="766"/>
      <c r="AO10" s="766"/>
      <c r="AP10" s="766"/>
      <c r="AQ10" s="766"/>
      <c r="AR10" s="766"/>
      <c r="AS10" s="766"/>
      <c r="AT10" s="766"/>
      <c r="AU10" s="766"/>
      <c r="AV10" s="766"/>
      <c r="AW10" s="365">
        <f t="shared" ref="AW10:AW13" si="2">SUM(AK10:AV10)</f>
        <v>0</v>
      </c>
      <c r="AX10" s="442"/>
      <c r="AY10" s="365">
        <f>AW10-AX10</f>
        <v>0</v>
      </c>
    </row>
    <row r="11" spans="1:51" x14ac:dyDescent="0.2">
      <c r="A11" s="405" t="s">
        <v>176</v>
      </c>
      <c r="B11" s="308"/>
      <c r="C11" s="281"/>
      <c r="D11" s="281"/>
      <c r="E11" s="281"/>
      <c r="F11" s="281"/>
      <c r="G11" s="281"/>
      <c r="H11" s="281"/>
      <c r="I11" s="281"/>
      <c r="J11" s="281"/>
      <c r="K11" s="281"/>
      <c r="L11" s="281"/>
      <c r="M11" s="281"/>
      <c r="N11" s="281"/>
      <c r="O11" s="365">
        <f t="shared" si="0"/>
        <v>0</v>
      </c>
      <c r="P11" s="442"/>
      <c r="Q11" s="365">
        <f t="shared" ref="Q11:Q13" si="3">O11-P11</f>
        <v>0</v>
      </c>
      <c r="R11" s="365"/>
      <c r="S11" s="308"/>
      <c r="T11" s="281"/>
      <c r="U11" s="281"/>
      <c r="V11" s="281"/>
      <c r="W11" s="281"/>
      <c r="X11" s="281"/>
      <c r="Y11" s="281"/>
      <c r="Z11" s="281"/>
      <c r="AA11" s="281"/>
      <c r="AB11" s="281"/>
      <c r="AC11" s="281"/>
      <c r="AD11" s="281"/>
      <c r="AE11" s="281"/>
      <c r="AF11" s="365">
        <f t="shared" si="1"/>
        <v>0</v>
      </c>
      <c r="AG11" s="442"/>
      <c r="AH11" s="365">
        <f t="shared" ref="AH11:AH13" si="4">AF11-AG11</f>
        <v>0</v>
      </c>
      <c r="AI11" s="365"/>
      <c r="AJ11" s="308"/>
      <c r="AK11" s="281"/>
      <c r="AL11" s="281"/>
      <c r="AM11" s="281"/>
      <c r="AN11" s="281"/>
      <c r="AO11" s="281"/>
      <c r="AP11" s="281"/>
      <c r="AQ11" s="281"/>
      <c r="AR11" s="281"/>
      <c r="AS11" s="281"/>
      <c r="AT11" s="281"/>
      <c r="AU11" s="281"/>
      <c r="AV11" s="281"/>
      <c r="AW11" s="365">
        <f t="shared" si="2"/>
        <v>0</v>
      </c>
      <c r="AX11" s="442"/>
      <c r="AY11" s="365">
        <f t="shared" ref="AY11:AY13" si="5">AW11-AX11</f>
        <v>0</v>
      </c>
    </row>
    <row r="12" spans="1:51" x14ac:dyDescent="0.2">
      <c r="A12" s="405" t="s">
        <v>177</v>
      </c>
      <c r="B12" s="308"/>
      <c r="C12" s="281"/>
      <c r="D12" s="281"/>
      <c r="E12" s="281"/>
      <c r="F12" s="281"/>
      <c r="G12" s="281"/>
      <c r="H12" s="281"/>
      <c r="I12" s="281"/>
      <c r="J12" s="281"/>
      <c r="K12" s="281"/>
      <c r="L12" s="281"/>
      <c r="M12" s="281"/>
      <c r="N12" s="281"/>
      <c r="O12" s="365">
        <f t="shared" si="0"/>
        <v>0</v>
      </c>
      <c r="P12" s="442"/>
      <c r="Q12" s="365">
        <f t="shared" si="3"/>
        <v>0</v>
      </c>
      <c r="R12" s="365"/>
      <c r="S12" s="308"/>
      <c r="T12" s="281"/>
      <c r="U12" s="281"/>
      <c r="V12" s="281"/>
      <c r="W12" s="281"/>
      <c r="X12" s="281"/>
      <c r="Y12" s="281"/>
      <c r="Z12" s="281"/>
      <c r="AA12" s="281"/>
      <c r="AB12" s="281"/>
      <c r="AC12" s="281"/>
      <c r="AD12" s="281"/>
      <c r="AE12" s="281"/>
      <c r="AF12" s="365">
        <f t="shared" si="1"/>
        <v>0</v>
      </c>
      <c r="AG12" s="442"/>
      <c r="AH12" s="365">
        <f t="shared" si="4"/>
        <v>0</v>
      </c>
      <c r="AI12" s="365"/>
      <c r="AJ12" s="308"/>
      <c r="AK12" s="281"/>
      <c r="AL12" s="281"/>
      <c r="AM12" s="281"/>
      <c r="AN12" s="281"/>
      <c r="AO12" s="281"/>
      <c r="AP12" s="281"/>
      <c r="AQ12" s="281"/>
      <c r="AR12" s="281"/>
      <c r="AS12" s="281"/>
      <c r="AT12" s="281"/>
      <c r="AU12" s="281"/>
      <c r="AV12" s="281"/>
      <c r="AW12" s="365">
        <f t="shared" si="2"/>
        <v>0</v>
      </c>
      <c r="AX12" s="442"/>
      <c r="AY12" s="365">
        <f t="shared" si="5"/>
        <v>0</v>
      </c>
    </row>
    <row r="13" spans="1:51" x14ac:dyDescent="0.2">
      <c r="A13" s="405" t="s">
        <v>8</v>
      </c>
      <c r="B13" s="308"/>
      <c r="C13" s="281"/>
      <c r="D13" s="281"/>
      <c r="E13" s="281"/>
      <c r="F13" s="281"/>
      <c r="G13" s="281"/>
      <c r="H13" s="281"/>
      <c r="I13" s="281"/>
      <c r="J13" s="281"/>
      <c r="K13" s="281"/>
      <c r="L13" s="281"/>
      <c r="M13" s="281"/>
      <c r="N13" s="281"/>
      <c r="O13" s="365">
        <f t="shared" si="0"/>
        <v>0</v>
      </c>
      <c r="P13" s="442"/>
      <c r="Q13" s="365">
        <f t="shared" si="3"/>
        <v>0</v>
      </c>
      <c r="R13" s="365"/>
      <c r="S13" s="308"/>
      <c r="T13" s="281"/>
      <c r="U13" s="281"/>
      <c r="V13" s="281"/>
      <c r="W13" s="281"/>
      <c r="X13" s="281"/>
      <c r="Y13" s="281"/>
      <c r="Z13" s="281"/>
      <c r="AA13" s="281"/>
      <c r="AB13" s="281"/>
      <c r="AC13" s="281"/>
      <c r="AD13" s="281"/>
      <c r="AE13" s="281"/>
      <c r="AF13" s="365">
        <f t="shared" si="1"/>
        <v>0</v>
      </c>
      <c r="AG13" s="442"/>
      <c r="AH13" s="365">
        <f t="shared" si="4"/>
        <v>0</v>
      </c>
      <c r="AI13" s="365"/>
      <c r="AJ13" s="308"/>
      <c r="AK13" s="281"/>
      <c r="AL13" s="281"/>
      <c r="AM13" s="281"/>
      <c r="AN13" s="281"/>
      <c r="AO13" s="281"/>
      <c r="AP13" s="281"/>
      <c r="AQ13" s="281"/>
      <c r="AR13" s="281"/>
      <c r="AS13" s="281"/>
      <c r="AT13" s="281"/>
      <c r="AU13" s="281"/>
      <c r="AV13" s="281"/>
      <c r="AW13" s="365">
        <f t="shared" si="2"/>
        <v>0</v>
      </c>
      <c r="AX13" s="442"/>
      <c r="AY13" s="365">
        <f t="shared" si="5"/>
        <v>0</v>
      </c>
    </row>
    <row r="14" spans="1:51" x14ac:dyDescent="0.2">
      <c r="A14" s="406" t="s">
        <v>135</v>
      </c>
      <c r="B14" s="406"/>
      <c r="C14" s="425">
        <f t="shared" ref="C14" si="6">SUM(C10:C13)</f>
        <v>0</v>
      </c>
      <c r="D14" s="425">
        <f t="shared" ref="D14" si="7">SUM(D10:D13)</f>
        <v>0</v>
      </c>
      <c r="E14" s="425">
        <f t="shared" ref="E14" si="8">SUM(E10:E13)</f>
        <v>0</v>
      </c>
      <c r="F14" s="425">
        <f t="shared" ref="F14" si="9">SUM(F10:F13)</f>
        <v>0</v>
      </c>
      <c r="G14" s="425">
        <f t="shared" ref="G14" si="10">SUM(G10:G13)</f>
        <v>0</v>
      </c>
      <c r="H14" s="425">
        <f t="shared" ref="H14" si="11">SUM(H10:H13)</f>
        <v>0</v>
      </c>
      <c r="I14" s="425">
        <f t="shared" ref="I14" si="12">SUM(I10:I13)</f>
        <v>0</v>
      </c>
      <c r="J14" s="425">
        <f t="shared" ref="J14" si="13">SUM(J10:J13)</f>
        <v>0</v>
      </c>
      <c r="K14" s="425">
        <f t="shared" ref="K14" si="14">SUM(K10:K13)</f>
        <v>0</v>
      </c>
      <c r="L14" s="425">
        <f t="shared" ref="L14" si="15">SUM(L10:L13)</f>
        <v>0</v>
      </c>
      <c r="M14" s="425">
        <f t="shared" ref="M14" si="16">SUM(M10:M13)</f>
        <v>0</v>
      </c>
      <c r="N14" s="425">
        <f>SUM(N10:N13)</f>
        <v>0</v>
      </c>
      <c r="O14" s="425">
        <f>SUM(O10:O13)</f>
        <v>0</v>
      </c>
      <c r="P14" s="425">
        <f>SUM(P10:P13)</f>
        <v>0</v>
      </c>
      <c r="Q14" s="425">
        <f>SUM(Q10:Q13)</f>
        <v>0</v>
      </c>
      <c r="R14" s="365"/>
      <c r="S14" s="406"/>
      <c r="T14" s="425">
        <f t="shared" ref="T14:AE14" si="17">SUM(T10:T13)</f>
        <v>0</v>
      </c>
      <c r="U14" s="425">
        <f t="shared" si="17"/>
        <v>0</v>
      </c>
      <c r="V14" s="425">
        <f t="shared" si="17"/>
        <v>0</v>
      </c>
      <c r="W14" s="425">
        <f t="shared" si="17"/>
        <v>0</v>
      </c>
      <c r="X14" s="425">
        <f t="shared" si="17"/>
        <v>0</v>
      </c>
      <c r="Y14" s="425">
        <f t="shared" si="17"/>
        <v>0</v>
      </c>
      <c r="Z14" s="425">
        <f t="shared" si="17"/>
        <v>0</v>
      </c>
      <c r="AA14" s="425">
        <f t="shared" si="17"/>
        <v>0</v>
      </c>
      <c r="AB14" s="425">
        <f t="shared" si="17"/>
        <v>0</v>
      </c>
      <c r="AC14" s="425">
        <f t="shared" si="17"/>
        <v>0</v>
      </c>
      <c r="AD14" s="425">
        <f t="shared" si="17"/>
        <v>0</v>
      </c>
      <c r="AE14" s="425">
        <f t="shared" si="17"/>
        <v>0</v>
      </c>
      <c r="AF14" s="425">
        <f>SUM(AF10:AF13)</f>
        <v>0</v>
      </c>
      <c r="AG14" s="425">
        <f>SUM(AG10:AG13)</f>
        <v>0</v>
      </c>
      <c r="AH14" s="425">
        <f>SUM(AH10:AH13)</f>
        <v>0</v>
      </c>
      <c r="AI14" s="365"/>
      <c r="AJ14" s="406"/>
      <c r="AK14" s="425">
        <f t="shared" ref="AK14" si="18">SUM(AK10:AK13)</f>
        <v>0</v>
      </c>
      <c r="AL14" s="425">
        <f t="shared" ref="AL14" si="19">SUM(AL10:AL13)</f>
        <v>0</v>
      </c>
      <c r="AM14" s="425">
        <f t="shared" ref="AM14" si="20">SUM(AM10:AM13)</f>
        <v>0</v>
      </c>
      <c r="AN14" s="425">
        <f t="shared" ref="AN14" si="21">SUM(AN10:AN13)</f>
        <v>0</v>
      </c>
      <c r="AO14" s="425">
        <f t="shared" ref="AO14" si="22">SUM(AO10:AO13)</f>
        <v>0</v>
      </c>
      <c r="AP14" s="425">
        <f t="shared" ref="AP14" si="23">SUM(AP10:AP13)</f>
        <v>0</v>
      </c>
      <c r="AQ14" s="425">
        <f t="shared" ref="AQ14" si="24">SUM(AQ10:AQ13)</f>
        <v>0</v>
      </c>
      <c r="AR14" s="425">
        <f t="shared" ref="AR14" si="25">SUM(AR10:AR13)</f>
        <v>0</v>
      </c>
      <c r="AS14" s="425">
        <f t="shared" ref="AS14" si="26">SUM(AS10:AS13)</f>
        <v>0</v>
      </c>
      <c r="AT14" s="425">
        <f t="shared" ref="AT14" si="27">SUM(AT10:AT13)</f>
        <v>0</v>
      </c>
      <c r="AU14" s="425">
        <f t="shared" ref="AU14" si="28">SUM(AU10:AU13)</f>
        <v>0</v>
      </c>
      <c r="AV14" s="425">
        <f>SUM(AV10:AV13)</f>
        <v>0</v>
      </c>
      <c r="AW14" s="425">
        <f>SUM(AW10:AW13)</f>
        <v>0</v>
      </c>
      <c r="AX14" s="425">
        <f>SUM(AX10:AX13)</f>
        <v>0</v>
      </c>
      <c r="AY14" s="425">
        <f>SUM(AY10:AY13)</f>
        <v>0</v>
      </c>
    </row>
    <row r="15" spans="1:51" x14ac:dyDescent="0.2">
      <c r="A15" s="397"/>
      <c r="B15" s="397"/>
      <c r="C15" s="442"/>
      <c r="D15" s="442"/>
      <c r="E15" s="442"/>
      <c r="F15" s="442"/>
      <c r="G15" s="442"/>
      <c r="H15" s="442"/>
      <c r="I15" s="442"/>
      <c r="J15" s="442"/>
      <c r="K15" s="442"/>
      <c r="L15" s="442"/>
      <c r="M15" s="442"/>
      <c r="N15" s="442"/>
      <c r="O15" s="443"/>
      <c r="P15" s="442"/>
      <c r="Q15" s="443"/>
      <c r="R15" s="443"/>
      <c r="S15" s="397"/>
      <c r="T15" s="442"/>
      <c r="U15" s="442"/>
      <c r="V15" s="442"/>
      <c r="W15" s="442"/>
      <c r="X15" s="442"/>
      <c r="Y15" s="442"/>
      <c r="Z15" s="442"/>
      <c r="AA15" s="442"/>
      <c r="AB15" s="442"/>
      <c r="AC15" s="442"/>
      <c r="AD15" s="442"/>
      <c r="AE15" s="442"/>
      <c r="AF15" s="443"/>
      <c r="AG15" s="442"/>
      <c r="AH15" s="443"/>
      <c r="AI15" s="443"/>
      <c r="AJ15" s="397"/>
      <c r="AK15" s="442"/>
      <c r="AL15" s="442"/>
      <c r="AM15" s="442"/>
      <c r="AN15" s="442"/>
      <c r="AO15" s="442"/>
      <c r="AP15" s="442"/>
      <c r="AQ15" s="442"/>
      <c r="AR15" s="442"/>
      <c r="AS15" s="442"/>
      <c r="AT15" s="442"/>
      <c r="AU15" s="442"/>
      <c r="AV15" s="442"/>
      <c r="AW15" s="443"/>
      <c r="AX15" s="442"/>
      <c r="AY15" s="443"/>
    </row>
    <row r="16" spans="1:51" x14ac:dyDescent="0.2">
      <c r="A16" s="405" t="s">
        <v>180</v>
      </c>
      <c r="B16" s="308"/>
      <c r="C16" s="281"/>
      <c r="D16" s="281"/>
      <c r="E16" s="281"/>
      <c r="F16" s="281"/>
      <c r="G16" s="281"/>
      <c r="H16" s="281"/>
      <c r="I16" s="281"/>
      <c r="J16" s="281"/>
      <c r="K16" s="281"/>
      <c r="L16" s="281"/>
      <c r="M16" s="281"/>
      <c r="N16" s="281"/>
      <c r="O16" s="365">
        <f t="shared" ref="O16:O39" si="29">SUM(C16:N16)</f>
        <v>0</v>
      </c>
      <c r="P16" s="442"/>
      <c r="Q16" s="365">
        <f t="shared" ref="Q16:Q39" si="30">O16-P16</f>
        <v>0</v>
      </c>
      <c r="R16" s="365"/>
      <c r="S16" s="308"/>
      <c r="T16" s="281"/>
      <c r="U16" s="281"/>
      <c r="V16" s="281"/>
      <c r="W16" s="281"/>
      <c r="X16" s="281"/>
      <c r="Y16" s="281"/>
      <c r="Z16" s="281"/>
      <c r="AA16" s="281"/>
      <c r="AB16" s="281"/>
      <c r="AC16" s="281"/>
      <c r="AD16" s="281"/>
      <c r="AE16" s="281"/>
      <c r="AF16" s="365">
        <f t="shared" ref="AF16:AF39" si="31">SUM(T16:AE16)</f>
        <v>0</v>
      </c>
      <c r="AG16" s="442"/>
      <c r="AH16" s="365">
        <f t="shared" ref="AH16:AH39" si="32">AF16-AG16</f>
        <v>0</v>
      </c>
      <c r="AI16" s="365"/>
      <c r="AJ16" s="308"/>
      <c r="AK16" s="281"/>
      <c r="AL16" s="281"/>
      <c r="AM16" s="281"/>
      <c r="AN16" s="281"/>
      <c r="AO16" s="281"/>
      <c r="AP16" s="281"/>
      <c r="AQ16" s="281"/>
      <c r="AR16" s="281"/>
      <c r="AS16" s="281"/>
      <c r="AT16" s="281"/>
      <c r="AU16" s="281"/>
      <c r="AV16" s="281"/>
      <c r="AW16" s="365">
        <f t="shared" ref="AW16:AW39" si="33">SUM(AK16:AV16)</f>
        <v>0</v>
      </c>
      <c r="AX16" s="442"/>
      <c r="AY16" s="365">
        <f t="shared" ref="AY16:AY39" si="34">AW16-AX16</f>
        <v>0</v>
      </c>
    </row>
    <row r="17" spans="1:51" x14ac:dyDescent="0.2">
      <c r="A17" s="405" t="s">
        <v>156</v>
      </c>
      <c r="B17" s="308"/>
      <c r="C17" s="281"/>
      <c r="D17" s="281"/>
      <c r="E17" s="281"/>
      <c r="F17" s="281"/>
      <c r="G17" s="281"/>
      <c r="H17" s="281"/>
      <c r="I17" s="281"/>
      <c r="J17" s="281"/>
      <c r="K17" s="281"/>
      <c r="L17" s="281"/>
      <c r="M17" s="281"/>
      <c r="N17" s="281"/>
      <c r="O17" s="365">
        <f t="shared" si="29"/>
        <v>0</v>
      </c>
      <c r="P17" s="442"/>
      <c r="Q17" s="365">
        <f t="shared" si="30"/>
        <v>0</v>
      </c>
      <c r="R17" s="365"/>
      <c r="S17" s="308"/>
      <c r="T17" s="281"/>
      <c r="U17" s="281"/>
      <c r="V17" s="281"/>
      <c r="W17" s="281"/>
      <c r="X17" s="281"/>
      <c r="Y17" s="281"/>
      <c r="Z17" s="281"/>
      <c r="AA17" s="281"/>
      <c r="AB17" s="281"/>
      <c r="AC17" s="281"/>
      <c r="AD17" s="281"/>
      <c r="AE17" s="281"/>
      <c r="AF17" s="365">
        <f t="shared" si="31"/>
        <v>0</v>
      </c>
      <c r="AG17" s="442"/>
      <c r="AH17" s="365">
        <f t="shared" si="32"/>
        <v>0</v>
      </c>
      <c r="AI17" s="365"/>
      <c r="AJ17" s="308"/>
      <c r="AK17" s="281"/>
      <c r="AL17" s="281"/>
      <c r="AM17" s="281"/>
      <c r="AN17" s="281"/>
      <c r="AO17" s="281"/>
      <c r="AP17" s="281"/>
      <c r="AQ17" s="281"/>
      <c r="AR17" s="281"/>
      <c r="AS17" s="281"/>
      <c r="AT17" s="281"/>
      <c r="AU17" s="281"/>
      <c r="AV17" s="281"/>
      <c r="AW17" s="365">
        <f t="shared" si="33"/>
        <v>0</v>
      </c>
      <c r="AX17" s="442"/>
      <c r="AY17" s="365">
        <f t="shared" si="34"/>
        <v>0</v>
      </c>
    </row>
    <row r="18" spans="1:51" ht="12.75" customHeight="1" x14ac:dyDescent="0.2">
      <c r="A18" s="407" t="s">
        <v>130</v>
      </c>
      <c r="B18" s="308"/>
      <c r="C18" s="281"/>
      <c r="D18" s="281"/>
      <c r="E18" s="281"/>
      <c r="F18" s="281"/>
      <c r="G18" s="281"/>
      <c r="H18" s="281"/>
      <c r="I18" s="281"/>
      <c r="J18" s="281"/>
      <c r="K18" s="281"/>
      <c r="L18" s="281"/>
      <c r="M18" s="281"/>
      <c r="N18" s="281"/>
      <c r="O18" s="365">
        <f t="shared" si="29"/>
        <v>0</v>
      </c>
      <c r="P18" s="442"/>
      <c r="Q18" s="365">
        <f t="shared" si="30"/>
        <v>0</v>
      </c>
      <c r="R18" s="365"/>
      <c r="S18" s="308"/>
      <c r="T18" s="281"/>
      <c r="U18" s="281"/>
      <c r="V18" s="281"/>
      <c r="W18" s="281"/>
      <c r="X18" s="281"/>
      <c r="Y18" s="281"/>
      <c r="Z18" s="281"/>
      <c r="AA18" s="281"/>
      <c r="AB18" s="281"/>
      <c r="AC18" s="281"/>
      <c r="AD18" s="281"/>
      <c r="AE18" s="281"/>
      <c r="AF18" s="365">
        <f t="shared" si="31"/>
        <v>0</v>
      </c>
      <c r="AG18" s="442"/>
      <c r="AH18" s="365">
        <f t="shared" si="32"/>
        <v>0</v>
      </c>
      <c r="AI18" s="365"/>
      <c r="AJ18" s="308"/>
      <c r="AK18" s="281"/>
      <c r="AL18" s="281"/>
      <c r="AM18" s="281"/>
      <c r="AN18" s="281"/>
      <c r="AO18" s="281"/>
      <c r="AP18" s="281"/>
      <c r="AQ18" s="281"/>
      <c r="AR18" s="281"/>
      <c r="AS18" s="281"/>
      <c r="AT18" s="281"/>
      <c r="AU18" s="281"/>
      <c r="AV18" s="281"/>
      <c r="AW18" s="365">
        <f t="shared" si="33"/>
        <v>0</v>
      </c>
      <c r="AX18" s="442"/>
      <c r="AY18" s="365">
        <f t="shared" si="34"/>
        <v>0</v>
      </c>
    </row>
    <row r="19" spans="1:51" ht="12.75" customHeight="1" x14ac:dyDescent="0.2">
      <c r="A19" s="407" t="s">
        <v>38</v>
      </c>
      <c r="B19" s="308"/>
      <c r="C19" s="281"/>
      <c r="D19" s="281"/>
      <c r="E19" s="281"/>
      <c r="F19" s="281"/>
      <c r="G19" s="281"/>
      <c r="H19" s="281"/>
      <c r="I19" s="281"/>
      <c r="J19" s="281"/>
      <c r="K19" s="281"/>
      <c r="L19" s="281"/>
      <c r="M19" s="281"/>
      <c r="N19" s="281"/>
      <c r="O19" s="365">
        <f t="shared" si="29"/>
        <v>0</v>
      </c>
      <c r="P19" s="442"/>
      <c r="Q19" s="365">
        <f t="shared" si="30"/>
        <v>0</v>
      </c>
      <c r="R19" s="365"/>
      <c r="S19" s="308"/>
      <c r="T19" s="281"/>
      <c r="U19" s="281"/>
      <c r="V19" s="281"/>
      <c r="W19" s="281"/>
      <c r="X19" s="281"/>
      <c r="Y19" s="281"/>
      <c r="Z19" s="281"/>
      <c r="AA19" s="281"/>
      <c r="AB19" s="281"/>
      <c r="AC19" s="281"/>
      <c r="AD19" s="281"/>
      <c r="AE19" s="281"/>
      <c r="AF19" s="365">
        <f t="shared" si="31"/>
        <v>0</v>
      </c>
      <c r="AG19" s="442"/>
      <c r="AH19" s="365">
        <f t="shared" si="32"/>
        <v>0</v>
      </c>
      <c r="AI19" s="365"/>
      <c r="AJ19" s="308"/>
      <c r="AK19" s="281"/>
      <c r="AL19" s="281"/>
      <c r="AM19" s="281"/>
      <c r="AN19" s="281"/>
      <c r="AO19" s="281"/>
      <c r="AP19" s="281"/>
      <c r="AQ19" s="281"/>
      <c r="AR19" s="281"/>
      <c r="AS19" s="281"/>
      <c r="AT19" s="281"/>
      <c r="AU19" s="281"/>
      <c r="AV19" s="281"/>
      <c r="AW19" s="365">
        <f t="shared" si="33"/>
        <v>0</v>
      </c>
      <c r="AX19" s="442"/>
      <c r="AY19" s="365">
        <f t="shared" si="34"/>
        <v>0</v>
      </c>
    </row>
    <row r="20" spans="1:51" ht="12.75" customHeight="1" x14ac:dyDescent="0.2">
      <c r="A20" s="408" t="s">
        <v>131</v>
      </c>
      <c r="B20" s="308"/>
      <c r="C20" s="281"/>
      <c r="D20" s="281"/>
      <c r="E20" s="281"/>
      <c r="F20" s="281"/>
      <c r="G20" s="281"/>
      <c r="H20" s="281"/>
      <c r="I20" s="281"/>
      <c r="J20" s="281"/>
      <c r="K20" s="281"/>
      <c r="L20" s="281"/>
      <c r="M20" s="281"/>
      <c r="N20" s="281"/>
      <c r="O20" s="365">
        <f t="shared" si="29"/>
        <v>0</v>
      </c>
      <c r="P20" s="442"/>
      <c r="Q20" s="365">
        <f t="shared" si="30"/>
        <v>0</v>
      </c>
      <c r="R20" s="365"/>
      <c r="S20" s="308"/>
      <c r="T20" s="281"/>
      <c r="U20" s="281"/>
      <c r="V20" s="281"/>
      <c r="W20" s="281"/>
      <c r="X20" s="281"/>
      <c r="Y20" s="281"/>
      <c r="Z20" s="281"/>
      <c r="AA20" s="281"/>
      <c r="AB20" s="281"/>
      <c r="AC20" s="281"/>
      <c r="AD20" s="281"/>
      <c r="AE20" s="281"/>
      <c r="AF20" s="365">
        <f t="shared" si="31"/>
        <v>0</v>
      </c>
      <c r="AG20" s="442"/>
      <c r="AH20" s="365">
        <f t="shared" si="32"/>
        <v>0</v>
      </c>
      <c r="AI20" s="365"/>
      <c r="AJ20" s="308"/>
      <c r="AK20" s="281"/>
      <c r="AL20" s="281"/>
      <c r="AM20" s="281"/>
      <c r="AN20" s="281"/>
      <c r="AO20" s="281"/>
      <c r="AP20" s="281"/>
      <c r="AQ20" s="281"/>
      <c r="AR20" s="281"/>
      <c r="AS20" s="281"/>
      <c r="AT20" s="281"/>
      <c r="AU20" s="281"/>
      <c r="AV20" s="281"/>
      <c r="AW20" s="365">
        <f t="shared" si="33"/>
        <v>0</v>
      </c>
      <c r="AX20" s="442"/>
      <c r="AY20" s="365">
        <f t="shared" si="34"/>
        <v>0</v>
      </c>
    </row>
    <row r="21" spans="1:51" ht="12.75" customHeight="1" x14ac:dyDescent="0.2">
      <c r="A21" s="407" t="s">
        <v>132</v>
      </c>
      <c r="B21" s="308"/>
      <c r="C21" s="281"/>
      <c r="D21" s="281"/>
      <c r="E21" s="281"/>
      <c r="F21" s="281"/>
      <c r="G21" s="281"/>
      <c r="H21" s="281"/>
      <c r="I21" s="281"/>
      <c r="J21" s="281"/>
      <c r="K21" s="281"/>
      <c r="L21" s="281"/>
      <c r="M21" s="281"/>
      <c r="N21" s="281"/>
      <c r="O21" s="365">
        <f t="shared" si="29"/>
        <v>0</v>
      </c>
      <c r="P21" s="442"/>
      <c r="Q21" s="365">
        <f t="shared" si="30"/>
        <v>0</v>
      </c>
      <c r="R21" s="365"/>
      <c r="S21" s="308"/>
      <c r="T21" s="281"/>
      <c r="U21" s="281"/>
      <c r="V21" s="281"/>
      <c r="W21" s="281"/>
      <c r="X21" s="281"/>
      <c r="Y21" s="281"/>
      <c r="Z21" s="281"/>
      <c r="AA21" s="281"/>
      <c r="AB21" s="281"/>
      <c r="AC21" s="281"/>
      <c r="AD21" s="281"/>
      <c r="AE21" s="281"/>
      <c r="AF21" s="365">
        <f t="shared" si="31"/>
        <v>0</v>
      </c>
      <c r="AG21" s="442"/>
      <c r="AH21" s="365">
        <f t="shared" si="32"/>
        <v>0</v>
      </c>
      <c r="AI21" s="365"/>
      <c r="AJ21" s="308"/>
      <c r="AK21" s="281"/>
      <c r="AL21" s="281"/>
      <c r="AM21" s="281"/>
      <c r="AN21" s="281"/>
      <c r="AO21" s="281"/>
      <c r="AP21" s="281"/>
      <c r="AQ21" s="281"/>
      <c r="AR21" s="281"/>
      <c r="AS21" s="281"/>
      <c r="AT21" s="281"/>
      <c r="AU21" s="281"/>
      <c r="AV21" s="281"/>
      <c r="AW21" s="365">
        <f t="shared" si="33"/>
        <v>0</v>
      </c>
      <c r="AX21" s="442"/>
      <c r="AY21" s="365">
        <f t="shared" si="34"/>
        <v>0</v>
      </c>
    </row>
    <row r="22" spans="1:51" ht="12.75" customHeight="1" x14ac:dyDescent="0.2">
      <c r="A22" s="407" t="s">
        <v>190</v>
      </c>
      <c r="B22" s="308"/>
      <c r="C22" s="281"/>
      <c r="D22" s="281"/>
      <c r="E22" s="281"/>
      <c r="F22" s="281"/>
      <c r="G22" s="281"/>
      <c r="H22" s="281"/>
      <c r="I22" s="281"/>
      <c r="J22" s="281"/>
      <c r="K22" s="281"/>
      <c r="L22" s="281"/>
      <c r="M22" s="281"/>
      <c r="N22" s="281"/>
      <c r="O22" s="365">
        <f t="shared" si="29"/>
        <v>0</v>
      </c>
      <c r="P22" s="442"/>
      <c r="Q22" s="365">
        <f t="shared" si="30"/>
        <v>0</v>
      </c>
      <c r="R22" s="365"/>
      <c r="S22" s="308"/>
      <c r="T22" s="281"/>
      <c r="U22" s="281"/>
      <c r="V22" s="281"/>
      <c r="W22" s="281"/>
      <c r="X22" s="281"/>
      <c r="Y22" s="281"/>
      <c r="Z22" s="281"/>
      <c r="AA22" s="281"/>
      <c r="AB22" s="281"/>
      <c r="AC22" s="281"/>
      <c r="AD22" s="281"/>
      <c r="AE22" s="281"/>
      <c r="AF22" s="365">
        <f t="shared" si="31"/>
        <v>0</v>
      </c>
      <c r="AG22" s="442"/>
      <c r="AH22" s="365">
        <f t="shared" si="32"/>
        <v>0</v>
      </c>
      <c r="AI22" s="365"/>
      <c r="AJ22" s="308"/>
      <c r="AK22" s="281"/>
      <c r="AL22" s="281"/>
      <c r="AM22" s="281"/>
      <c r="AN22" s="281"/>
      <c r="AO22" s="281"/>
      <c r="AP22" s="281"/>
      <c r="AQ22" s="281"/>
      <c r="AR22" s="281"/>
      <c r="AS22" s="281"/>
      <c r="AT22" s="281"/>
      <c r="AU22" s="281"/>
      <c r="AV22" s="281"/>
      <c r="AW22" s="365">
        <f t="shared" si="33"/>
        <v>0</v>
      </c>
      <c r="AX22" s="442"/>
      <c r="AY22" s="365">
        <f t="shared" si="34"/>
        <v>0</v>
      </c>
    </row>
    <row r="23" spans="1:51" ht="12.75" customHeight="1" x14ac:dyDescent="0.2">
      <c r="A23" s="408" t="s">
        <v>42</v>
      </c>
      <c r="B23" s="308"/>
      <c r="C23" s="281"/>
      <c r="D23" s="281"/>
      <c r="E23" s="281"/>
      <c r="F23" s="281"/>
      <c r="G23" s="281"/>
      <c r="H23" s="281"/>
      <c r="I23" s="281"/>
      <c r="J23" s="281"/>
      <c r="K23" s="281"/>
      <c r="L23" s="281"/>
      <c r="M23" s="281"/>
      <c r="N23" s="281"/>
      <c r="O23" s="365">
        <f>SUM(C23:N23)</f>
        <v>0</v>
      </c>
      <c r="P23" s="442"/>
      <c r="Q23" s="365">
        <f t="shared" si="30"/>
        <v>0</v>
      </c>
      <c r="R23" s="365"/>
      <c r="S23" s="308"/>
      <c r="T23" s="281"/>
      <c r="U23" s="281"/>
      <c r="V23" s="281"/>
      <c r="W23" s="281"/>
      <c r="X23" s="281"/>
      <c r="Y23" s="281"/>
      <c r="Z23" s="281"/>
      <c r="AA23" s="281"/>
      <c r="AB23" s="281"/>
      <c r="AC23" s="281"/>
      <c r="AD23" s="281"/>
      <c r="AE23" s="281"/>
      <c r="AF23" s="365">
        <f>SUM(T23:AE23)</f>
        <v>0</v>
      </c>
      <c r="AG23" s="442"/>
      <c r="AH23" s="365">
        <f t="shared" si="32"/>
        <v>0</v>
      </c>
      <c r="AI23" s="365"/>
      <c r="AJ23" s="308"/>
      <c r="AK23" s="281"/>
      <c r="AL23" s="281"/>
      <c r="AM23" s="281"/>
      <c r="AN23" s="281"/>
      <c r="AO23" s="281"/>
      <c r="AP23" s="281"/>
      <c r="AQ23" s="281"/>
      <c r="AR23" s="281"/>
      <c r="AS23" s="281"/>
      <c r="AT23" s="281"/>
      <c r="AU23" s="281"/>
      <c r="AV23" s="281"/>
      <c r="AW23" s="365">
        <f>SUM(AK23:AV23)</f>
        <v>0</v>
      </c>
      <c r="AX23" s="442"/>
      <c r="AY23" s="365">
        <f t="shared" si="34"/>
        <v>0</v>
      </c>
    </row>
    <row r="24" spans="1:51" ht="12.75" customHeight="1" x14ac:dyDescent="0.2">
      <c r="A24" s="408" t="s">
        <v>182</v>
      </c>
      <c r="B24" s="308"/>
      <c r="C24" s="281"/>
      <c r="D24" s="281"/>
      <c r="E24" s="281"/>
      <c r="F24" s="281"/>
      <c r="G24" s="281"/>
      <c r="H24" s="281"/>
      <c r="I24" s="281"/>
      <c r="J24" s="281"/>
      <c r="K24" s="281"/>
      <c r="L24" s="281"/>
      <c r="M24" s="281"/>
      <c r="N24" s="281"/>
      <c r="O24" s="365">
        <f>SUM(C24:N24)</f>
        <v>0</v>
      </c>
      <c r="P24" s="442"/>
      <c r="Q24" s="365">
        <f t="shared" si="30"/>
        <v>0</v>
      </c>
      <c r="R24" s="365"/>
      <c r="S24" s="308"/>
      <c r="T24" s="281"/>
      <c r="U24" s="281"/>
      <c r="V24" s="281"/>
      <c r="W24" s="281"/>
      <c r="X24" s="281"/>
      <c r="Y24" s="281"/>
      <c r="Z24" s="281"/>
      <c r="AA24" s="281"/>
      <c r="AB24" s="281"/>
      <c r="AC24" s="281"/>
      <c r="AD24" s="281"/>
      <c r="AE24" s="281"/>
      <c r="AF24" s="365">
        <f>SUM(T24:AE24)</f>
        <v>0</v>
      </c>
      <c r="AG24" s="442"/>
      <c r="AH24" s="365">
        <f t="shared" si="32"/>
        <v>0</v>
      </c>
      <c r="AI24" s="365"/>
      <c r="AJ24" s="308"/>
      <c r="AK24" s="281"/>
      <c r="AL24" s="281"/>
      <c r="AM24" s="281"/>
      <c r="AN24" s="281"/>
      <c r="AO24" s="281"/>
      <c r="AP24" s="281"/>
      <c r="AQ24" s="281"/>
      <c r="AR24" s="281"/>
      <c r="AS24" s="281"/>
      <c r="AT24" s="281"/>
      <c r="AU24" s="281"/>
      <c r="AV24" s="281"/>
      <c r="AW24" s="365">
        <f>SUM(AK24:AV24)</f>
        <v>0</v>
      </c>
      <c r="AX24" s="442"/>
      <c r="AY24" s="365">
        <f t="shared" si="34"/>
        <v>0</v>
      </c>
    </row>
    <row r="25" spans="1:51" ht="12.75" customHeight="1" x14ac:dyDescent="0.2">
      <c r="A25" s="408" t="s">
        <v>187</v>
      </c>
      <c r="B25" s="308"/>
      <c r="C25" s="281"/>
      <c r="D25" s="281"/>
      <c r="E25" s="281"/>
      <c r="F25" s="281"/>
      <c r="G25" s="281"/>
      <c r="H25" s="281"/>
      <c r="I25" s="281"/>
      <c r="J25" s="281"/>
      <c r="K25" s="281"/>
      <c r="L25" s="281"/>
      <c r="M25" s="281"/>
      <c r="N25" s="281"/>
      <c r="O25" s="365">
        <f t="shared" si="29"/>
        <v>0</v>
      </c>
      <c r="P25" s="442"/>
      <c r="Q25" s="365">
        <f t="shared" si="30"/>
        <v>0</v>
      </c>
      <c r="R25" s="365"/>
      <c r="S25" s="308"/>
      <c r="T25" s="281"/>
      <c r="U25" s="281"/>
      <c r="V25" s="281"/>
      <c r="W25" s="281"/>
      <c r="X25" s="281"/>
      <c r="Y25" s="281"/>
      <c r="Z25" s="281"/>
      <c r="AA25" s="281"/>
      <c r="AB25" s="281"/>
      <c r="AC25" s="281"/>
      <c r="AD25" s="281"/>
      <c r="AE25" s="281"/>
      <c r="AF25" s="365">
        <f t="shared" si="31"/>
        <v>0</v>
      </c>
      <c r="AG25" s="442"/>
      <c r="AH25" s="365">
        <f t="shared" si="32"/>
        <v>0</v>
      </c>
      <c r="AI25" s="365"/>
      <c r="AJ25" s="308"/>
      <c r="AK25" s="281"/>
      <c r="AL25" s="281"/>
      <c r="AM25" s="281"/>
      <c r="AN25" s="281"/>
      <c r="AO25" s="281"/>
      <c r="AP25" s="281"/>
      <c r="AQ25" s="281"/>
      <c r="AR25" s="281"/>
      <c r="AS25" s="281"/>
      <c r="AT25" s="281"/>
      <c r="AU25" s="281"/>
      <c r="AV25" s="281"/>
      <c r="AW25" s="365">
        <f t="shared" si="33"/>
        <v>0</v>
      </c>
      <c r="AX25" s="442"/>
      <c r="AY25" s="365">
        <f t="shared" si="34"/>
        <v>0</v>
      </c>
    </row>
    <row r="26" spans="1:51" ht="12.75" customHeight="1" x14ac:dyDescent="0.2">
      <c r="A26" s="408" t="s">
        <v>178</v>
      </c>
      <c r="B26" s="308"/>
      <c r="C26" s="281"/>
      <c r="D26" s="281"/>
      <c r="E26" s="281"/>
      <c r="F26" s="281"/>
      <c r="G26" s="281"/>
      <c r="H26" s="281"/>
      <c r="I26" s="281"/>
      <c r="J26" s="281"/>
      <c r="K26" s="281"/>
      <c r="L26" s="281"/>
      <c r="M26" s="281"/>
      <c r="N26" s="281"/>
      <c r="O26" s="365">
        <f t="shared" si="29"/>
        <v>0</v>
      </c>
      <c r="P26" s="442"/>
      <c r="Q26" s="365">
        <f t="shared" si="30"/>
        <v>0</v>
      </c>
      <c r="R26" s="365"/>
      <c r="S26" s="308"/>
      <c r="T26" s="281"/>
      <c r="U26" s="281"/>
      <c r="V26" s="281"/>
      <c r="W26" s="281"/>
      <c r="X26" s="281"/>
      <c r="Y26" s="281"/>
      <c r="Z26" s="281"/>
      <c r="AA26" s="281"/>
      <c r="AB26" s="281"/>
      <c r="AC26" s="281"/>
      <c r="AD26" s="281"/>
      <c r="AE26" s="281"/>
      <c r="AF26" s="365">
        <f t="shared" si="31"/>
        <v>0</v>
      </c>
      <c r="AG26" s="442"/>
      <c r="AH26" s="365">
        <f t="shared" si="32"/>
        <v>0</v>
      </c>
      <c r="AI26" s="365"/>
      <c r="AJ26" s="308"/>
      <c r="AK26" s="281"/>
      <c r="AL26" s="281"/>
      <c r="AM26" s="281"/>
      <c r="AN26" s="281"/>
      <c r="AO26" s="281"/>
      <c r="AP26" s="281"/>
      <c r="AQ26" s="281"/>
      <c r="AR26" s="281"/>
      <c r="AS26" s="281"/>
      <c r="AT26" s="281"/>
      <c r="AU26" s="281"/>
      <c r="AV26" s="281"/>
      <c r="AW26" s="365">
        <f t="shared" si="33"/>
        <v>0</v>
      </c>
      <c r="AX26" s="442"/>
      <c r="AY26" s="365">
        <f t="shared" si="34"/>
        <v>0</v>
      </c>
    </row>
    <row r="27" spans="1:51" ht="12.75" customHeight="1" x14ac:dyDescent="0.2">
      <c r="A27" s="408" t="s">
        <v>186</v>
      </c>
      <c r="B27" s="308"/>
      <c r="C27" s="281"/>
      <c r="D27" s="281"/>
      <c r="E27" s="281"/>
      <c r="F27" s="281"/>
      <c r="G27" s="281"/>
      <c r="H27" s="281"/>
      <c r="I27" s="281"/>
      <c r="J27" s="281"/>
      <c r="K27" s="281"/>
      <c r="L27" s="281"/>
      <c r="M27" s="281"/>
      <c r="N27" s="281"/>
      <c r="O27" s="365">
        <f t="shared" si="29"/>
        <v>0</v>
      </c>
      <c r="P27" s="442"/>
      <c r="Q27" s="365">
        <f t="shared" si="30"/>
        <v>0</v>
      </c>
      <c r="R27" s="365"/>
      <c r="S27" s="308"/>
      <c r="T27" s="281"/>
      <c r="U27" s="281"/>
      <c r="V27" s="281"/>
      <c r="W27" s="281"/>
      <c r="X27" s="281"/>
      <c r="Y27" s="281"/>
      <c r="Z27" s="281"/>
      <c r="AA27" s="281"/>
      <c r="AB27" s="281"/>
      <c r="AC27" s="281"/>
      <c r="AD27" s="281"/>
      <c r="AE27" s="281"/>
      <c r="AF27" s="365">
        <f t="shared" si="31"/>
        <v>0</v>
      </c>
      <c r="AG27" s="442"/>
      <c r="AH27" s="365">
        <f t="shared" si="32"/>
        <v>0</v>
      </c>
      <c r="AI27" s="365"/>
      <c r="AJ27" s="308"/>
      <c r="AK27" s="281"/>
      <c r="AL27" s="281"/>
      <c r="AM27" s="281"/>
      <c r="AN27" s="281"/>
      <c r="AO27" s="281"/>
      <c r="AP27" s="281"/>
      <c r="AQ27" s="281"/>
      <c r="AR27" s="281"/>
      <c r="AS27" s="281"/>
      <c r="AT27" s="281"/>
      <c r="AU27" s="281"/>
      <c r="AV27" s="281"/>
      <c r="AW27" s="365">
        <f t="shared" si="33"/>
        <v>0</v>
      </c>
      <c r="AX27" s="442"/>
      <c r="AY27" s="365">
        <f t="shared" si="34"/>
        <v>0</v>
      </c>
    </row>
    <row r="28" spans="1:51" ht="12.75" customHeight="1" x14ac:dyDescent="0.2">
      <c r="A28" s="408" t="s">
        <v>179</v>
      </c>
      <c r="B28" s="308"/>
      <c r="C28" s="281"/>
      <c r="D28" s="281"/>
      <c r="E28" s="281"/>
      <c r="F28" s="281"/>
      <c r="G28" s="281"/>
      <c r="H28" s="281"/>
      <c r="I28" s="281"/>
      <c r="J28" s="281"/>
      <c r="K28" s="281"/>
      <c r="L28" s="281"/>
      <c r="M28" s="281"/>
      <c r="N28" s="281"/>
      <c r="O28" s="365">
        <f t="shared" si="29"/>
        <v>0</v>
      </c>
      <c r="P28" s="442"/>
      <c r="Q28" s="365">
        <f t="shared" si="30"/>
        <v>0</v>
      </c>
      <c r="R28" s="365"/>
      <c r="S28" s="308"/>
      <c r="T28" s="281"/>
      <c r="U28" s="281"/>
      <c r="V28" s="281"/>
      <c r="W28" s="281"/>
      <c r="X28" s="281"/>
      <c r="Y28" s="281"/>
      <c r="Z28" s="281"/>
      <c r="AA28" s="281"/>
      <c r="AB28" s="281"/>
      <c r="AC28" s="281"/>
      <c r="AD28" s="281"/>
      <c r="AE28" s="281"/>
      <c r="AF28" s="365">
        <f t="shared" si="31"/>
        <v>0</v>
      </c>
      <c r="AG28" s="442"/>
      <c r="AH28" s="365">
        <f t="shared" si="32"/>
        <v>0</v>
      </c>
      <c r="AI28" s="365"/>
      <c r="AJ28" s="308"/>
      <c r="AK28" s="281"/>
      <c r="AL28" s="281"/>
      <c r="AM28" s="281"/>
      <c r="AN28" s="281"/>
      <c r="AO28" s="281"/>
      <c r="AP28" s="281"/>
      <c r="AQ28" s="281"/>
      <c r="AR28" s="281"/>
      <c r="AS28" s="281"/>
      <c r="AT28" s="281"/>
      <c r="AU28" s="281"/>
      <c r="AV28" s="281"/>
      <c r="AW28" s="365">
        <f t="shared" si="33"/>
        <v>0</v>
      </c>
      <c r="AX28" s="442"/>
      <c r="AY28" s="365">
        <f t="shared" si="34"/>
        <v>0</v>
      </c>
    </row>
    <row r="29" spans="1:51" ht="12.75" customHeight="1" x14ac:dyDescent="0.2">
      <c r="A29" s="408" t="s">
        <v>134</v>
      </c>
      <c r="B29" s="308"/>
      <c r="C29" s="281"/>
      <c r="D29" s="281"/>
      <c r="E29" s="281"/>
      <c r="F29" s="281"/>
      <c r="G29" s="281"/>
      <c r="H29" s="281"/>
      <c r="I29" s="281"/>
      <c r="J29" s="281"/>
      <c r="K29" s="281"/>
      <c r="L29" s="281"/>
      <c r="M29" s="281"/>
      <c r="N29" s="281"/>
      <c r="O29" s="365">
        <f t="shared" si="29"/>
        <v>0</v>
      </c>
      <c r="P29" s="442"/>
      <c r="Q29" s="365">
        <f t="shared" si="30"/>
        <v>0</v>
      </c>
      <c r="R29" s="365"/>
      <c r="S29" s="308"/>
      <c r="T29" s="281"/>
      <c r="U29" s="281"/>
      <c r="V29" s="281"/>
      <c r="W29" s="281"/>
      <c r="X29" s="281"/>
      <c r="Y29" s="281"/>
      <c r="Z29" s="281"/>
      <c r="AA29" s="281"/>
      <c r="AB29" s="281"/>
      <c r="AC29" s="281"/>
      <c r="AD29" s="281"/>
      <c r="AE29" s="281"/>
      <c r="AF29" s="365">
        <f t="shared" si="31"/>
        <v>0</v>
      </c>
      <c r="AG29" s="442"/>
      <c r="AH29" s="365">
        <f t="shared" si="32"/>
        <v>0</v>
      </c>
      <c r="AI29" s="365"/>
      <c r="AJ29" s="308"/>
      <c r="AK29" s="281"/>
      <c r="AL29" s="281"/>
      <c r="AM29" s="281"/>
      <c r="AN29" s="281"/>
      <c r="AO29" s="281"/>
      <c r="AP29" s="281"/>
      <c r="AQ29" s="281"/>
      <c r="AR29" s="281"/>
      <c r="AS29" s="281"/>
      <c r="AT29" s="281"/>
      <c r="AU29" s="281"/>
      <c r="AV29" s="281"/>
      <c r="AW29" s="365">
        <f t="shared" si="33"/>
        <v>0</v>
      </c>
      <c r="AX29" s="442"/>
      <c r="AY29" s="365">
        <f t="shared" si="34"/>
        <v>0</v>
      </c>
    </row>
    <row r="30" spans="1:51" ht="12.75" customHeight="1" x14ac:dyDescent="0.2">
      <c r="A30" s="405" t="s">
        <v>188</v>
      </c>
      <c r="B30" s="308"/>
      <c r="C30" s="281"/>
      <c r="D30" s="281"/>
      <c r="E30" s="281"/>
      <c r="F30" s="281"/>
      <c r="G30" s="281"/>
      <c r="H30" s="281"/>
      <c r="I30" s="281"/>
      <c r="J30" s="281"/>
      <c r="K30" s="281"/>
      <c r="L30" s="281"/>
      <c r="M30" s="281"/>
      <c r="N30" s="281"/>
      <c r="O30" s="365">
        <f t="shared" si="29"/>
        <v>0</v>
      </c>
      <c r="P30" s="442"/>
      <c r="Q30" s="365">
        <f t="shared" si="30"/>
        <v>0</v>
      </c>
      <c r="R30" s="365"/>
      <c r="S30" s="308"/>
      <c r="T30" s="281"/>
      <c r="U30" s="281"/>
      <c r="V30" s="281"/>
      <c r="W30" s="281"/>
      <c r="X30" s="281"/>
      <c r="Y30" s="281"/>
      <c r="Z30" s="281"/>
      <c r="AA30" s="281"/>
      <c r="AB30" s="281"/>
      <c r="AC30" s="281"/>
      <c r="AD30" s="281"/>
      <c r="AE30" s="281"/>
      <c r="AF30" s="365">
        <f t="shared" si="31"/>
        <v>0</v>
      </c>
      <c r="AG30" s="442"/>
      <c r="AH30" s="365">
        <f t="shared" si="32"/>
        <v>0</v>
      </c>
      <c r="AI30" s="365"/>
      <c r="AJ30" s="308"/>
      <c r="AK30" s="281"/>
      <c r="AL30" s="281"/>
      <c r="AM30" s="281"/>
      <c r="AN30" s="281"/>
      <c r="AO30" s="281"/>
      <c r="AP30" s="281"/>
      <c r="AQ30" s="281"/>
      <c r="AR30" s="281"/>
      <c r="AS30" s="281"/>
      <c r="AT30" s="281"/>
      <c r="AU30" s="281"/>
      <c r="AV30" s="281"/>
      <c r="AW30" s="365">
        <f t="shared" si="33"/>
        <v>0</v>
      </c>
      <c r="AX30" s="442"/>
      <c r="AY30" s="365">
        <f t="shared" si="34"/>
        <v>0</v>
      </c>
    </row>
    <row r="31" spans="1:51" ht="26.25" customHeight="1" x14ac:dyDescent="0.2">
      <c r="A31" s="408" t="s">
        <v>382</v>
      </c>
      <c r="B31" s="490"/>
      <c r="C31" s="309">
        <f>+Occupancy!B25-'Program Staff Exp-IRIS '!C19</f>
        <v>0</v>
      </c>
      <c r="D31" s="309">
        <f>+Occupancy!C25-'Program Staff Exp-IRIS '!D19</f>
        <v>0</v>
      </c>
      <c r="E31" s="309">
        <f>+Occupancy!D25-'Program Staff Exp-IRIS '!E19</f>
        <v>0</v>
      </c>
      <c r="F31" s="309">
        <f>+Occupancy!E25-'Program Staff Exp-IRIS '!F19</f>
        <v>0</v>
      </c>
      <c r="G31" s="309">
        <f>+Occupancy!F25-'Program Staff Exp-IRIS '!G19</f>
        <v>0</v>
      </c>
      <c r="H31" s="309">
        <f>+Occupancy!G25-'Program Staff Exp-IRIS '!H19</f>
        <v>0</v>
      </c>
      <c r="I31" s="309">
        <f>+Occupancy!H25-'Program Staff Exp-IRIS '!I19</f>
        <v>0</v>
      </c>
      <c r="J31" s="309">
        <f>+Occupancy!I25-'Program Staff Exp-IRIS '!J19</f>
        <v>0</v>
      </c>
      <c r="K31" s="309">
        <f>+Occupancy!J25-'Program Staff Exp-IRIS '!K19</f>
        <v>0</v>
      </c>
      <c r="L31" s="309">
        <f>+Occupancy!K25-'Program Staff Exp-IRIS '!L19</f>
        <v>0</v>
      </c>
      <c r="M31" s="309">
        <f>+Occupancy!L25-'Program Staff Exp-IRIS '!M19</f>
        <v>0</v>
      </c>
      <c r="N31" s="309">
        <f>+Occupancy!M25-'Program Staff Exp-IRIS '!N19</f>
        <v>0</v>
      </c>
      <c r="O31" s="365">
        <f t="shared" si="29"/>
        <v>0</v>
      </c>
      <c r="P31" s="442"/>
      <c r="Q31" s="365">
        <f t="shared" si="30"/>
        <v>0</v>
      </c>
      <c r="R31" s="365"/>
      <c r="S31" s="490"/>
      <c r="T31" s="309">
        <f>+Occupancy!P25-'Program Staff Exp-IRIS '!R19</f>
        <v>0</v>
      </c>
      <c r="U31" s="309">
        <f>+Occupancy!Q25-'Program Staff Exp-IRIS '!S19</f>
        <v>0</v>
      </c>
      <c r="V31" s="309">
        <f>+Occupancy!R25-'Program Staff Exp-IRIS '!T19</f>
        <v>0</v>
      </c>
      <c r="W31" s="309">
        <f>+Occupancy!S25-'Program Staff Exp-IRIS '!U19</f>
        <v>0</v>
      </c>
      <c r="X31" s="309">
        <f>+Occupancy!T25-'Program Staff Exp-IRIS '!V19</f>
        <v>0</v>
      </c>
      <c r="Y31" s="309">
        <f>+Occupancy!U25-'Program Staff Exp-IRIS '!W19</f>
        <v>0</v>
      </c>
      <c r="Z31" s="309">
        <f>+Occupancy!V25-'Program Staff Exp-IRIS '!X19</f>
        <v>0</v>
      </c>
      <c r="AA31" s="309">
        <f>+Occupancy!W25-'Program Staff Exp-IRIS '!Y19</f>
        <v>0</v>
      </c>
      <c r="AB31" s="309">
        <f>+Occupancy!X25-'Program Staff Exp-IRIS '!Z19</f>
        <v>0</v>
      </c>
      <c r="AC31" s="309">
        <f>+Occupancy!Y25-'Program Staff Exp-IRIS '!AA19</f>
        <v>0</v>
      </c>
      <c r="AD31" s="309">
        <f>+Occupancy!Z25-'Program Staff Exp-IRIS '!AB19</f>
        <v>0</v>
      </c>
      <c r="AE31" s="309">
        <f>+Occupancy!AA25-'Program Staff Exp-IRIS '!AC19</f>
        <v>0</v>
      </c>
      <c r="AF31" s="365">
        <f t="shared" si="31"/>
        <v>0</v>
      </c>
      <c r="AG31" s="442"/>
      <c r="AH31" s="365">
        <f t="shared" si="32"/>
        <v>0</v>
      </c>
      <c r="AI31" s="365"/>
      <c r="AJ31" s="490"/>
      <c r="AK31" s="309">
        <f>+Occupancy!AD25-'Program Staff Exp-IRIS '!AG19</f>
        <v>0</v>
      </c>
      <c r="AL31" s="309">
        <f>+Occupancy!AE25-'Program Staff Exp-IRIS '!AH19</f>
        <v>0</v>
      </c>
      <c r="AM31" s="309">
        <f>+Occupancy!AF25-'Program Staff Exp-IRIS '!AI19</f>
        <v>0</v>
      </c>
      <c r="AN31" s="309">
        <f>+Occupancy!AG25-'Program Staff Exp-IRIS '!AJ19</f>
        <v>0</v>
      </c>
      <c r="AO31" s="309">
        <f>+Occupancy!AH25-'Program Staff Exp-IRIS '!AK19</f>
        <v>0</v>
      </c>
      <c r="AP31" s="309">
        <f>+Occupancy!AI25-'Program Staff Exp-IRIS '!AL19</f>
        <v>0</v>
      </c>
      <c r="AQ31" s="309">
        <f>+Occupancy!AJ25-'Program Staff Exp-IRIS '!AM19</f>
        <v>0</v>
      </c>
      <c r="AR31" s="309">
        <f>+Occupancy!AK25-'Program Staff Exp-IRIS '!AN19</f>
        <v>0</v>
      </c>
      <c r="AS31" s="309">
        <f>+Occupancy!AL25-'Program Staff Exp-IRIS '!AO19</f>
        <v>0</v>
      </c>
      <c r="AT31" s="309">
        <f>+Occupancy!AM25-'Program Staff Exp-IRIS '!AP19</f>
        <v>0</v>
      </c>
      <c r="AU31" s="309">
        <f>+Occupancy!AN25-'Program Staff Exp-IRIS '!AQ19</f>
        <v>0</v>
      </c>
      <c r="AV31" s="309">
        <f>+Occupancy!AO25-'Program Staff Exp-IRIS '!AR19</f>
        <v>0</v>
      </c>
      <c r="AW31" s="365">
        <f t="shared" si="33"/>
        <v>0</v>
      </c>
      <c r="AX31" s="442"/>
      <c r="AY31" s="365">
        <f t="shared" si="34"/>
        <v>0</v>
      </c>
    </row>
    <row r="32" spans="1:51" ht="24" customHeight="1" x14ac:dyDescent="0.2">
      <c r="A32" s="407" t="s">
        <v>157</v>
      </c>
      <c r="B32" s="308"/>
      <c r="C32" s="281"/>
      <c r="D32" s="281"/>
      <c r="E32" s="281"/>
      <c r="F32" s="281"/>
      <c r="G32" s="281"/>
      <c r="H32" s="281"/>
      <c r="I32" s="281"/>
      <c r="J32" s="281"/>
      <c r="K32" s="281"/>
      <c r="L32" s="281"/>
      <c r="M32" s="281"/>
      <c r="N32" s="281"/>
      <c r="O32" s="365">
        <f t="shared" si="29"/>
        <v>0</v>
      </c>
      <c r="P32" s="442"/>
      <c r="Q32" s="365">
        <f t="shared" si="30"/>
        <v>0</v>
      </c>
      <c r="R32" s="365"/>
      <c r="S32" s="308"/>
      <c r="T32" s="281"/>
      <c r="U32" s="281"/>
      <c r="V32" s="281"/>
      <c r="W32" s="281"/>
      <c r="X32" s="281"/>
      <c r="Y32" s="281"/>
      <c r="Z32" s="281"/>
      <c r="AA32" s="281"/>
      <c r="AB32" s="281"/>
      <c r="AC32" s="281"/>
      <c r="AD32" s="281"/>
      <c r="AE32" s="281"/>
      <c r="AF32" s="365">
        <f t="shared" si="31"/>
        <v>0</v>
      </c>
      <c r="AG32" s="442"/>
      <c r="AH32" s="365">
        <f t="shared" si="32"/>
        <v>0</v>
      </c>
      <c r="AI32" s="365"/>
      <c r="AJ32" s="308"/>
      <c r="AK32" s="281"/>
      <c r="AL32" s="281"/>
      <c r="AM32" s="281"/>
      <c r="AN32" s="281"/>
      <c r="AO32" s="281"/>
      <c r="AP32" s="281"/>
      <c r="AQ32" s="281"/>
      <c r="AR32" s="281"/>
      <c r="AS32" s="281"/>
      <c r="AT32" s="281"/>
      <c r="AU32" s="281"/>
      <c r="AV32" s="281"/>
      <c r="AW32" s="365">
        <f t="shared" si="33"/>
        <v>0</v>
      </c>
      <c r="AX32" s="442"/>
      <c r="AY32" s="365">
        <f t="shared" si="34"/>
        <v>0</v>
      </c>
    </row>
    <row r="33" spans="1:51" ht="12.75" customHeight="1" x14ac:dyDescent="0.2">
      <c r="A33" s="407" t="s">
        <v>133</v>
      </c>
      <c r="B33" s="308"/>
      <c r="C33" s="281"/>
      <c r="D33" s="281"/>
      <c r="E33" s="281"/>
      <c r="F33" s="281"/>
      <c r="G33" s="281"/>
      <c r="H33" s="281"/>
      <c r="I33" s="281"/>
      <c r="J33" s="281"/>
      <c r="K33" s="281"/>
      <c r="L33" s="281"/>
      <c r="M33" s="281"/>
      <c r="N33" s="281"/>
      <c r="O33" s="365">
        <f t="shared" si="29"/>
        <v>0</v>
      </c>
      <c r="P33" s="442"/>
      <c r="Q33" s="365">
        <f t="shared" si="30"/>
        <v>0</v>
      </c>
      <c r="R33" s="365"/>
      <c r="S33" s="308"/>
      <c r="T33" s="281"/>
      <c r="U33" s="281"/>
      <c r="V33" s="281"/>
      <c r="W33" s="281"/>
      <c r="X33" s="281"/>
      <c r="Y33" s="281"/>
      <c r="Z33" s="281"/>
      <c r="AA33" s="281"/>
      <c r="AB33" s="281"/>
      <c r="AC33" s="281"/>
      <c r="AD33" s="281"/>
      <c r="AE33" s="281"/>
      <c r="AF33" s="365">
        <f t="shared" si="31"/>
        <v>0</v>
      </c>
      <c r="AG33" s="442"/>
      <c r="AH33" s="365">
        <f t="shared" si="32"/>
        <v>0</v>
      </c>
      <c r="AI33" s="365"/>
      <c r="AJ33" s="308"/>
      <c r="AK33" s="281"/>
      <c r="AL33" s="281"/>
      <c r="AM33" s="281"/>
      <c r="AN33" s="281"/>
      <c r="AO33" s="281"/>
      <c r="AP33" s="281"/>
      <c r="AQ33" s="281"/>
      <c r="AR33" s="281"/>
      <c r="AS33" s="281"/>
      <c r="AT33" s="281"/>
      <c r="AU33" s="281"/>
      <c r="AV33" s="281"/>
      <c r="AW33" s="365">
        <f t="shared" si="33"/>
        <v>0</v>
      </c>
      <c r="AX33" s="442"/>
      <c r="AY33" s="365">
        <f t="shared" si="34"/>
        <v>0</v>
      </c>
    </row>
    <row r="34" spans="1:51" ht="12.75" customHeight="1" x14ac:dyDescent="0.2">
      <c r="A34" s="407" t="s">
        <v>189</v>
      </c>
      <c r="B34" s="308"/>
      <c r="C34" s="281"/>
      <c r="D34" s="281"/>
      <c r="E34" s="281"/>
      <c r="F34" s="281"/>
      <c r="G34" s="281"/>
      <c r="H34" s="281"/>
      <c r="I34" s="281"/>
      <c r="J34" s="281"/>
      <c r="K34" s="281"/>
      <c r="L34" s="281"/>
      <c r="M34" s="281"/>
      <c r="N34" s="281"/>
      <c r="O34" s="365">
        <f t="shared" si="29"/>
        <v>0</v>
      </c>
      <c r="P34" s="442"/>
      <c r="Q34" s="365">
        <f t="shared" si="30"/>
        <v>0</v>
      </c>
      <c r="R34" s="365"/>
      <c r="S34" s="308"/>
      <c r="T34" s="281"/>
      <c r="U34" s="281"/>
      <c r="V34" s="281"/>
      <c r="W34" s="281"/>
      <c r="X34" s="281"/>
      <c r="Y34" s="281"/>
      <c r="Z34" s="281"/>
      <c r="AA34" s="281"/>
      <c r="AB34" s="281"/>
      <c r="AC34" s="281"/>
      <c r="AD34" s="281"/>
      <c r="AE34" s="281"/>
      <c r="AF34" s="365">
        <f t="shared" si="31"/>
        <v>0</v>
      </c>
      <c r="AG34" s="442"/>
      <c r="AH34" s="365">
        <f t="shared" si="32"/>
        <v>0</v>
      </c>
      <c r="AI34" s="365"/>
      <c r="AJ34" s="308"/>
      <c r="AK34" s="281"/>
      <c r="AL34" s="281"/>
      <c r="AM34" s="281"/>
      <c r="AN34" s="281"/>
      <c r="AO34" s="281"/>
      <c r="AP34" s="281"/>
      <c r="AQ34" s="281"/>
      <c r="AR34" s="281"/>
      <c r="AS34" s="281"/>
      <c r="AT34" s="281"/>
      <c r="AU34" s="281"/>
      <c r="AV34" s="281"/>
      <c r="AW34" s="365">
        <f t="shared" si="33"/>
        <v>0</v>
      </c>
      <c r="AX34" s="442"/>
      <c r="AY34" s="365">
        <f t="shared" si="34"/>
        <v>0</v>
      </c>
    </row>
    <row r="35" spans="1:51" ht="12.75" customHeight="1" x14ac:dyDescent="0.2">
      <c r="A35" s="409" t="s">
        <v>153</v>
      </c>
      <c r="B35" s="308"/>
      <c r="C35" s="281"/>
      <c r="D35" s="281"/>
      <c r="E35" s="281"/>
      <c r="F35" s="281"/>
      <c r="G35" s="281"/>
      <c r="H35" s="281"/>
      <c r="I35" s="281"/>
      <c r="J35" s="281"/>
      <c r="K35" s="281"/>
      <c r="L35" s="281"/>
      <c r="M35" s="281"/>
      <c r="N35" s="281"/>
      <c r="O35" s="365">
        <f t="shared" ref="O35:O37" si="35">SUM(C35:N35)</f>
        <v>0</v>
      </c>
      <c r="P35" s="442"/>
      <c r="Q35" s="365">
        <f t="shared" ref="Q35:Q37" si="36">O35-P35</f>
        <v>0</v>
      </c>
      <c r="R35" s="365"/>
      <c r="S35" s="308"/>
      <c r="T35" s="281"/>
      <c r="U35" s="281"/>
      <c r="V35" s="281"/>
      <c r="W35" s="281"/>
      <c r="X35" s="281"/>
      <c r="Y35" s="281"/>
      <c r="Z35" s="281"/>
      <c r="AA35" s="281"/>
      <c r="AB35" s="281"/>
      <c r="AC35" s="281"/>
      <c r="AD35" s="281"/>
      <c r="AE35" s="281"/>
      <c r="AF35" s="365">
        <f t="shared" ref="AF35:AF37" si="37">SUM(T35:AE35)</f>
        <v>0</v>
      </c>
      <c r="AG35" s="442"/>
      <c r="AH35" s="365">
        <f t="shared" ref="AH35:AH37" si="38">AF35-AG35</f>
        <v>0</v>
      </c>
      <c r="AI35" s="365"/>
      <c r="AJ35" s="308"/>
      <c r="AK35" s="281"/>
      <c r="AL35" s="281"/>
      <c r="AM35" s="281"/>
      <c r="AN35" s="281"/>
      <c r="AO35" s="281"/>
      <c r="AP35" s="281"/>
      <c r="AQ35" s="281"/>
      <c r="AR35" s="281"/>
      <c r="AS35" s="281"/>
      <c r="AT35" s="281"/>
      <c r="AU35" s="281"/>
      <c r="AV35" s="281"/>
      <c r="AW35" s="365">
        <f t="shared" ref="AW35:AW37" si="39">SUM(AK35:AV35)</f>
        <v>0</v>
      </c>
      <c r="AX35" s="442"/>
      <c r="AY35" s="365">
        <f t="shared" ref="AY35:AY37" si="40">AW35-AX35</f>
        <v>0</v>
      </c>
    </row>
    <row r="36" spans="1:51" ht="12.75" customHeight="1" x14ac:dyDescent="0.2">
      <c r="A36" s="409" t="s">
        <v>153</v>
      </c>
      <c r="B36" s="308"/>
      <c r="C36" s="281"/>
      <c r="D36" s="281"/>
      <c r="E36" s="281"/>
      <c r="F36" s="281"/>
      <c r="G36" s="281"/>
      <c r="H36" s="281"/>
      <c r="I36" s="281"/>
      <c r="J36" s="281"/>
      <c r="K36" s="281"/>
      <c r="L36" s="281"/>
      <c r="M36" s="281"/>
      <c r="N36" s="281"/>
      <c r="O36" s="365">
        <f t="shared" si="35"/>
        <v>0</v>
      </c>
      <c r="P36" s="442"/>
      <c r="Q36" s="365">
        <f t="shared" si="36"/>
        <v>0</v>
      </c>
      <c r="R36" s="365"/>
      <c r="S36" s="308"/>
      <c r="T36" s="281"/>
      <c r="U36" s="281"/>
      <c r="V36" s="281"/>
      <c r="W36" s="281"/>
      <c r="X36" s="281"/>
      <c r="Y36" s="281"/>
      <c r="Z36" s="281"/>
      <c r="AA36" s="281"/>
      <c r="AB36" s="281"/>
      <c r="AC36" s="281"/>
      <c r="AD36" s="281"/>
      <c r="AE36" s="281"/>
      <c r="AF36" s="365">
        <f t="shared" si="37"/>
        <v>0</v>
      </c>
      <c r="AG36" s="442"/>
      <c r="AH36" s="365">
        <f t="shared" si="38"/>
        <v>0</v>
      </c>
      <c r="AI36" s="365"/>
      <c r="AJ36" s="308"/>
      <c r="AK36" s="281"/>
      <c r="AL36" s="281"/>
      <c r="AM36" s="281"/>
      <c r="AN36" s="281"/>
      <c r="AO36" s="281"/>
      <c r="AP36" s="281"/>
      <c r="AQ36" s="281"/>
      <c r="AR36" s="281"/>
      <c r="AS36" s="281"/>
      <c r="AT36" s="281"/>
      <c r="AU36" s="281"/>
      <c r="AV36" s="281"/>
      <c r="AW36" s="365">
        <f t="shared" si="39"/>
        <v>0</v>
      </c>
      <c r="AX36" s="442"/>
      <c r="AY36" s="365">
        <f t="shared" si="40"/>
        <v>0</v>
      </c>
    </row>
    <row r="37" spans="1:51" ht="12.75" customHeight="1" x14ac:dyDescent="0.2">
      <c r="A37" s="409" t="s">
        <v>153</v>
      </c>
      <c r="B37" s="308"/>
      <c r="C37" s="281"/>
      <c r="D37" s="281"/>
      <c r="E37" s="281"/>
      <c r="F37" s="281"/>
      <c r="G37" s="281"/>
      <c r="H37" s="281"/>
      <c r="I37" s="281"/>
      <c r="J37" s="281"/>
      <c r="K37" s="281"/>
      <c r="L37" s="281"/>
      <c r="M37" s="281"/>
      <c r="N37" s="281"/>
      <c r="O37" s="365">
        <f t="shared" si="35"/>
        <v>0</v>
      </c>
      <c r="P37" s="442"/>
      <c r="Q37" s="365">
        <f t="shared" si="36"/>
        <v>0</v>
      </c>
      <c r="R37" s="365"/>
      <c r="S37" s="308"/>
      <c r="T37" s="281"/>
      <c r="U37" s="281"/>
      <c r="V37" s="281"/>
      <c r="W37" s="281"/>
      <c r="X37" s="281"/>
      <c r="Y37" s="281"/>
      <c r="Z37" s="281"/>
      <c r="AA37" s="281"/>
      <c r="AB37" s="281"/>
      <c r="AC37" s="281"/>
      <c r="AD37" s="281"/>
      <c r="AE37" s="281"/>
      <c r="AF37" s="365">
        <f t="shared" si="37"/>
        <v>0</v>
      </c>
      <c r="AG37" s="442"/>
      <c r="AH37" s="365">
        <f t="shared" si="38"/>
        <v>0</v>
      </c>
      <c r="AI37" s="365"/>
      <c r="AJ37" s="308"/>
      <c r="AK37" s="281"/>
      <c r="AL37" s="281"/>
      <c r="AM37" s="281"/>
      <c r="AN37" s="281"/>
      <c r="AO37" s="281"/>
      <c r="AP37" s="281"/>
      <c r="AQ37" s="281"/>
      <c r="AR37" s="281"/>
      <c r="AS37" s="281"/>
      <c r="AT37" s="281"/>
      <c r="AU37" s="281"/>
      <c r="AV37" s="281"/>
      <c r="AW37" s="365">
        <f t="shared" si="39"/>
        <v>0</v>
      </c>
      <c r="AX37" s="442"/>
      <c r="AY37" s="365">
        <f t="shared" si="40"/>
        <v>0</v>
      </c>
    </row>
    <row r="38" spans="1:51" ht="12.75" customHeight="1" x14ac:dyDescent="0.2">
      <c r="A38" s="409" t="s">
        <v>153</v>
      </c>
      <c r="B38" s="308"/>
      <c r="C38" s="281"/>
      <c r="D38" s="281"/>
      <c r="E38" s="281"/>
      <c r="F38" s="281"/>
      <c r="G38" s="281"/>
      <c r="H38" s="281"/>
      <c r="I38" s="281"/>
      <c r="J38" s="281"/>
      <c r="K38" s="281"/>
      <c r="L38" s="281"/>
      <c r="M38" s="281"/>
      <c r="N38" s="281"/>
      <c r="O38" s="365">
        <f t="shared" si="29"/>
        <v>0</v>
      </c>
      <c r="P38" s="442"/>
      <c r="Q38" s="365">
        <f t="shared" si="30"/>
        <v>0</v>
      </c>
      <c r="R38" s="365"/>
      <c r="S38" s="308"/>
      <c r="T38" s="281"/>
      <c r="U38" s="281"/>
      <c r="V38" s="281"/>
      <c r="W38" s="281"/>
      <c r="X38" s="281"/>
      <c r="Y38" s="281"/>
      <c r="Z38" s="281"/>
      <c r="AA38" s="281"/>
      <c r="AB38" s="281"/>
      <c r="AC38" s="281"/>
      <c r="AD38" s="281"/>
      <c r="AE38" s="281"/>
      <c r="AF38" s="365">
        <f t="shared" si="31"/>
        <v>0</v>
      </c>
      <c r="AG38" s="442"/>
      <c r="AH38" s="365">
        <f t="shared" si="32"/>
        <v>0</v>
      </c>
      <c r="AI38" s="365"/>
      <c r="AJ38" s="308"/>
      <c r="AK38" s="281"/>
      <c r="AL38" s="281"/>
      <c r="AM38" s="281"/>
      <c r="AN38" s="281"/>
      <c r="AO38" s="281"/>
      <c r="AP38" s="281"/>
      <c r="AQ38" s="281"/>
      <c r="AR38" s="281"/>
      <c r="AS38" s="281"/>
      <c r="AT38" s="281"/>
      <c r="AU38" s="281"/>
      <c r="AV38" s="281"/>
      <c r="AW38" s="365">
        <f t="shared" si="33"/>
        <v>0</v>
      </c>
      <c r="AX38" s="442"/>
      <c r="AY38" s="365">
        <f t="shared" si="34"/>
        <v>0</v>
      </c>
    </row>
    <row r="39" spans="1:51" ht="12.75" customHeight="1" x14ac:dyDescent="0.2">
      <c r="A39" s="409" t="s">
        <v>153</v>
      </c>
      <c r="B39" s="308"/>
      <c r="C39" s="281"/>
      <c r="D39" s="281"/>
      <c r="E39" s="281"/>
      <c r="F39" s="281"/>
      <c r="G39" s="281"/>
      <c r="H39" s="281"/>
      <c r="I39" s="281"/>
      <c r="J39" s="281"/>
      <c r="K39" s="281"/>
      <c r="L39" s="281"/>
      <c r="M39" s="281"/>
      <c r="N39" s="281"/>
      <c r="O39" s="365">
        <f t="shared" si="29"/>
        <v>0</v>
      </c>
      <c r="P39" s="444"/>
      <c r="Q39" s="365">
        <f t="shared" si="30"/>
        <v>0</v>
      </c>
      <c r="R39" s="365"/>
      <c r="S39" s="308"/>
      <c r="T39" s="281"/>
      <c r="U39" s="281"/>
      <c r="V39" s="281"/>
      <c r="W39" s="281"/>
      <c r="X39" s="281"/>
      <c r="Y39" s="281"/>
      <c r="Z39" s="281"/>
      <c r="AA39" s="281"/>
      <c r="AB39" s="281"/>
      <c r="AC39" s="281"/>
      <c r="AD39" s="281"/>
      <c r="AE39" s="281"/>
      <c r="AF39" s="365">
        <f t="shared" si="31"/>
        <v>0</v>
      </c>
      <c r="AG39" s="444"/>
      <c r="AH39" s="365">
        <f t="shared" si="32"/>
        <v>0</v>
      </c>
      <c r="AI39" s="365"/>
      <c r="AJ39" s="308"/>
      <c r="AK39" s="281"/>
      <c r="AL39" s="281"/>
      <c r="AM39" s="281"/>
      <c r="AN39" s="281"/>
      <c r="AO39" s="281"/>
      <c r="AP39" s="281"/>
      <c r="AQ39" s="281"/>
      <c r="AR39" s="281"/>
      <c r="AS39" s="281"/>
      <c r="AT39" s="281"/>
      <c r="AU39" s="281"/>
      <c r="AV39" s="281"/>
      <c r="AW39" s="365">
        <f t="shared" si="33"/>
        <v>0</v>
      </c>
      <c r="AX39" s="444"/>
      <c r="AY39" s="365">
        <f t="shared" si="34"/>
        <v>0</v>
      </c>
    </row>
    <row r="40" spans="1:51" ht="25.15" customHeight="1" x14ac:dyDescent="0.2">
      <c r="A40" s="487" t="s">
        <v>244</v>
      </c>
      <c r="B40" s="487"/>
      <c r="C40" s="425">
        <f t="shared" ref="C40:Q40" si="41">+C14+SUM(C16:C39)</f>
        <v>0</v>
      </c>
      <c r="D40" s="425">
        <f t="shared" si="41"/>
        <v>0</v>
      </c>
      <c r="E40" s="425">
        <f t="shared" si="41"/>
        <v>0</v>
      </c>
      <c r="F40" s="425">
        <f t="shared" si="41"/>
        <v>0</v>
      </c>
      <c r="G40" s="425">
        <f t="shared" si="41"/>
        <v>0</v>
      </c>
      <c r="H40" s="425">
        <f t="shared" si="41"/>
        <v>0</v>
      </c>
      <c r="I40" s="425">
        <f t="shared" si="41"/>
        <v>0</v>
      </c>
      <c r="J40" s="425">
        <f t="shared" si="41"/>
        <v>0</v>
      </c>
      <c r="K40" s="425">
        <f t="shared" si="41"/>
        <v>0</v>
      </c>
      <c r="L40" s="425">
        <f t="shared" si="41"/>
        <v>0</v>
      </c>
      <c r="M40" s="425">
        <f t="shared" si="41"/>
        <v>0</v>
      </c>
      <c r="N40" s="425">
        <f t="shared" si="41"/>
        <v>0</v>
      </c>
      <c r="O40" s="425">
        <f t="shared" si="41"/>
        <v>0</v>
      </c>
      <c r="P40" s="651">
        <f t="shared" si="41"/>
        <v>0</v>
      </c>
      <c r="Q40" s="527">
        <f t="shared" si="41"/>
        <v>0</v>
      </c>
      <c r="R40" s="365"/>
      <c r="S40" s="487"/>
      <c r="T40" s="425">
        <f>+T14+SUM(T16:T39)</f>
        <v>0</v>
      </c>
      <c r="U40" s="425">
        <f t="shared" ref="U40:AE40" si="42">+U14+SUM(U16:U39)</f>
        <v>0</v>
      </c>
      <c r="V40" s="425">
        <f t="shared" si="42"/>
        <v>0</v>
      </c>
      <c r="W40" s="425">
        <f t="shared" si="42"/>
        <v>0</v>
      </c>
      <c r="X40" s="425">
        <f t="shared" si="42"/>
        <v>0</v>
      </c>
      <c r="Y40" s="425">
        <f t="shared" si="42"/>
        <v>0</v>
      </c>
      <c r="Z40" s="425">
        <f t="shared" si="42"/>
        <v>0</v>
      </c>
      <c r="AA40" s="425">
        <f t="shared" si="42"/>
        <v>0</v>
      </c>
      <c r="AB40" s="425">
        <f t="shared" si="42"/>
        <v>0</v>
      </c>
      <c r="AC40" s="425">
        <f t="shared" si="42"/>
        <v>0</v>
      </c>
      <c r="AD40" s="425">
        <f t="shared" si="42"/>
        <v>0</v>
      </c>
      <c r="AE40" s="425">
        <f t="shared" si="42"/>
        <v>0</v>
      </c>
      <c r="AF40" s="425">
        <f t="shared" ref="AF40" si="43">+AF14+SUM(AF16:AF39)</f>
        <v>0</v>
      </c>
      <c r="AG40" s="651">
        <f>+AG14+SUM(AG16:AG39)</f>
        <v>0</v>
      </c>
      <c r="AH40" s="527">
        <f>+AH14+SUM(AH16:AH39)</f>
        <v>0</v>
      </c>
      <c r="AI40" s="365"/>
      <c r="AJ40" s="487"/>
      <c r="AK40" s="425">
        <f t="shared" ref="AK40:AY40" si="44">+AK14+SUM(AK16:AK39)</f>
        <v>0</v>
      </c>
      <c r="AL40" s="425">
        <f t="shared" si="44"/>
        <v>0</v>
      </c>
      <c r="AM40" s="425">
        <f t="shared" si="44"/>
        <v>0</v>
      </c>
      <c r="AN40" s="425">
        <f t="shared" si="44"/>
        <v>0</v>
      </c>
      <c r="AO40" s="425">
        <f t="shared" si="44"/>
        <v>0</v>
      </c>
      <c r="AP40" s="425">
        <f t="shared" si="44"/>
        <v>0</v>
      </c>
      <c r="AQ40" s="425">
        <f t="shared" si="44"/>
        <v>0</v>
      </c>
      <c r="AR40" s="425">
        <f t="shared" si="44"/>
        <v>0</v>
      </c>
      <c r="AS40" s="425">
        <f t="shared" si="44"/>
        <v>0</v>
      </c>
      <c r="AT40" s="425">
        <f t="shared" si="44"/>
        <v>0</v>
      </c>
      <c r="AU40" s="425">
        <f t="shared" si="44"/>
        <v>0</v>
      </c>
      <c r="AV40" s="425">
        <f t="shared" si="44"/>
        <v>0</v>
      </c>
      <c r="AW40" s="425">
        <f t="shared" ref="AW40" si="45">+AW14+SUM(AW16:AW39)</f>
        <v>0</v>
      </c>
      <c r="AX40" s="651">
        <f t="shared" si="44"/>
        <v>0</v>
      </c>
      <c r="AY40" s="527">
        <f t="shared" si="44"/>
        <v>0</v>
      </c>
    </row>
    <row r="41" spans="1:51" x14ac:dyDescent="0.2">
      <c r="A41" s="410" t="s">
        <v>245</v>
      </c>
      <c r="B41" s="308"/>
      <c r="C41" s="281"/>
      <c r="D41" s="281"/>
      <c r="E41" s="281"/>
      <c r="F41" s="281"/>
      <c r="G41" s="281"/>
      <c r="H41" s="281"/>
      <c r="I41" s="281"/>
      <c r="J41" s="281"/>
      <c r="K41" s="281"/>
      <c r="L41" s="281"/>
      <c r="M41" s="281"/>
      <c r="N41" s="281"/>
      <c r="O41" s="650">
        <f>SUM(C41:N41)</f>
        <v>0</v>
      </c>
      <c r="P41" s="441"/>
      <c r="Q41" s="365"/>
      <c r="R41" s="365"/>
      <c r="S41" s="308"/>
      <c r="T41" s="281"/>
      <c r="U41" s="281"/>
      <c r="V41" s="281"/>
      <c r="W41" s="281"/>
      <c r="X41" s="281"/>
      <c r="Y41" s="281"/>
      <c r="Z41" s="281"/>
      <c r="AA41" s="281"/>
      <c r="AB41" s="281"/>
      <c r="AC41" s="281"/>
      <c r="AD41" s="281"/>
      <c r="AE41" s="281"/>
      <c r="AF41" s="650">
        <f>SUM(T41:AE41)</f>
        <v>0</v>
      </c>
      <c r="AG41" s="441"/>
      <c r="AH41" s="365"/>
      <c r="AI41" s="365"/>
      <c r="AJ41" s="308"/>
      <c r="AK41" s="281"/>
      <c r="AL41" s="281"/>
      <c r="AM41" s="281"/>
      <c r="AN41" s="281"/>
      <c r="AO41" s="281"/>
      <c r="AP41" s="281"/>
      <c r="AQ41" s="281"/>
      <c r="AR41" s="281"/>
      <c r="AS41" s="281"/>
      <c r="AT41" s="281"/>
      <c r="AU41" s="281"/>
      <c r="AV41" s="281"/>
      <c r="AW41" s="650">
        <f>SUM(AK41:AV41)</f>
        <v>0</v>
      </c>
      <c r="AX41" s="441"/>
      <c r="AY41" s="365"/>
    </row>
    <row r="42" spans="1:51" ht="24" x14ac:dyDescent="0.2">
      <c r="A42" s="488" t="s">
        <v>246</v>
      </c>
      <c r="B42" s="506"/>
      <c r="C42" s="425">
        <f t="shared" ref="C42:N42" si="46">+C40-C41</f>
        <v>0</v>
      </c>
      <c r="D42" s="425">
        <f t="shared" si="46"/>
        <v>0</v>
      </c>
      <c r="E42" s="425">
        <f t="shared" si="46"/>
        <v>0</v>
      </c>
      <c r="F42" s="425">
        <f t="shared" si="46"/>
        <v>0</v>
      </c>
      <c r="G42" s="425">
        <f t="shared" si="46"/>
        <v>0</v>
      </c>
      <c r="H42" s="425">
        <f t="shared" si="46"/>
        <v>0</v>
      </c>
      <c r="I42" s="425">
        <f t="shared" si="46"/>
        <v>0</v>
      </c>
      <c r="J42" s="425">
        <f t="shared" si="46"/>
        <v>0</v>
      </c>
      <c r="K42" s="425">
        <f t="shared" si="46"/>
        <v>0</v>
      </c>
      <c r="L42" s="425">
        <f t="shared" si="46"/>
        <v>0</v>
      </c>
      <c r="M42" s="425">
        <f t="shared" si="46"/>
        <v>0</v>
      </c>
      <c r="N42" s="425">
        <f t="shared" si="46"/>
        <v>0</v>
      </c>
      <c r="O42" s="527">
        <f>SUM(C42:N42)</f>
        <v>0</v>
      </c>
      <c r="P42" s="817" t="str">
        <f>+IF(ABS(Q40-O42)&gt;5,"ERROR, IRIS ADMIN OH TOTALS MUST AGREE","")</f>
        <v/>
      </c>
      <c r="Q42" s="817"/>
      <c r="R42" s="365"/>
      <c r="S42" s="506"/>
      <c r="T42" s="425">
        <f t="shared" ref="T42" si="47">+T40-T41</f>
        <v>0</v>
      </c>
      <c r="U42" s="425">
        <f t="shared" ref="U42" si="48">+U40-U41</f>
        <v>0</v>
      </c>
      <c r="V42" s="425">
        <f t="shared" ref="V42" si="49">+V40-V41</f>
        <v>0</v>
      </c>
      <c r="W42" s="425">
        <f t="shared" ref="W42" si="50">+W40-W41</f>
        <v>0</v>
      </c>
      <c r="X42" s="425">
        <f t="shared" ref="X42" si="51">+X40-X41</f>
        <v>0</v>
      </c>
      <c r="Y42" s="425">
        <f t="shared" ref="Y42" si="52">+Y40-Y41</f>
        <v>0</v>
      </c>
      <c r="Z42" s="425">
        <f t="shared" ref="Z42" si="53">+Z40-Z41</f>
        <v>0</v>
      </c>
      <c r="AA42" s="425">
        <f t="shared" ref="AA42" si="54">+AA40-AA41</f>
        <v>0</v>
      </c>
      <c r="AB42" s="425">
        <f t="shared" ref="AB42" si="55">+AB40-AB41</f>
        <v>0</v>
      </c>
      <c r="AC42" s="425">
        <f t="shared" ref="AC42" si="56">+AC40-AC41</f>
        <v>0</v>
      </c>
      <c r="AD42" s="425">
        <f t="shared" ref="AD42" si="57">+AD40-AD41</f>
        <v>0</v>
      </c>
      <c r="AE42" s="425">
        <f t="shared" ref="AE42" si="58">+AE40-AE41</f>
        <v>0</v>
      </c>
      <c r="AF42" s="527">
        <f>SUM(T42:AE42)</f>
        <v>0</v>
      </c>
      <c r="AG42" s="817" t="str">
        <f>+IF(ABS(AH40-AF42)&gt;5,"ERROR, IRIS ADMIN OH TOTALS MUST AGREE","")</f>
        <v/>
      </c>
      <c r="AH42" s="817"/>
      <c r="AI42" s="365"/>
      <c r="AJ42" s="506"/>
      <c r="AK42" s="425">
        <f t="shared" ref="AK42" si="59">+AK40-AK41</f>
        <v>0</v>
      </c>
      <c r="AL42" s="425">
        <f t="shared" ref="AL42" si="60">+AL40-AL41</f>
        <v>0</v>
      </c>
      <c r="AM42" s="425">
        <f t="shared" ref="AM42" si="61">+AM40-AM41</f>
        <v>0</v>
      </c>
      <c r="AN42" s="425">
        <f t="shared" ref="AN42" si="62">+AN40-AN41</f>
        <v>0</v>
      </c>
      <c r="AO42" s="425">
        <f t="shared" ref="AO42" si="63">+AO40-AO41</f>
        <v>0</v>
      </c>
      <c r="AP42" s="425">
        <f t="shared" ref="AP42" si="64">+AP40-AP41</f>
        <v>0</v>
      </c>
      <c r="AQ42" s="425">
        <f t="shared" ref="AQ42" si="65">+AQ40-AQ41</f>
        <v>0</v>
      </c>
      <c r="AR42" s="425">
        <f t="shared" ref="AR42" si="66">+AR40-AR41</f>
        <v>0</v>
      </c>
      <c r="AS42" s="425">
        <f t="shared" ref="AS42" si="67">+AS40-AS41</f>
        <v>0</v>
      </c>
      <c r="AT42" s="425">
        <f t="shared" ref="AT42" si="68">+AT40-AT41</f>
        <v>0</v>
      </c>
      <c r="AU42" s="425">
        <f t="shared" ref="AU42" si="69">+AU40-AU41</f>
        <v>0</v>
      </c>
      <c r="AV42" s="425">
        <f t="shared" ref="AV42" si="70">+AV40-AV41</f>
        <v>0</v>
      </c>
      <c r="AW42" s="527">
        <f>SUM(AK42:AV42)</f>
        <v>0</v>
      </c>
      <c r="AX42" s="817" t="str">
        <f>+IF(ABS(AY40-AW42)&gt;5,"ERROR, IRIS ADMIN OH TOTALS MUST AGREE","")</f>
        <v/>
      </c>
      <c r="AY42" s="817"/>
    </row>
    <row r="43" spans="1:51" ht="9" customHeight="1" x14ac:dyDescent="0.2">
      <c r="A43" s="409"/>
      <c r="B43" s="409"/>
      <c r="C43" s="441"/>
      <c r="D43" s="441"/>
      <c r="E43" s="441"/>
      <c r="F43" s="441"/>
      <c r="G43" s="441"/>
      <c r="H43" s="441"/>
      <c r="I43" s="441"/>
      <c r="J43" s="441"/>
      <c r="K43" s="441"/>
      <c r="L43" s="441"/>
      <c r="M43" s="441"/>
      <c r="N43" s="441"/>
      <c r="O43" s="441"/>
      <c r="P43" s="441"/>
      <c r="Q43" s="443"/>
      <c r="R43" s="443"/>
      <c r="S43" s="409"/>
      <c r="T43" s="441"/>
      <c r="U43" s="441"/>
      <c r="V43" s="441"/>
      <c r="W43" s="441"/>
      <c r="X43" s="441"/>
      <c r="Y43" s="441"/>
      <c r="Z43" s="441"/>
      <c r="AA43" s="441"/>
      <c r="AB43" s="441"/>
      <c r="AC43" s="441"/>
      <c r="AD43" s="441"/>
      <c r="AE43" s="441"/>
      <c r="AF43" s="441"/>
      <c r="AG43" s="441"/>
      <c r="AH43" s="443"/>
      <c r="AI43" s="443"/>
      <c r="AJ43" s="409"/>
      <c r="AK43" s="441"/>
      <c r="AL43" s="441"/>
      <c r="AM43" s="441"/>
      <c r="AN43" s="441"/>
      <c r="AO43" s="441"/>
      <c r="AP43" s="441"/>
      <c r="AQ43" s="441"/>
      <c r="AR43" s="441"/>
      <c r="AS43" s="441"/>
      <c r="AT43" s="441"/>
      <c r="AU43" s="441"/>
      <c r="AV43" s="441"/>
      <c r="AW43" s="441"/>
      <c r="AX43" s="441"/>
      <c r="AY43" s="443"/>
    </row>
    <row r="44" spans="1:51" ht="45.75" customHeight="1" x14ac:dyDescent="0.2">
      <c r="A44" s="411"/>
      <c r="B44" s="411"/>
      <c r="C44" s="412"/>
      <c r="D44" s="411"/>
      <c r="E44" s="411"/>
      <c r="F44" s="411"/>
      <c r="G44" s="411"/>
      <c r="H44" s="411"/>
      <c r="I44" s="411"/>
      <c r="J44" s="411"/>
      <c r="K44" s="411"/>
      <c r="L44" s="411"/>
      <c r="M44" s="411"/>
      <c r="N44" s="411"/>
      <c r="O44" s="817" t="str">
        <f>+IF(ABS(P40-O41)&gt;5,"ERROR, ALLOC TO OTHER LOB TOTALS MUST AGREE","")</f>
        <v/>
      </c>
      <c r="P44" s="817"/>
      <c r="Q44" s="411"/>
      <c r="R44" s="411"/>
      <c r="S44" s="411"/>
      <c r="T44" s="209"/>
      <c r="U44" s="340"/>
      <c r="V44" s="340"/>
      <c r="W44" s="340"/>
      <c r="X44" s="340"/>
      <c r="Y44" s="340"/>
      <c r="Z44" s="340"/>
      <c r="AA44" s="340"/>
      <c r="AB44" s="340"/>
      <c r="AC44" s="340"/>
      <c r="AD44" s="340"/>
      <c r="AE44" s="340"/>
      <c r="AF44" s="817" t="str">
        <f>+IF(ABS(AG40-AF41)&gt;5,"ERROR, ALLOC TO OTHER LOB TOTALS MUST AGREE","")</f>
        <v/>
      </c>
      <c r="AG44" s="817"/>
      <c r="AH44" s="340"/>
      <c r="AI44" s="340"/>
      <c r="AJ44" s="411"/>
      <c r="AK44" s="209"/>
      <c r="AL44" s="340"/>
      <c r="AM44" s="340"/>
      <c r="AN44" s="340"/>
      <c r="AO44" s="340"/>
      <c r="AP44" s="340"/>
      <c r="AQ44" s="340"/>
      <c r="AR44" s="340"/>
      <c r="AS44" s="340"/>
      <c r="AT44" s="340"/>
      <c r="AU44" s="340"/>
      <c r="AV44" s="340"/>
      <c r="AW44" s="817" t="str">
        <f>+IF(ABS(AX40-AW41)&gt;5,"ERROR, ALLOC TO OTHER LOB TOTALS MUST AGREE","")</f>
        <v/>
      </c>
      <c r="AX44" s="817"/>
      <c r="AY44" s="340"/>
    </row>
    <row r="45" spans="1:51" x14ac:dyDescent="0.2">
      <c r="A45" s="446"/>
      <c r="B45" s="446"/>
      <c r="D45" s="340"/>
      <c r="E45" s="340"/>
      <c r="F45" s="340"/>
      <c r="G45" s="340"/>
      <c r="H45" s="340"/>
      <c r="I45" s="340"/>
      <c r="J45" s="340"/>
      <c r="K45" s="340"/>
      <c r="L45" s="340"/>
      <c r="M45" s="340"/>
      <c r="N45" s="340"/>
      <c r="O45" s="340"/>
      <c r="P45" s="340"/>
      <c r="Q45" s="340"/>
      <c r="R45" s="340"/>
      <c r="S45" s="446"/>
      <c r="AF45" s="340"/>
      <c r="AG45" s="340"/>
      <c r="AH45" s="340"/>
      <c r="AI45" s="340"/>
      <c r="AJ45" s="446"/>
      <c r="AW45" s="340"/>
      <c r="AX45" s="340"/>
      <c r="AY45" s="340"/>
    </row>
    <row r="46" spans="1:51" x14ac:dyDescent="0.2">
      <c r="A46" s="446"/>
      <c r="B46" s="446"/>
      <c r="S46" s="446"/>
      <c r="AJ46" s="446"/>
    </row>
    <row r="47" spans="1:51" x14ac:dyDescent="0.2">
      <c r="A47" s="446"/>
      <c r="B47" s="446"/>
      <c r="S47" s="446"/>
      <c r="AJ47" s="446"/>
    </row>
  </sheetData>
  <sheetProtection password="96F1" sheet="1" objects="1" scenarios="1" formatCells="0" formatColumns="0" formatRows="0"/>
  <mergeCells count="10">
    <mergeCell ref="A1:Q1"/>
    <mergeCell ref="O44:P44"/>
    <mergeCell ref="AF44:AG44"/>
    <mergeCell ref="AW44:AX44"/>
    <mergeCell ref="P42:Q42"/>
    <mergeCell ref="AG42:AH42"/>
    <mergeCell ref="AX42:AY42"/>
    <mergeCell ref="AC9:AF9"/>
    <mergeCell ref="L9:O9"/>
    <mergeCell ref="AT9:AW9"/>
  </mergeCells>
  <phoneticPr fontId="0" type="noConversion"/>
  <printOptions horizontalCentered="1"/>
  <pageMargins left="0" right="0" top="0.25" bottom="0.35" header="0.5" footer="0.4"/>
  <pageSetup scale="65" orientation="landscape" r:id="rId1"/>
  <headerFooter alignWithMargins="0">
    <oddFooter>&amp;C&amp;A&amp;R&amp;P</oddFooter>
  </headerFooter>
  <colBreaks count="2" manualBreakCount="2">
    <brk id="18" max="47" man="1"/>
    <brk id="35" max="47"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3"/>
  </sheetPr>
  <dimension ref="A1:AT79"/>
  <sheetViews>
    <sheetView zoomScale="75" zoomScaleNormal="75" workbookViewId="0">
      <pane xSplit="1" topLeftCell="B1" activePane="topRight" state="frozen"/>
      <selection pane="topRight" activeCell="AG9" sqref="AG9:AR9"/>
    </sheetView>
  </sheetViews>
  <sheetFormatPr defaultColWidth="8.7109375" defaultRowHeight="12.75" x14ac:dyDescent="0.2"/>
  <cols>
    <col min="1" max="1" width="34" style="32" customWidth="1"/>
    <col min="2" max="15" width="13.7109375" style="32" customWidth="1"/>
    <col min="16" max="16" width="1.7109375" style="32" customWidth="1"/>
    <col min="17" max="30" width="13.7109375" style="32" customWidth="1"/>
    <col min="31" max="31" width="1.7109375" style="32" customWidth="1"/>
    <col min="32" max="45" width="13.7109375" style="32" customWidth="1"/>
    <col min="46" max="16384" width="8.7109375" style="32"/>
  </cols>
  <sheetData>
    <row r="1" spans="1:46" ht="54.75" customHeight="1" x14ac:dyDescent="0.2">
      <c r="A1" s="819" t="s">
        <v>384</v>
      </c>
      <c r="B1" s="819"/>
      <c r="C1" s="819"/>
      <c r="D1" s="819"/>
      <c r="E1" s="819"/>
      <c r="F1" s="819"/>
      <c r="G1" s="819"/>
      <c r="H1" s="819"/>
      <c r="I1" s="819"/>
      <c r="J1" s="819"/>
      <c r="K1" s="819"/>
      <c r="L1" s="819"/>
      <c r="M1" s="819"/>
      <c r="N1" s="819"/>
      <c r="O1" s="819"/>
      <c r="P1" s="819"/>
    </row>
    <row r="3" spans="1:46" ht="13.5" thickBot="1" x14ac:dyDescent="0.25">
      <c r="A3" s="97" t="str">
        <f>IF('Assumpt &amp; Notes'!C5="","",'Assumpt &amp; Notes'!C5)</f>
        <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6" s="29" customFormat="1" ht="35.25" customHeight="1" thickBot="1" x14ac:dyDescent="0.25">
      <c r="B4" s="145"/>
      <c r="C4" s="452" t="str">
        <f>IF('Assumpt &amp; Notes'!C5="","",'Assumpt &amp; Notes'!C5)&amp;" DIRECT PROGRAM STAFF BUDGET - "&amp;'Assumpt &amp; Notes'!$D$7</f>
        <v xml:space="preserve"> DIRECT PROGRAM STAFF BUDGET - </v>
      </c>
      <c r="D4" s="146"/>
      <c r="E4" s="146"/>
      <c r="F4" s="146"/>
      <c r="G4" s="146"/>
      <c r="H4" s="146"/>
      <c r="I4" s="146"/>
      <c r="J4" s="146"/>
      <c r="K4" s="146"/>
      <c r="L4" s="146"/>
      <c r="M4" s="146"/>
      <c r="N4" s="146"/>
      <c r="O4" s="147"/>
      <c r="P4" s="143"/>
      <c r="R4" s="452" t="str">
        <f>IF('Assumpt &amp; Notes'!R5="","",'Assumpt &amp; Notes'!R5)&amp;" DIRECT PROGRAM STAFF BUDGET - "&amp;'Assumpt &amp; Notes'!$D$7+1</f>
        <v xml:space="preserve"> DIRECT PROGRAM STAFF BUDGET - 1</v>
      </c>
      <c r="S4" s="148"/>
      <c r="T4" s="148"/>
      <c r="U4" s="148"/>
      <c r="V4" s="148"/>
      <c r="W4" s="148"/>
      <c r="X4" s="148"/>
      <c r="Y4" s="148"/>
      <c r="Z4" s="148"/>
      <c r="AA4" s="148"/>
      <c r="AB4" s="148"/>
      <c r="AC4" s="148"/>
      <c r="AD4" s="149"/>
      <c r="AE4" s="143"/>
      <c r="AG4" s="452" t="str">
        <f>IF('Assumpt &amp; Notes'!AG5="","",'Assumpt &amp; Notes'!AG5)&amp;" DIRECT PROGRAM STAFF BUDGET - "&amp;'Assumpt &amp; Notes'!$D$7+2</f>
        <v xml:space="preserve"> DIRECT PROGRAM STAFF BUDGET - 2</v>
      </c>
      <c r="AH4" s="148"/>
      <c r="AI4" s="148"/>
      <c r="AJ4" s="148"/>
      <c r="AK4" s="148"/>
      <c r="AL4" s="148"/>
      <c r="AM4" s="148"/>
      <c r="AN4" s="148"/>
      <c r="AO4" s="148"/>
      <c r="AP4" s="148"/>
      <c r="AQ4" s="148"/>
      <c r="AR4" s="148"/>
      <c r="AS4" s="149"/>
    </row>
    <row r="5" spans="1:46" ht="7.5" customHeight="1" x14ac:dyDescent="0.2">
      <c r="A5" s="320"/>
      <c r="B5" s="30"/>
      <c r="C5" s="820"/>
      <c r="D5" s="820"/>
      <c r="E5" s="820"/>
      <c r="F5" s="31"/>
      <c r="G5" s="31"/>
      <c r="H5" s="31"/>
      <c r="I5" s="31"/>
      <c r="J5" s="31"/>
      <c r="K5" s="31"/>
      <c r="L5" s="31"/>
      <c r="M5" s="31"/>
      <c r="N5" s="31"/>
      <c r="O5" s="31"/>
      <c r="Q5" s="30"/>
      <c r="R5" s="820"/>
      <c r="S5" s="820"/>
      <c r="T5" s="820"/>
      <c r="U5" s="31"/>
      <c r="V5" s="31"/>
      <c r="W5" s="31"/>
      <c r="X5" s="31"/>
      <c r="Y5" s="31"/>
      <c r="Z5" s="31"/>
      <c r="AA5" s="31"/>
      <c r="AB5" s="31"/>
      <c r="AC5" s="31"/>
      <c r="AD5" s="31"/>
      <c r="AF5" s="30"/>
      <c r="AG5" s="820"/>
      <c r="AH5" s="820"/>
      <c r="AI5" s="820"/>
      <c r="AJ5" s="31"/>
      <c r="AK5" s="31"/>
      <c r="AL5" s="31"/>
      <c r="AM5" s="31"/>
      <c r="AN5" s="31"/>
      <c r="AO5" s="31"/>
      <c r="AP5" s="31"/>
      <c r="AQ5" s="31"/>
      <c r="AR5" s="31"/>
      <c r="AS5" s="31"/>
    </row>
    <row r="6" spans="1:46" s="33" customFormat="1" ht="15.75" customHeight="1" x14ac:dyDescent="0.2">
      <c r="A6" s="33" t="s">
        <v>239</v>
      </c>
      <c r="B6" s="318"/>
      <c r="C6" s="319" t="s">
        <v>27</v>
      </c>
      <c r="D6" s="319" t="s">
        <v>28</v>
      </c>
      <c r="E6" s="319" t="s">
        <v>29</v>
      </c>
      <c r="F6" s="319" t="s">
        <v>30</v>
      </c>
      <c r="G6" s="319" t="s">
        <v>18</v>
      </c>
      <c r="H6" s="319" t="s">
        <v>31</v>
      </c>
      <c r="I6" s="319" t="s">
        <v>32</v>
      </c>
      <c r="J6" s="319" t="s">
        <v>33</v>
      </c>
      <c r="K6" s="319" t="s">
        <v>34</v>
      </c>
      <c r="L6" s="319" t="s">
        <v>35</v>
      </c>
      <c r="M6" s="319" t="s">
        <v>36</v>
      </c>
      <c r="N6" s="319" t="s">
        <v>37</v>
      </c>
      <c r="O6" s="319" t="s">
        <v>26</v>
      </c>
      <c r="Q6" s="318"/>
      <c r="R6" s="319" t="s">
        <v>27</v>
      </c>
      <c r="S6" s="319" t="s">
        <v>28</v>
      </c>
      <c r="T6" s="319" t="s">
        <v>29</v>
      </c>
      <c r="U6" s="319" t="s">
        <v>30</v>
      </c>
      <c r="V6" s="319" t="s">
        <v>18</v>
      </c>
      <c r="W6" s="319" t="s">
        <v>31</v>
      </c>
      <c r="X6" s="319" t="s">
        <v>32</v>
      </c>
      <c r="Y6" s="319" t="s">
        <v>33</v>
      </c>
      <c r="Z6" s="319" t="s">
        <v>34</v>
      </c>
      <c r="AA6" s="319" t="s">
        <v>35</v>
      </c>
      <c r="AB6" s="319" t="s">
        <v>36</v>
      </c>
      <c r="AC6" s="319" t="s">
        <v>37</v>
      </c>
      <c r="AD6" s="319" t="s">
        <v>26</v>
      </c>
      <c r="AF6" s="318"/>
      <c r="AG6" s="319" t="s">
        <v>27</v>
      </c>
      <c r="AH6" s="319" t="s">
        <v>28</v>
      </c>
      <c r="AI6" s="319" t="s">
        <v>29</v>
      </c>
      <c r="AJ6" s="319" t="s">
        <v>30</v>
      </c>
      <c r="AK6" s="319" t="s">
        <v>18</v>
      </c>
      <c r="AL6" s="319" t="s">
        <v>31</v>
      </c>
      <c r="AM6" s="319" t="s">
        <v>32</v>
      </c>
      <c r="AN6" s="319" t="s">
        <v>33</v>
      </c>
      <c r="AO6" s="319" t="s">
        <v>34</v>
      </c>
      <c r="AP6" s="319" t="s">
        <v>35</v>
      </c>
      <c r="AQ6" s="319" t="s">
        <v>36</v>
      </c>
      <c r="AR6" s="319" t="s">
        <v>37</v>
      </c>
      <c r="AS6" s="319" t="s">
        <v>26</v>
      </c>
    </row>
    <row r="7" spans="1:46" ht="12.75" customHeight="1" x14ac:dyDescent="0.2">
      <c r="A7" s="317"/>
      <c r="C7" s="281"/>
      <c r="D7" s="281"/>
      <c r="E7" s="281"/>
      <c r="F7" s="281"/>
      <c r="G7" s="281"/>
      <c r="H7" s="281"/>
      <c r="I7" s="281"/>
      <c r="J7" s="281"/>
      <c r="K7" s="281"/>
      <c r="L7" s="281"/>
      <c r="M7" s="281"/>
      <c r="P7" s="321"/>
      <c r="R7" s="281"/>
      <c r="S7" s="281"/>
      <c r="T7" s="281"/>
      <c r="U7" s="281"/>
      <c r="V7" s="281"/>
      <c r="W7" s="281"/>
      <c r="X7" s="281"/>
      <c r="Y7" s="281"/>
      <c r="Z7" s="281"/>
      <c r="AA7" s="281"/>
      <c r="AB7" s="281"/>
      <c r="AC7" s="281"/>
      <c r="AD7" s="281"/>
      <c r="AE7" s="281"/>
      <c r="AG7" s="281"/>
      <c r="AH7" s="281"/>
      <c r="AI7" s="281"/>
      <c r="AJ7" s="281"/>
      <c r="AK7" s="281"/>
      <c r="AL7" s="281"/>
      <c r="AM7" s="281"/>
      <c r="AN7" s="281"/>
      <c r="AO7" s="281"/>
      <c r="AP7" s="484"/>
      <c r="AQ7" s="281"/>
      <c r="AR7" s="281"/>
      <c r="AS7" s="281"/>
    </row>
    <row r="8" spans="1:46" ht="42" customHeight="1" x14ac:dyDescent="0.2">
      <c r="A8" s="315"/>
      <c r="B8" s="677" t="s">
        <v>296</v>
      </c>
      <c r="C8" s="280"/>
      <c r="D8" s="280"/>
      <c r="E8" s="280"/>
      <c r="F8" s="280"/>
      <c r="G8" s="280"/>
      <c r="H8" s="280"/>
      <c r="I8" s="280"/>
      <c r="J8" s="280"/>
      <c r="K8" s="280"/>
      <c r="L8" s="818" t="str">
        <f>IF(ABS(B9-O9)&gt;5,"ERROR, TOTAL SALARIES MUST AGREE WITH DIRECT PROGRAM SALARIES IN PERSONNEL SCHEDULE"," ")</f>
        <v xml:space="preserve"> </v>
      </c>
      <c r="M8" s="818"/>
      <c r="N8" s="818"/>
      <c r="O8" s="280"/>
      <c r="P8" s="280"/>
      <c r="Q8" s="677" t="s">
        <v>296</v>
      </c>
      <c r="R8" s="280"/>
      <c r="S8" s="280"/>
      <c r="T8" s="280"/>
      <c r="U8" s="280"/>
      <c r="V8" s="280"/>
      <c r="W8" s="280"/>
      <c r="X8" s="280"/>
      <c r="Y8" s="280"/>
      <c r="Z8" s="280"/>
      <c r="AA8" s="818" t="str">
        <f>IF(ABS(Q9-AD9)&gt;5,"ERROR, TOTAL SALARIES MUST AGREE WITH DIRECT PROGRAM SALARIES IN PERSONNEL SCHEDULE"," ")</f>
        <v xml:space="preserve"> </v>
      </c>
      <c r="AB8" s="818"/>
      <c r="AC8" s="818"/>
      <c r="AD8" s="280"/>
      <c r="AE8" s="280"/>
      <c r="AF8" s="677" t="s">
        <v>296</v>
      </c>
      <c r="AG8" s="280"/>
      <c r="AH8" s="280"/>
      <c r="AI8" s="280"/>
      <c r="AJ8" s="280"/>
      <c r="AK8" s="280"/>
      <c r="AL8" s="280"/>
      <c r="AM8" s="280"/>
      <c r="AN8" s="280"/>
      <c r="AO8" s="280"/>
      <c r="AP8" s="818" t="str">
        <f>IF(ABS(AF9-AS9)&gt;5,"ERROR, TOTAL SALARIES MUST AGREE WITH DIRECT PROGRAM SALARIES IN PERSONNEL SCHEDULE"," ")</f>
        <v xml:space="preserve"> </v>
      </c>
      <c r="AQ8" s="818"/>
      <c r="AR8" s="818"/>
      <c r="AS8" s="280"/>
      <c r="AT8" s="280"/>
    </row>
    <row r="9" spans="1:46" ht="12.75" customHeight="1" x14ac:dyDescent="0.2">
      <c r="A9" s="473" t="s">
        <v>175</v>
      </c>
      <c r="B9" s="280">
        <f>IF('Assumpt &amp; Notes'!$J$5="F/EA",'Personnel Schedule'!E96,'Personnel Schedule'!E52)</f>
        <v>0</v>
      </c>
      <c r="C9" s="281"/>
      <c r="D9" s="281"/>
      <c r="E9" s="281"/>
      <c r="F9" s="281"/>
      <c r="G9" s="281"/>
      <c r="H9" s="281"/>
      <c r="I9" s="281"/>
      <c r="J9" s="281"/>
      <c r="K9" s="281"/>
      <c r="L9" s="281"/>
      <c r="M9" s="281"/>
      <c r="N9" s="281"/>
      <c r="O9" s="309">
        <f t="shared" ref="O9:O27" si="0">SUM(C9:N9)</f>
        <v>0</v>
      </c>
      <c r="P9" s="280"/>
      <c r="Q9" s="280">
        <f>IF('Assumpt &amp; Notes'!$J$5="F/EA",'Personnel Schedule'!I96,'Personnel Schedule'!I52)</f>
        <v>0</v>
      </c>
      <c r="R9" s="281"/>
      <c r="S9" s="281"/>
      <c r="T9" s="281"/>
      <c r="U9" s="281"/>
      <c r="V9" s="281"/>
      <c r="W9" s="281"/>
      <c r="X9" s="281"/>
      <c r="Y9" s="281"/>
      <c r="Z9" s="281"/>
      <c r="AA9" s="281"/>
      <c r="AB9" s="281"/>
      <c r="AC9" s="281"/>
      <c r="AD9" s="309">
        <f>SUM(R9:AC9)</f>
        <v>0</v>
      </c>
      <c r="AE9" s="280"/>
      <c r="AF9" s="280">
        <f>IF('Assumpt &amp; Notes'!$J$5="F/EA",'Personnel Schedule'!M96,'Personnel Schedule'!M52)</f>
        <v>0</v>
      </c>
      <c r="AG9" s="281"/>
      <c r="AH9" s="281"/>
      <c r="AI9" s="281"/>
      <c r="AJ9" s="281"/>
      <c r="AK9" s="281"/>
      <c r="AL9" s="281"/>
      <c r="AM9" s="281"/>
      <c r="AN9" s="281"/>
      <c r="AO9" s="281"/>
      <c r="AP9" s="281"/>
      <c r="AQ9" s="281"/>
      <c r="AR9" s="281"/>
      <c r="AS9" s="309">
        <f>SUM(AG9:AR9)</f>
        <v>0</v>
      </c>
      <c r="AT9" s="280"/>
    </row>
    <row r="10" spans="1:46" ht="12.75" customHeight="1" x14ac:dyDescent="0.2">
      <c r="A10" s="313" t="s">
        <v>136</v>
      </c>
      <c r="B10" s="308"/>
      <c r="C10" s="281"/>
      <c r="D10" s="281"/>
      <c r="E10" s="281"/>
      <c r="F10" s="281"/>
      <c r="G10" s="281"/>
      <c r="H10" s="281"/>
      <c r="I10" s="281"/>
      <c r="J10" s="281"/>
      <c r="K10" s="281"/>
      <c r="L10" s="281"/>
      <c r="M10" s="281"/>
      <c r="N10" s="281"/>
      <c r="O10" s="309">
        <f t="shared" si="0"/>
        <v>0</v>
      </c>
      <c r="P10" s="281"/>
      <c r="Q10" s="308"/>
      <c r="R10" s="281"/>
      <c r="S10" s="281"/>
      <c r="T10" s="281"/>
      <c r="U10" s="281"/>
      <c r="V10" s="281"/>
      <c r="W10" s="281"/>
      <c r="X10" s="281"/>
      <c r="Y10" s="281"/>
      <c r="Z10" s="281"/>
      <c r="AA10" s="281"/>
      <c r="AB10" s="281"/>
      <c r="AC10" s="281"/>
      <c r="AD10" s="309">
        <f t="shared" ref="AD10:AD29" si="1">SUM(R10:AC10)</f>
        <v>0</v>
      </c>
      <c r="AE10" s="281"/>
      <c r="AF10" s="308"/>
      <c r="AG10" s="281"/>
      <c r="AH10" s="281"/>
      <c r="AI10" s="281"/>
      <c r="AJ10" s="281"/>
      <c r="AK10" s="281"/>
      <c r="AL10" s="281"/>
      <c r="AM10" s="281"/>
      <c r="AN10" s="281"/>
      <c r="AO10" s="281"/>
      <c r="AP10" s="281"/>
      <c r="AQ10" s="281"/>
      <c r="AR10" s="281"/>
      <c r="AS10" s="309">
        <f t="shared" ref="AS10:AS29" si="2">SUM(AG10:AR10)</f>
        <v>0</v>
      </c>
      <c r="AT10" s="281"/>
    </row>
    <row r="11" spans="1:46" s="33" customFormat="1" ht="12.75" customHeight="1" x14ac:dyDescent="0.2">
      <c r="A11" s="497" t="s">
        <v>255</v>
      </c>
      <c r="B11" s="500"/>
      <c r="C11" s="676">
        <f>SUM(C9:C10)</f>
        <v>0</v>
      </c>
      <c r="D11" s="676">
        <f t="shared" ref="D11:O11" si="3">SUM(D9:D10)</f>
        <v>0</v>
      </c>
      <c r="E11" s="676">
        <f t="shared" si="3"/>
        <v>0</v>
      </c>
      <c r="F11" s="676">
        <f t="shared" si="3"/>
        <v>0</v>
      </c>
      <c r="G11" s="676">
        <f t="shared" si="3"/>
        <v>0</v>
      </c>
      <c r="H11" s="676">
        <f t="shared" si="3"/>
        <v>0</v>
      </c>
      <c r="I11" s="676">
        <f t="shared" si="3"/>
        <v>0</v>
      </c>
      <c r="J11" s="676">
        <f t="shared" si="3"/>
        <v>0</v>
      </c>
      <c r="K11" s="676">
        <f t="shared" si="3"/>
        <v>0</v>
      </c>
      <c r="L11" s="676">
        <f t="shared" si="3"/>
        <v>0</v>
      </c>
      <c r="M11" s="676">
        <f t="shared" si="3"/>
        <v>0</v>
      </c>
      <c r="N11" s="676">
        <f t="shared" si="3"/>
        <v>0</v>
      </c>
      <c r="O11" s="676">
        <f t="shared" si="3"/>
        <v>0</v>
      </c>
      <c r="P11" s="498"/>
      <c r="Q11" s="500"/>
      <c r="R11" s="676">
        <f>SUM(R9:R10)</f>
        <v>0</v>
      </c>
      <c r="S11" s="676">
        <f t="shared" ref="S11" si="4">SUM(S9:S10)</f>
        <v>0</v>
      </c>
      <c r="T11" s="676">
        <f t="shared" ref="T11" si="5">SUM(T9:T10)</f>
        <v>0</v>
      </c>
      <c r="U11" s="676">
        <f t="shared" ref="U11" si="6">SUM(U9:U10)</f>
        <v>0</v>
      </c>
      <c r="V11" s="676">
        <f t="shared" ref="V11" si="7">SUM(V9:V10)</f>
        <v>0</v>
      </c>
      <c r="W11" s="676">
        <f t="shared" ref="W11" si="8">SUM(W9:W10)</f>
        <v>0</v>
      </c>
      <c r="X11" s="676">
        <f t="shared" ref="X11" si="9">SUM(X9:X10)</f>
        <v>0</v>
      </c>
      <c r="Y11" s="676">
        <f t="shared" ref="Y11" si="10">SUM(Y9:Y10)</f>
        <v>0</v>
      </c>
      <c r="Z11" s="676">
        <f t="shared" ref="Z11" si="11">SUM(Z9:Z10)</f>
        <v>0</v>
      </c>
      <c r="AA11" s="676">
        <f t="shared" ref="AA11" si="12">SUM(AA9:AA10)</f>
        <v>0</v>
      </c>
      <c r="AB11" s="676">
        <f t="shared" ref="AB11" si="13">SUM(AB9:AB10)</f>
        <v>0</v>
      </c>
      <c r="AC11" s="676">
        <f t="shared" ref="AC11" si="14">SUM(AC9:AC10)</f>
        <v>0</v>
      </c>
      <c r="AD11" s="676">
        <f t="shared" ref="AD11" si="15">SUM(AD9:AD10)</f>
        <v>0</v>
      </c>
      <c r="AE11" s="498"/>
      <c r="AF11" s="500"/>
      <c r="AG11" s="676">
        <f>SUM(AG9:AG10)</f>
        <v>0</v>
      </c>
      <c r="AH11" s="676">
        <f t="shared" ref="AH11" si="16">SUM(AH9:AH10)</f>
        <v>0</v>
      </c>
      <c r="AI11" s="676">
        <f t="shared" ref="AI11" si="17">SUM(AI9:AI10)</f>
        <v>0</v>
      </c>
      <c r="AJ11" s="676">
        <f t="shared" ref="AJ11" si="18">SUM(AJ9:AJ10)</f>
        <v>0</v>
      </c>
      <c r="AK11" s="676">
        <f t="shared" ref="AK11" si="19">SUM(AK9:AK10)</f>
        <v>0</v>
      </c>
      <c r="AL11" s="676">
        <f t="shared" ref="AL11" si="20">SUM(AL9:AL10)</f>
        <v>0</v>
      </c>
      <c r="AM11" s="676">
        <f t="shared" ref="AM11" si="21">SUM(AM9:AM10)</f>
        <v>0</v>
      </c>
      <c r="AN11" s="676">
        <f t="shared" ref="AN11" si="22">SUM(AN9:AN10)</f>
        <v>0</v>
      </c>
      <c r="AO11" s="676">
        <f t="shared" ref="AO11" si="23">SUM(AO9:AO10)</f>
        <v>0</v>
      </c>
      <c r="AP11" s="676">
        <f t="shared" ref="AP11" si="24">SUM(AP9:AP10)</f>
        <v>0</v>
      </c>
      <c r="AQ11" s="676">
        <f t="shared" ref="AQ11" si="25">SUM(AQ9:AQ10)</f>
        <v>0</v>
      </c>
      <c r="AR11" s="676">
        <f t="shared" ref="AR11" si="26">SUM(AR9:AR10)</f>
        <v>0</v>
      </c>
      <c r="AS11" s="676">
        <f t="shared" ref="AS11" si="27">SUM(AS9:AS10)</f>
        <v>0</v>
      </c>
      <c r="AT11" s="498"/>
    </row>
    <row r="12" spans="1:46" s="33" customFormat="1" ht="12.75" customHeight="1" x14ac:dyDescent="0.2">
      <c r="A12" s="497"/>
      <c r="B12" s="500"/>
      <c r="C12" s="498"/>
      <c r="D12" s="498"/>
      <c r="E12" s="498"/>
      <c r="F12" s="498"/>
      <c r="G12" s="498"/>
      <c r="H12" s="498"/>
      <c r="I12" s="498"/>
      <c r="J12" s="498"/>
      <c r="K12" s="498"/>
      <c r="L12" s="498"/>
      <c r="M12" s="498"/>
      <c r="N12" s="498"/>
      <c r="O12" s="499"/>
      <c r="P12" s="498"/>
      <c r="Q12" s="500"/>
      <c r="R12" s="498"/>
      <c r="S12" s="498"/>
      <c r="T12" s="498"/>
      <c r="U12" s="498"/>
      <c r="V12" s="498"/>
      <c r="W12" s="498"/>
      <c r="X12" s="498"/>
      <c r="Y12" s="498"/>
      <c r="Z12" s="498"/>
      <c r="AA12" s="498"/>
      <c r="AB12" s="498"/>
      <c r="AC12" s="498"/>
      <c r="AD12" s="499"/>
      <c r="AE12" s="498"/>
      <c r="AF12" s="500"/>
      <c r="AG12" s="498"/>
      <c r="AH12" s="498"/>
      <c r="AI12" s="498"/>
      <c r="AJ12" s="498"/>
      <c r="AK12" s="498"/>
      <c r="AL12" s="498"/>
      <c r="AM12" s="498"/>
      <c r="AN12" s="498"/>
      <c r="AO12" s="498"/>
      <c r="AP12" s="498"/>
      <c r="AQ12" s="498"/>
      <c r="AR12" s="498"/>
      <c r="AS12" s="499"/>
      <c r="AT12" s="498"/>
    </row>
    <row r="13" spans="1:46" ht="12.75" customHeight="1" x14ac:dyDescent="0.2">
      <c r="A13" s="313" t="s">
        <v>41</v>
      </c>
      <c r="B13" s="308"/>
      <c r="C13" s="281"/>
      <c r="D13" s="281"/>
      <c r="E13" s="281"/>
      <c r="F13" s="281"/>
      <c r="G13" s="281"/>
      <c r="H13" s="281"/>
      <c r="I13" s="281"/>
      <c r="J13" s="281"/>
      <c r="K13" s="281"/>
      <c r="L13" s="281"/>
      <c r="M13" s="281"/>
      <c r="N13" s="281"/>
      <c r="O13" s="309">
        <f t="shared" si="0"/>
        <v>0</v>
      </c>
      <c r="P13" s="280"/>
      <c r="Q13" s="308"/>
      <c r="R13" s="281"/>
      <c r="S13" s="281"/>
      <c r="T13" s="281"/>
      <c r="U13" s="281"/>
      <c r="V13" s="281"/>
      <c r="W13" s="281"/>
      <c r="X13" s="281"/>
      <c r="Y13" s="281"/>
      <c r="Z13" s="281"/>
      <c r="AA13" s="281"/>
      <c r="AB13" s="281"/>
      <c r="AC13" s="281"/>
      <c r="AD13" s="309">
        <f t="shared" si="1"/>
        <v>0</v>
      </c>
      <c r="AE13" s="280"/>
      <c r="AF13" s="308"/>
      <c r="AG13" s="281"/>
      <c r="AH13" s="281"/>
      <c r="AI13" s="281"/>
      <c r="AJ13" s="281"/>
      <c r="AK13" s="281"/>
      <c r="AL13" s="281"/>
      <c r="AM13" s="281"/>
      <c r="AN13" s="281"/>
      <c r="AO13" s="281"/>
      <c r="AP13" s="281"/>
      <c r="AQ13" s="281"/>
      <c r="AR13" s="281"/>
      <c r="AS13" s="309">
        <f t="shared" si="2"/>
        <v>0</v>
      </c>
      <c r="AT13" s="280"/>
    </row>
    <row r="14" spans="1:46" ht="12.75" customHeight="1" x14ac:dyDescent="0.2">
      <c r="A14" s="393" t="s">
        <v>191</v>
      </c>
      <c r="B14" s="308"/>
      <c r="C14" s="281"/>
      <c r="D14" s="281"/>
      <c r="E14" s="281"/>
      <c r="F14" s="281"/>
      <c r="G14" s="281"/>
      <c r="H14" s="281"/>
      <c r="I14" s="281"/>
      <c r="J14" s="281"/>
      <c r="K14" s="281"/>
      <c r="L14" s="281"/>
      <c r="M14" s="281"/>
      <c r="N14" s="281"/>
      <c r="O14" s="309">
        <f t="shared" si="0"/>
        <v>0</v>
      </c>
      <c r="P14" s="280"/>
      <c r="Q14" s="308"/>
      <c r="R14" s="281"/>
      <c r="S14" s="281"/>
      <c r="T14" s="281"/>
      <c r="U14" s="281"/>
      <c r="V14" s="281"/>
      <c r="W14" s="281"/>
      <c r="X14" s="281"/>
      <c r="Y14" s="281"/>
      <c r="Z14" s="281"/>
      <c r="AA14" s="281"/>
      <c r="AB14" s="281"/>
      <c r="AC14" s="281"/>
      <c r="AD14" s="309">
        <f t="shared" si="1"/>
        <v>0</v>
      </c>
      <c r="AE14" s="280"/>
      <c r="AF14" s="308"/>
      <c r="AG14" s="281"/>
      <c r="AH14" s="281"/>
      <c r="AI14" s="281"/>
      <c r="AJ14" s="281"/>
      <c r="AK14" s="281"/>
      <c r="AL14" s="281"/>
      <c r="AM14" s="281"/>
      <c r="AN14" s="281"/>
      <c r="AO14" s="281"/>
      <c r="AP14" s="281"/>
      <c r="AQ14" s="281"/>
      <c r="AR14" s="281"/>
      <c r="AS14" s="309">
        <f t="shared" si="2"/>
        <v>0</v>
      </c>
      <c r="AT14" s="280"/>
    </row>
    <row r="15" spans="1:46" ht="12.75" customHeight="1" x14ac:dyDescent="0.2">
      <c r="A15" s="314" t="s">
        <v>106</v>
      </c>
      <c r="B15" s="308"/>
      <c r="C15" s="281"/>
      <c r="D15" s="281"/>
      <c r="E15" s="281"/>
      <c r="F15" s="281"/>
      <c r="G15" s="281"/>
      <c r="H15" s="281"/>
      <c r="I15" s="281"/>
      <c r="J15" s="281"/>
      <c r="K15" s="281"/>
      <c r="L15" s="281"/>
      <c r="M15" s="281"/>
      <c r="N15" s="281"/>
      <c r="O15" s="309">
        <f t="shared" si="0"/>
        <v>0</v>
      </c>
      <c r="P15" s="280"/>
      <c r="Q15" s="308"/>
      <c r="R15" s="281"/>
      <c r="S15" s="281"/>
      <c r="T15" s="281"/>
      <c r="U15" s="281"/>
      <c r="V15" s="281"/>
      <c r="W15" s="281"/>
      <c r="X15" s="281"/>
      <c r="Y15" s="281"/>
      <c r="Z15" s="281"/>
      <c r="AA15" s="281"/>
      <c r="AB15" s="281"/>
      <c r="AC15" s="281"/>
      <c r="AD15" s="309">
        <f t="shared" si="1"/>
        <v>0</v>
      </c>
      <c r="AE15" s="280"/>
      <c r="AF15" s="308"/>
      <c r="AG15" s="281"/>
      <c r="AH15" s="281"/>
      <c r="AI15" s="281"/>
      <c r="AJ15" s="281"/>
      <c r="AK15" s="281"/>
      <c r="AL15" s="281"/>
      <c r="AM15" s="281"/>
      <c r="AN15" s="281"/>
      <c r="AO15" s="281"/>
      <c r="AP15" s="281"/>
      <c r="AQ15" s="281"/>
      <c r="AR15" s="281"/>
      <c r="AS15" s="309">
        <f t="shared" si="2"/>
        <v>0</v>
      </c>
      <c r="AT15" s="280"/>
    </row>
    <row r="16" spans="1:46" ht="12.75" customHeight="1" x14ac:dyDescent="0.2">
      <c r="A16" s="408" t="s">
        <v>178</v>
      </c>
      <c r="B16" s="308"/>
      <c r="C16" s="281"/>
      <c r="D16" s="281"/>
      <c r="E16" s="281"/>
      <c r="F16" s="281"/>
      <c r="G16" s="281"/>
      <c r="H16" s="281"/>
      <c r="I16" s="281"/>
      <c r="J16" s="281"/>
      <c r="K16" s="281"/>
      <c r="L16" s="281"/>
      <c r="M16" s="281"/>
      <c r="N16" s="281"/>
      <c r="O16" s="309">
        <f t="shared" si="0"/>
        <v>0</v>
      </c>
      <c r="P16" s="280"/>
      <c r="Q16" s="308"/>
      <c r="R16" s="281"/>
      <c r="S16" s="281"/>
      <c r="T16" s="281"/>
      <c r="U16" s="281"/>
      <c r="V16" s="281"/>
      <c r="W16" s="281"/>
      <c r="X16" s="281"/>
      <c r="Y16" s="281"/>
      <c r="Z16" s="281"/>
      <c r="AA16" s="281"/>
      <c r="AB16" s="281"/>
      <c r="AC16" s="281"/>
      <c r="AD16" s="309">
        <f t="shared" si="1"/>
        <v>0</v>
      </c>
      <c r="AE16" s="280"/>
      <c r="AF16" s="308"/>
      <c r="AG16" s="281"/>
      <c r="AH16" s="281"/>
      <c r="AI16" s="281"/>
      <c r="AJ16" s="281"/>
      <c r="AK16" s="281"/>
      <c r="AL16" s="281"/>
      <c r="AM16" s="281"/>
      <c r="AN16" s="281"/>
      <c r="AO16" s="281"/>
      <c r="AP16" s="281"/>
      <c r="AQ16" s="281"/>
      <c r="AR16" s="281"/>
      <c r="AS16" s="309">
        <f t="shared" si="2"/>
        <v>0</v>
      </c>
      <c r="AT16" s="280"/>
    </row>
    <row r="17" spans="1:46" ht="12.75" customHeight="1" x14ac:dyDescent="0.2">
      <c r="A17" s="408" t="s">
        <v>179</v>
      </c>
      <c r="B17" s="308"/>
      <c r="C17" s="281"/>
      <c r="D17" s="281"/>
      <c r="E17" s="281"/>
      <c r="F17" s="281"/>
      <c r="G17" s="281"/>
      <c r="H17" s="281"/>
      <c r="I17" s="281"/>
      <c r="J17" s="281"/>
      <c r="K17" s="281"/>
      <c r="L17" s="281"/>
      <c r="M17" s="281"/>
      <c r="N17" s="281"/>
      <c r="O17" s="309">
        <f t="shared" ref="O17:O25" si="28">SUM(C17:N17)</f>
        <v>0</v>
      </c>
      <c r="P17" s="280"/>
      <c r="Q17" s="308"/>
      <c r="R17" s="281"/>
      <c r="S17" s="281"/>
      <c r="T17" s="281"/>
      <c r="U17" s="281"/>
      <c r="V17" s="281"/>
      <c r="W17" s="281"/>
      <c r="X17" s="281"/>
      <c r="Y17" s="281"/>
      <c r="Z17" s="281"/>
      <c r="AA17" s="281"/>
      <c r="AB17" s="281"/>
      <c r="AC17" s="281"/>
      <c r="AD17" s="309">
        <f t="shared" ref="AD17:AD25" si="29">SUM(R17:AC17)</f>
        <v>0</v>
      </c>
      <c r="AE17" s="280"/>
      <c r="AF17" s="308"/>
      <c r="AG17" s="281"/>
      <c r="AH17" s="281"/>
      <c r="AI17" s="281"/>
      <c r="AJ17" s="281"/>
      <c r="AK17" s="281"/>
      <c r="AL17" s="281"/>
      <c r="AM17" s="281"/>
      <c r="AN17" s="281"/>
      <c r="AO17" s="281"/>
      <c r="AP17" s="281"/>
      <c r="AQ17" s="281"/>
      <c r="AR17" s="281"/>
      <c r="AS17" s="309">
        <f t="shared" ref="AS17:AS25" si="30">SUM(AG17:AR17)</f>
        <v>0</v>
      </c>
      <c r="AT17" s="280"/>
    </row>
    <row r="18" spans="1:46" ht="12.75" customHeight="1" x14ac:dyDescent="0.2">
      <c r="A18" s="393" t="s">
        <v>238</v>
      </c>
      <c r="B18" s="308"/>
      <c r="C18" s="281"/>
      <c r="D18" s="281"/>
      <c r="E18" s="281"/>
      <c r="F18" s="281"/>
      <c r="G18" s="281"/>
      <c r="H18" s="281"/>
      <c r="I18" s="281"/>
      <c r="J18" s="281"/>
      <c r="K18" s="281"/>
      <c r="L18" s="281"/>
      <c r="M18" s="281"/>
      <c r="N18" s="281"/>
      <c r="O18" s="309">
        <f t="shared" si="28"/>
        <v>0</v>
      </c>
      <c r="P18" s="280"/>
      <c r="Q18" s="308"/>
      <c r="R18" s="281"/>
      <c r="S18" s="281"/>
      <c r="T18" s="281"/>
      <c r="U18" s="281"/>
      <c r="V18" s="281"/>
      <c r="W18" s="281"/>
      <c r="X18" s="281"/>
      <c r="Y18" s="281"/>
      <c r="Z18" s="281"/>
      <c r="AA18" s="281"/>
      <c r="AB18" s="281"/>
      <c r="AC18" s="281"/>
      <c r="AD18" s="309">
        <f t="shared" si="29"/>
        <v>0</v>
      </c>
      <c r="AE18" s="280"/>
      <c r="AF18" s="308"/>
      <c r="AG18" s="281"/>
      <c r="AH18" s="281"/>
      <c r="AI18" s="281"/>
      <c r="AJ18" s="281"/>
      <c r="AK18" s="281"/>
      <c r="AL18" s="281"/>
      <c r="AM18" s="281"/>
      <c r="AN18" s="281"/>
      <c r="AO18" s="281"/>
      <c r="AP18" s="281"/>
      <c r="AQ18" s="281"/>
      <c r="AR18" s="281"/>
      <c r="AS18" s="309">
        <f t="shared" si="30"/>
        <v>0</v>
      </c>
      <c r="AT18" s="280"/>
    </row>
    <row r="19" spans="1:46" ht="12.75" customHeight="1" x14ac:dyDescent="0.2">
      <c r="A19" s="393" t="s">
        <v>381</v>
      </c>
      <c r="B19" s="308"/>
      <c r="C19" s="281"/>
      <c r="D19" s="281"/>
      <c r="E19" s="281"/>
      <c r="F19" s="281"/>
      <c r="G19" s="281"/>
      <c r="H19" s="281"/>
      <c r="I19" s="281"/>
      <c r="J19" s="281"/>
      <c r="K19" s="281"/>
      <c r="L19" s="281"/>
      <c r="M19" s="281"/>
      <c r="N19" s="281"/>
      <c r="O19" s="309">
        <f t="shared" si="28"/>
        <v>0</v>
      </c>
      <c r="P19" s="280"/>
      <c r="Q19" s="308"/>
      <c r="R19" s="281"/>
      <c r="S19" s="281"/>
      <c r="T19" s="281"/>
      <c r="U19" s="281"/>
      <c r="V19" s="281"/>
      <c r="W19" s="281"/>
      <c r="X19" s="281"/>
      <c r="Y19" s="281"/>
      <c r="Z19" s="281"/>
      <c r="AA19" s="281"/>
      <c r="AB19" s="281"/>
      <c r="AC19" s="281"/>
      <c r="AD19" s="309">
        <f t="shared" si="29"/>
        <v>0</v>
      </c>
      <c r="AE19" s="280"/>
      <c r="AF19" s="308"/>
      <c r="AG19" s="281"/>
      <c r="AH19" s="281"/>
      <c r="AI19" s="281"/>
      <c r="AJ19" s="281"/>
      <c r="AK19" s="281"/>
      <c r="AL19" s="281"/>
      <c r="AM19" s="281"/>
      <c r="AN19" s="281"/>
      <c r="AO19" s="281"/>
      <c r="AP19" s="281"/>
      <c r="AQ19" s="281"/>
      <c r="AR19" s="281"/>
      <c r="AS19" s="309">
        <f t="shared" si="30"/>
        <v>0</v>
      </c>
      <c r="AT19" s="280"/>
    </row>
    <row r="20" spans="1:46" ht="12.75" customHeight="1" x14ac:dyDescent="0.2">
      <c r="A20" s="707" t="s">
        <v>228</v>
      </c>
      <c r="B20" s="308"/>
      <c r="C20" s="281"/>
      <c r="D20" s="281"/>
      <c r="E20" s="281"/>
      <c r="F20" s="281"/>
      <c r="G20" s="281"/>
      <c r="H20" s="281"/>
      <c r="I20" s="281"/>
      <c r="J20" s="281"/>
      <c r="K20" s="281"/>
      <c r="L20" s="281"/>
      <c r="M20" s="281"/>
      <c r="N20" s="281"/>
      <c r="O20" s="309">
        <f t="shared" si="28"/>
        <v>0</v>
      </c>
      <c r="P20" s="280"/>
      <c r="Q20" s="308"/>
      <c r="R20" s="281"/>
      <c r="S20" s="281"/>
      <c r="T20" s="281"/>
      <c r="U20" s="281"/>
      <c r="V20" s="281"/>
      <c r="W20" s="281"/>
      <c r="X20" s="281"/>
      <c r="Y20" s="281"/>
      <c r="Z20" s="281"/>
      <c r="AA20" s="281"/>
      <c r="AB20" s="281"/>
      <c r="AC20" s="281"/>
      <c r="AD20" s="309">
        <f t="shared" si="29"/>
        <v>0</v>
      </c>
      <c r="AE20" s="280"/>
      <c r="AF20" s="308"/>
      <c r="AG20" s="281"/>
      <c r="AH20" s="281"/>
      <c r="AI20" s="281"/>
      <c r="AJ20" s="281"/>
      <c r="AK20" s="281"/>
      <c r="AL20" s="281"/>
      <c r="AM20" s="281"/>
      <c r="AN20" s="281"/>
      <c r="AO20" s="281"/>
      <c r="AP20" s="281"/>
      <c r="AQ20" s="281"/>
      <c r="AR20" s="281"/>
      <c r="AS20" s="309">
        <f t="shared" si="30"/>
        <v>0</v>
      </c>
      <c r="AT20" s="280"/>
    </row>
    <row r="21" spans="1:46" ht="12.75" customHeight="1" x14ac:dyDescent="0.2">
      <c r="A21" s="707" t="s">
        <v>228</v>
      </c>
      <c r="B21" s="308"/>
      <c r="C21" s="281"/>
      <c r="D21" s="281"/>
      <c r="E21" s="281"/>
      <c r="F21" s="281"/>
      <c r="G21" s="281"/>
      <c r="H21" s="281"/>
      <c r="I21" s="281"/>
      <c r="J21" s="281"/>
      <c r="K21" s="281"/>
      <c r="L21" s="281"/>
      <c r="M21" s="281"/>
      <c r="N21" s="281"/>
      <c r="O21" s="309">
        <f t="shared" si="28"/>
        <v>0</v>
      </c>
      <c r="P21" s="280"/>
      <c r="Q21" s="308"/>
      <c r="R21" s="281"/>
      <c r="S21" s="281"/>
      <c r="T21" s="281"/>
      <c r="U21" s="281"/>
      <c r="V21" s="281"/>
      <c r="W21" s="281"/>
      <c r="X21" s="281"/>
      <c r="Y21" s="281"/>
      <c r="Z21" s="281"/>
      <c r="AA21" s="281"/>
      <c r="AB21" s="281"/>
      <c r="AC21" s="281"/>
      <c r="AD21" s="309">
        <f t="shared" si="29"/>
        <v>0</v>
      </c>
      <c r="AE21" s="280"/>
      <c r="AF21" s="308"/>
      <c r="AG21" s="281"/>
      <c r="AH21" s="281"/>
      <c r="AI21" s="281"/>
      <c r="AJ21" s="281"/>
      <c r="AK21" s="281"/>
      <c r="AL21" s="281"/>
      <c r="AM21" s="281"/>
      <c r="AN21" s="281"/>
      <c r="AO21" s="281"/>
      <c r="AP21" s="281"/>
      <c r="AQ21" s="281"/>
      <c r="AR21" s="281"/>
      <c r="AS21" s="309">
        <f t="shared" si="30"/>
        <v>0</v>
      </c>
      <c r="AT21" s="280"/>
    </row>
    <row r="22" spans="1:46" ht="12.75" customHeight="1" x14ac:dyDescent="0.2">
      <c r="A22" s="707" t="s">
        <v>228</v>
      </c>
      <c r="B22" s="308"/>
      <c r="C22" s="281"/>
      <c r="D22" s="281"/>
      <c r="E22" s="281"/>
      <c r="F22" s="281"/>
      <c r="G22" s="281"/>
      <c r="H22" s="281"/>
      <c r="I22" s="281"/>
      <c r="J22" s="281"/>
      <c r="K22" s="281"/>
      <c r="L22" s="281"/>
      <c r="M22" s="281"/>
      <c r="N22" s="281"/>
      <c r="O22" s="309">
        <f t="shared" si="28"/>
        <v>0</v>
      </c>
      <c r="P22" s="280"/>
      <c r="Q22" s="308"/>
      <c r="R22" s="281"/>
      <c r="S22" s="281"/>
      <c r="T22" s="281"/>
      <c r="U22" s="281"/>
      <c r="V22" s="281"/>
      <c r="W22" s="281"/>
      <c r="X22" s="281"/>
      <c r="Y22" s="281"/>
      <c r="Z22" s="281"/>
      <c r="AA22" s="281"/>
      <c r="AB22" s="281"/>
      <c r="AC22" s="281"/>
      <c r="AD22" s="309">
        <f t="shared" si="29"/>
        <v>0</v>
      </c>
      <c r="AE22" s="280"/>
      <c r="AF22" s="308"/>
      <c r="AG22" s="281"/>
      <c r="AH22" s="281"/>
      <c r="AI22" s="281"/>
      <c r="AJ22" s="281"/>
      <c r="AK22" s="281"/>
      <c r="AL22" s="281"/>
      <c r="AM22" s="281"/>
      <c r="AN22" s="281"/>
      <c r="AO22" s="281"/>
      <c r="AP22" s="281"/>
      <c r="AQ22" s="281"/>
      <c r="AR22" s="281"/>
      <c r="AS22" s="309">
        <f t="shared" si="30"/>
        <v>0</v>
      </c>
      <c r="AT22" s="280"/>
    </row>
    <row r="23" spans="1:46" ht="12.75" customHeight="1" x14ac:dyDescent="0.2">
      <c r="A23" s="707" t="s">
        <v>228</v>
      </c>
      <c r="B23" s="308"/>
      <c r="C23" s="281"/>
      <c r="D23" s="281"/>
      <c r="E23" s="281"/>
      <c r="F23" s="281"/>
      <c r="G23" s="281"/>
      <c r="H23" s="281"/>
      <c r="I23" s="281"/>
      <c r="J23" s="281"/>
      <c r="K23" s="281"/>
      <c r="L23" s="281"/>
      <c r="M23" s="281"/>
      <c r="N23" s="281"/>
      <c r="O23" s="309">
        <f t="shared" si="28"/>
        <v>0</v>
      </c>
      <c r="P23" s="280"/>
      <c r="Q23" s="308"/>
      <c r="R23" s="281"/>
      <c r="S23" s="281"/>
      <c r="T23" s="281"/>
      <c r="U23" s="281"/>
      <c r="V23" s="281"/>
      <c r="W23" s="281"/>
      <c r="X23" s="281"/>
      <c r="Y23" s="281"/>
      <c r="Z23" s="281"/>
      <c r="AA23" s="281"/>
      <c r="AB23" s="281"/>
      <c r="AC23" s="281"/>
      <c r="AD23" s="309">
        <f t="shared" si="29"/>
        <v>0</v>
      </c>
      <c r="AE23" s="280"/>
      <c r="AF23" s="308"/>
      <c r="AG23" s="281"/>
      <c r="AH23" s="281"/>
      <c r="AI23" s="281"/>
      <c r="AJ23" s="281"/>
      <c r="AK23" s="281"/>
      <c r="AL23" s="281"/>
      <c r="AM23" s="281"/>
      <c r="AN23" s="281"/>
      <c r="AO23" s="281"/>
      <c r="AP23" s="281"/>
      <c r="AQ23" s="281"/>
      <c r="AR23" s="281"/>
      <c r="AS23" s="309">
        <f t="shared" si="30"/>
        <v>0</v>
      </c>
      <c r="AT23" s="280"/>
    </row>
    <row r="24" spans="1:46" ht="12.75" customHeight="1" x14ac:dyDescent="0.2">
      <c r="A24" s="707" t="s">
        <v>228</v>
      </c>
      <c r="B24" s="308"/>
      <c r="C24" s="281"/>
      <c r="D24" s="281"/>
      <c r="E24" s="281"/>
      <c r="F24" s="281"/>
      <c r="G24" s="281"/>
      <c r="H24" s="281"/>
      <c r="I24" s="281"/>
      <c r="J24" s="281"/>
      <c r="K24" s="281"/>
      <c r="L24" s="281"/>
      <c r="M24" s="281"/>
      <c r="N24" s="281"/>
      <c r="O24" s="309">
        <f t="shared" si="28"/>
        <v>0</v>
      </c>
      <c r="P24" s="280"/>
      <c r="Q24" s="308"/>
      <c r="R24" s="281"/>
      <c r="S24" s="281"/>
      <c r="T24" s="281"/>
      <c r="U24" s="281"/>
      <c r="V24" s="281"/>
      <c r="W24" s="281"/>
      <c r="X24" s="281"/>
      <c r="Y24" s="281"/>
      <c r="Z24" s="281"/>
      <c r="AA24" s="281"/>
      <c r="AB24" s="281"/>
      <c r="AC24" s="281"/>
      <c r="AD24" s="309">
        <f t="shared" si="29"/>
        <v>0</v>
      </c>
      <c r="AE24" s="280"/>
      <c r="AF24" s="308"/>
      <c r="AG24" s="281"/>
      <c r="AH24" s="281"/>
      <c r="AI24" s="281"/>
      <c r="AJ24" s="281"/>
      <c r="AK24" s="281"/>
      <c r="AL24" s="281"/>
      <c r="AM24" s="281"/>
      <c r="AN24" s="281"/>
      <c r="AO24" s="281"/>
      <c r="AP24" s="281"/>
      <c r="AQ24" s="281"/>
      <c r="AR24" s="281"/>
      <c r="AS24" s="309">
        <f t="shared" si="30"/>
        <v>0</v>
      </c>
      <c r="AT24" s="280"/>
    </row>
    <row r="25" spans="1:46" ht="12.75" customHeight="1" x14ac:dyDescent="0.2">
      <c r="A25" s="707" t="s">
        <v>228</v>
      </c>
      <c r="B25" s="308"/>
      <c r="C25" s="281"/>
      <c r="D25" s="281"/>
      <c r="E25" s="281"/>
      <c r="F25" s="281"/>
      <c r="G25" s="281"/>
      <c r="H25" s="281"/>
      <c r="I25" s="281"/>
      <c r="J25" s="281"/>
      <c r="K25" s="281"/>
      <c r="L25" s="281"/>
      <c r="M25" s="281"/>
      <c r="N25" s="281"/>
      <c r="O25" s="309">
        <f t="shared" si="28"/>
        <v>0</v>
      </c>
      <c r="P25" s="280"/>
      <c r="Q25" s="308"/>
      <c r="R25" s="281"/>
      <c r="S25" s="281"/>
      <c r="T25" s="281"/>
      <c r="U25" s="281"/>
      <c r="V25" s="281"/>
      <c r="W25" s="281"/>
      <c r="X25" s="281"/>
      <c r="Y25" s="281"/>
      <c r="Z25" s="281"/>
      <c r="AA25" s="281"/>
      <c r="AB25" s="281"/>
      <c r="AC25" s="281"/>
      <c r="AD25" s="309">
        <f t="shared" si="29"/>
        <v>0</v>
      </c>
      <c r="AE25" s="280"/>
      <c r="AF25" s="308"/>
      <c r="AG25" s="281"/>
      <c r="AH25" s="281"/>
      <c r="AI25" s="281"/>
      <c r="AJ25" s="281"/>
      <c r="AK25" s="281"/>
      <c r="AL25" s="281"/>
      <c r="AM25" s="281"/>
      <c r="AN25" s="281"/>
      <c r="AO25" s="281"/>
      <c r="AP25" s="281"/>
      <c r="AQ25" s="281"/>
      <c r="AR25" s="281"/>
      <c r="AS25" s="309">
        <f t="shared" si="30"/>
        <v>0</v>
      </c>
      <c r="AT25" s="280"/>
    </row>
    <row r="26" spans="1:46" ht="12.75" customHeight="1" x14ac:dyDescent="0.2">
      <c r="A26" s="707" t="s">
        <v>228</v>
      </c>
      <c r="B26" s="308"/>
      <c r="C26" s="281"/>
      <c r="D26" s="281"/>
      <c r="E26" s="281"/>
      <c r="F26" s="281"/>
      <c r="G26" s="281"/>
      <c r="H26" s="281"/>
      <c r="I26" s="281"/>
      <c r="J26" s="281"/>
      <c r="K26" s="281"/>
      <c r="L26" s="281"/>
      <c r="M26" s="281"/>
      <c r="N26" s="281"/>
      <c r="O26" s="309">
        <f t="shared" ref="O26" si="31">SUM(C26:N26)</f>
        <v>0</v>
      </c>
      <c r="P26" s="280"/>
      <c r="Q26" s="308"/>
      <c r="R26" s="281"/>
      <c r="S26" s="281"/>
      <c r="T26" s="281"/>
      <c r="U26" s="281"/>
      <c r="V26" s="281"/>
      <c r="W26" s="281"/>
      <c r="X26" s="281"/>
      <c r="Y26" s="281"/>
      <c r="Z26" s="281"/>
      <c r="AA26" s="281"/>
      <c r="AB26" s="281"/>
      <c r="AC26" s="281"/>
      <c r="AD26" s="309">
        <f t="shared" ref="AD26" si="32">SUM(R26:AC26)</f>
        <v>0</v>
      </c>
      <c r="AE26" s="280"/>
      <c r="AF26" s="308"/>
      <c r="AG26" s="281"/>
      <c r="AH26" s="281"/>
      <c r="AI26" s="281"/>
      <c r="AJ26" s="281"/>
      <c r="AK26" s="281"/>
      <c r="AL26" s="281"/>
      <c r="AM26" s="281"/>
      <c r="AN26" s="281"/>
      <c r="AO26" s="281"/>
      <c r="AP26" s="281"/>
      <c r="AQ26" s="281"/>
      <c r="AR26" s="281"/>
      <c r="AS26" s="309">
        <f t="shared" ref="AS26" si="33">SUM(AG26:AR26)</f>
        <v>0</v>
      </c>
      <c r="AT26" s="280"/>
    </row>
    <row r="27" spans="1:46" ht="12.75" customHeight="1" x14ac:dyDescent="0.2">
      <c r="A27" s="707" t="s">
        <v>228</v>
      </c>
      <c r="B27" s="308"/>
      <c r="C27" s="281"/>
      <c r="D27" s="281"/>
      <c r="E27" s="281"/>
      <c r="F27" s="281"/>
      <c r="G27" s="281"/>
      <c r="H27" s="281"/>
      <c r="I27" s="281"/>
      <c r="J27" s="281"/>
      <c r="K27" s="281"/>
      <c r="L27" s="281"/>
      <c r="M27" s="281"/>
      <c r="N27" s="281"/>
      <c r="O27" s="309">
        <f t="shared" si="0"/>
        <v>0</v>
      </c>
      <c r="P27" s="280"/>
      <c r="Q27" s="308"/>
      <c r="R27" s="281"/>
      <c r="S27" s="281"/>
      <c r="T27" s="281"/>
      <c r="U27" s="281"/>
      <c r="V27" s="281"/>
      <c r="W27" s="281"/>
      <c r="X27" s="281"/>
      <c r="Y27" s="281"/>
      <c r="Z27" s="281"/>
      <c r="AA27" s="281"/>
      <c r="AB27" s="281"/>
      <c r="AC27" s="281"/>
      <c r="AD27" s="309">
        <f t="shared" si="1"/>
        <v>0</v>
      </c>
      <c r="AE27" s="280"/>
      <c r="AF27" s="308"/>
      <c r="AG27" s="281"/>
      <c r="AH27" s="281"/>
      <c r="AI27" s="281"/>
      <c r="AJ27" s="281"/>
      <c r="AK27" s="281"/>
      <c r="AL27" s="281"/>
      <c r="AM27" s="281"/>
      <c r="AN27" s="281"/>
      <c r="AO27" s="281"/>
      <c r="AP27" s="281"/>
      <c r="AQ27" s="281"/>
      <c r="AR27" s="281"/>
      <c r="AS27" s="309">
        <f t="shared" si="2"/>
        <v>0</v>
      </c>
      <c r="AT27" s="280"/>
    </row>
    <row r="28" spans="1:46" ht="12.75" customHeight="1" x14ac:dyDescent="0.2">
      <c r="A28" s="707" t="s">
        <v>228</v>
      </c>
      <c r="B28" s="308"/>
      <c r="C28" s="281"/>
      <c r="D28" s="281"/>
      <c r="E28" s="281"/>
      <c r="F28" s="281"/>
      <c r="G28" s="281"/>
      <c r="H28" s="281"/>
      <c r="I28" s="281"/>
      <c r="J28" s="281"/>
      <c r="K28" s="281"/>
      <c r="L28" s="281"/>
      <c r="M28" s="281"/>
      <c r="N28" s="281"/>
      <c r="O28" s="309">
        <f t="shared" ref="O28" si="34">SUM(C28:N28)</f>
        <v>0</v>
      </c>
      <c r="P28" s="280"/>
      <c r="Q28" s="308"/>
      <c r="R28" s="281"/>
      <c r="S28" s="281"/>
      <c r="T28" s="281"/>
      <c r="U28" s="281"/>
      <c r="V28" s="281"/>
      <c r="W28" s="281"/>
      <c r="X28" s="281"/>
      <c r="Y28" s="281"/>
      <c r="Z28" s="281"/>
      <c r="AA28" s="281"/>
      <c r="AB28" s="281"/>
      <c r="AC28" s="281"/>
      <c r="AD28" s="309">
        <f t="shared" si="1"/>
        <v>0</v>
      </c>
      <c r="AE28" s="280"/>
      <c r="AF28" s="308"/>
      <c r="AG28" s="281"/>
      <c r="AH28" s="281"/>
      <c r="AI28" s="281"/>
      <c r="AJ28" s="281"/>
      <c r="AK28" s="281"/>
      <c r="AL28" s="281"/>
      <c r="AM28" s="281"/>
      <c r="AN28" s="281"/>
      <c r="AO28" s="281"/>
      <c r="AP28" s="281"/>
      <c r="AQ28" s="281"/>
      <c r="AR28" s="281"/>
      <c r="AS28" s="309">
        <f t="shared" si="2"/>
        <v>0</v>
      </c>
      <c r="AT28" s="280"/>
    </row>
    <row r="29" spans="1:46" ht="12.75" customHeight="1" x14ac:dyDescent="0.2">
      <c r="A29" s="707" t="s">
        <v>228</v>
      </c>
      <c r="B29" s="308"/>
      <c r="C29" s="281"/>
      <c r="D29" s="281"/>
      <c r="E29" s="281"/>
      <c r="F29" s="281"/>
      <c r="G29" s="281"/>
      <c r="H29" s="281"/>
      <c r="I29" s="281"/>
      <c r="J29" s="281"/>
      <c r="K29" s="281"/>
      <c r="L29" s="281"/>
      <c r="M29" s="281"/>
      <c r="N29" s="281"/>
      <c r="O29" s="309">
        <f>SUM(C29:N29)</f>
        <v>0</v>
      </c>
      <c r="P29" s="280"/>
      <c r="Q29" s="308"/>
      <c r="R29" s="281"/>
      <c r="S29" s="281"/>
      <c r="T29" s="281"/>
      <c r="U29" s="281"/>
      <c r="V29" s="281"/>
      <c r="W29" s="281"/>
      <c r="X29" s="281"/>
      <c r="Y29" s="281"/>
      <c r="Z29" s="281"/>
      <c r="AA29" s="281"/>
      <c r="AB29" s="281"/>
      <c r="AC29" s="281"/>
      <c r="AD29" s="309">
        <f t="shared" si="1"/>
        <v>0</v>
      </c>
      <c r="AE29" s="280"/>
      <c r="AF29" s="308"/>
      <c r="AG29" s="281"/>
      <c r="AH29" s="281"/>
      <c r="AI29" s="281"/>
      <c r="AJ29" s="281"/>
      <c r="AK29" s="281"/>
      <c r="AL29" s="281"/>
      <c r="AM29" s="281"/>
      <c r="AN29" s="281"/>
      <c r="AO29" s="281"/>
      <c r="AP29" s="281"/>
      <c r="AQ29" s="281"/>
      <c r="AR29" s="281"/>
      <c r="AS29" s="309">
        <f t="shared" si="2"/>
        <v>0</v>
      </c>
      <c r="AT29" s="280"/>
    </row>
    <row r="30" spans="1:46" ht="12.75" customHeight="1" x14ac:dyDescent="0.2">
      <c r="A30" s="708" t="s">
        <v>228</v>
      </c>
      <c r="B30" s="308"/>
      <c r="C30" s="281"/>
      <c r="D30" s="281"/>
      <c r="E30" s="281"/>
      <c r="F30" s="281"/>
      <c r="G30" s="281"/>
      <c r="H30" s="281"/>
      <c r="I30" s="281"/>
      <c r="J30" s="281"/>
      <c r="K30" s="281"/>
      <c r="L30" s="281"/>
      <c r="M30" s="281"/>
      <c r="N30" s="281"/>
      <c r="O30" s="309">
        <f>SUM(C30:N30)</f>
        <v>0</v>
      </c>
      <c r="P30" s="280"/>
      <c r="Q30" s="308"/>
      <c r="R30" s="281"/>
      <c r="S30" s="281"/>
      <c r="T30" s="281"/>
      <c r="U30" s="281"/>
      <c r="V30" s="281"/>
      <c r="W30" s="281"/>
      <c r="X30" s="281"/>
      <c r="Y30" s="281"/>
      <c r="Z30" s="281"/>
      <c r="AA30" s="281"/>
      <c r="AB30" s="281"/>
      <c r="AC30" s="281"/>
      <c r="AD30" s="309">
        <f t="shared" ref="AD30" si="35">SUM(R30:AC30)</f>
        <v>0</v>
      </c>
      <c r="AE30" s="280"/>
      <c r="AF30" s="308"/>
      <c r="AG30" s="281"/>
      <c r="AH30" s="281"/>
      <c r="AI30" s="281"/>
      <c r="AJ30" s="281"/>
      <c r="AK30" s="281"/>
      <c r="AL30" s="281"/>
      <c r="AM30" s="281"/>
      <c r="AN30" s="281"/>
      <c r="AO30" s="281"/>
      <c r="AP30" s="281"/>
      <c r="AQ30" s="281"/>
      <c r="AR30" s="281"/>
      <c r="AS30" s="309">
        <f t="shared" ref="AS30" si="36">SUM(AG30:AR30)</f>
        <v>0</v>
      </c>
      <c r="AT30" s="280"/>
    </row>
    <row r="31" spans="1:46" ht="12.75" customHeight="1" x14ac:dyDescent="0.2">
      <c r="A31" s="317" t="s">
        <v>256</v>
      </c>
      <c r="B31" s="308"/>
      <c r="C31" s="676">
        <f t="shared" ref="C31:O31" si="37">SUM(C13:C30)</f>
        <v>0</v>
      </c>
      <c r="D31" s="676">
        <f t="shared" si="37"/>
        <v>0</v>
      </c>
      <c r="E31" s="676">
        <f t="shared" si="37"/>
        <v>0</v>
      </c>
      <c r="F31" s="676">
        <f t="shared" si="37"/>
        <v>0</v>
      </c>
      <c r="G31" s="676">
        <f t="shared" si="37"/>
        <v>0</v>
      </c>
      <c r="H31" s="676">
        <f t="shared" si="37"/>
        <v>0</v>
      </c>
      <c r="I31" s="676">
        <f t="shared" si="37"/>
        <v>0</v>
      </c>
      <c r="J31" s="676">
        <f t="shared" si="37"/>
        <v>0</v>
      </c>
      <c r="K31" s="676">
        <f t="shared" si="37"/>
        <v>0</v>
      </c>
      <c r="L31" s="676">
        <f t="shared" si="37"/>
        <v>0</v>
      </c>
      <c r="M31" s="676">
        <f t="shared" si="37"/>
        <v>0</v>
      </c>
      <c r="N31" s="676">
        <f t="shared" si="37"/>
        <v>0</v>
      </c>
      <c r="O31" s="676">
        <f t="shared" si="37"/>
        <v>0</v>
      </c>
      <c r="P31" s="280"/>
      <c r="Q31" s="308"/>
      <c r="R31" s="676">
        <f t="shared" ref="R31:AD31" si="38">SUM(R13:R30)</f>
        <v>0</v>
      </c>
      <c r="S31" s="676">
        <f t="shared" si="38"/>
        <v>0</v>
      </c>
      <c r="T31" s="676">
        <f t="shared" si="38"/>
        <v>0</v>
      </c>
      <c r="U31" s="676">
        <f t="shared" si="38"/>
        <v>0</v>
      </c>
      <c r="V31" s="676">
        <f t="shared" si="38"/>
        <v>0</v>
      </c>
      <c r="W31" s="676">
        <f t="shared" si="38"/>
        <v>0</v>
      </c>
      <c r="X31" s="676">
        <f t="shared" si="38"/>
        <v>0</v>
      </c>
      <c r="Y31" s="676">
        <f t="shared" si="38"/>
        <v>0</v>
      </c>
      <c r="Z31" s="676">
        <f t="shared" si="38"/>
        <v>0</v>
      </c>
      <c r="AA31" s="676">
        <f t="shared" si="38"/>
        <v>0</v>
      </c>
      <c r="AB31" s="676">
        <f t="shared" si="38"/>
        <v>0</v>
      </c>
      <c r="AC31" s="676">
        <f t="shared" si="38"/>
        <v>0</v>
      </c>
      <c r="AD31" s="676">
        <f t="shared" si="38"/>
        <v>0</v>
      </c>
      <c r="AE31" s="280"/>
      <c r="AF31" s="308"/>
      <c r="AG31" s="676">
        <f t="shared" ref="AG31:AS31" si="39">SUM(AG13:AG30)</f>
        <v>0</v>
      </c>
      <c r="AH31" s="676">
        <f t="shared" si="39"/>
        <v>0</v>
      </c>
      <c r="AI31" s="676">
        <f t="shared" si="39"/>
        <v>0</v>
      </c>
      <c r="AJ31" s="676">
        <f t="shared" si="39"/>
        <v>0</v>
      </c>
      <c r="AK31" s="676">
        <f t="shared" si="39"/>
        <v>0</v>
      </c>
      <c r="AL31" s="676">
        <f t="shared" si="39"/>
        <v>0</v>
      </c>
      <c r="AM31" s="676">
        <f t="shared" si="39"/>
        <v>0</v>
      </c>
      <c r="AN31" s="676">
        <f t="shared" si="39"/>
        <v>0</v>
      </c>
      <c r="AO31" s="676">
        <f t="shared" si="39"/>
        <v>0</v>
      </c>
      <c r="AP31" s="676">
        <f t="shared" si="39"/>
        <v>0</v>
      </c>
      <c r="AQ31" s="676">
        <f t="shared" si="39"/>
        <v>0</v>
      </c>
      <c r="AR31" s="676">
        <f t="shared" si="39"/>
        <v>0</v>
      </c>
      <c r="AS31" s="676">
        <f t="shared" si="39"/>
        <v>0</v>
      </c>
      <c r="AT31" s="280"/>
    </row>
    <row r="32" spans="1:46" ht="12.75" customHeight="1" x14ac:dyDescent="0.2">
      <c r="A32" s="317"/>
      <c r="B32" s="308"/>
      <c r="C32" s="281"/>
      <c r="D32" s="281"/>
      <c r="E32" s="281"/>
      <c r="F32" s="281"/>
      <c r="G32" s="281"/>
      <c r="H32" s="281"/>
      <c r="I32" s="281"/>
      <c r="J32" s="281"/>
      <c r="K32" s="281"/>
      <c r="L32" s="281"/>
      <c r="M32" s="281"/>
      <c r="N32" s="281"/>
      <c r="O32" s="309"/>
      <c r="P32" s="280"/>
      <c r="Q32" s="308"/>
      <c r="R32" s="281"/>
      <c r="S32" s="281"/>
      <c r="T32" s="281"/>
      <c r="U32" s="281"/>
      <c r="V32" s="281"/>
      <c r="W32" s="281"/>
      <c r="X32" s="281"/>
      <c r="Y32" s="281"/>
      <c r="Z32" s="281"/>
      <c r="AA32" s="281"/>
      <c r="AB32" s="281"/>
      <c r="AC32" s="281"/>
      <c r="AD32" s="309"/>
      <c r="AE32" s="280"/>
      <c r="AF32" s="308"/>
      <c r="AG32" s="281"/>
      <c r="AH32" s="281"/>
      <c r="AI32" s="281"/>
      <c r="AJ32" s="281"/>
      <c r="AK32" s="281"/>
      <c r="AL32" s="281"/>
      <c r="AM32" s="281"/>
      <c r="AN32" s="281"/>
      <c r="AO32" s="281"/>
      <c r="AP32" s="281"/>
      <c r="AQ32" s="281"/>
      <c r="AR32" s="281"/>
      <c r="AS32" s="309"/>
      <c r="AT32" s="280"/>
    </row>
    <row r="33" spans="1:46" ht="13.5" customHeight="1" x14ac:dyDescent="0.2">
      <c r="A33" s="502" t="s">
        <v>257</v>
      </c>
      <c r="B33" s="308"/>
      <c r="C33" s="501">
        <f t="shared" ref="C33:O33" si="40">+C11+C31</f>
        <v>0</v>
      </c>
      <c r="D33" s="501">
        <f t="shared" si="40"/>
        <v>0</v>
      </c>
      <c r="E33" s="501">
        <f t="shared" si="40"/>
        <v>0</v>
      </c>
      <c r="F33" s="501">
        <f t="shared" si="40"/>
        <v>0</v>
      </c>
      <c r="G33" s="501">
        <f t="shared" si="40"/>
        <v>0</v>
      </c>
      <c r="H33" s="501">
        <f t="shared" si="40"/>
        <v>0</v>
      </c>
      <c r="I33" s="501">
        <f t="shared" si="40"/>
        <v>0</v>
      </c>
      <c r="J33" s="501">
        <f t="shared" si="40"/>
        <v>0</v>
      </c>
      <c r="K33" s="501">
        <f t="shared" si="40"/>
        <v>0</v>
      </c>
      <c r="L33" s="501">
        <f t="shared" si="40"/>
        <v>0</v>
      </c>
      <c r="M33" s="501">
        <f t="shared" si="40"/>
        <v>0</v>
      </c>
      <c r="N33" s="501">
        <f t="shared" si="40"/>
        <v>0</v>
      </c>
      <c r="O33" s="501">
        <f t="shared" si="40"/>
        <v>0</v>
      </c>
      <c r="P33" s="280"/>
      <c r="Q33" s="308"/>
      <c r="R33" s="501">
        <f t="shared" ref="R33:AD33" si="41">+R11+R31</f>
        <v>0</v>
      </c>
      <c r="S33" s="501">
        <f t="shared" si="41"/>
        <v>0</v>
      </c>
      <c r="T33" s="501">
        <f t="shared" si="41"/>
        <v>0</v>
      </c>
      <c r="U33" s="501">
        <f t="shared" si="41"/>
        <v>0</v>
      </c>
      <c r="V33" s="501">
        <f t="shared" si="41"/>
        <v>0</v>
      </c>
      <c r="W33" s="501">
        <f t="shared" si="41"/>
        <v>0</v>
      </c>
      <c r="X33" s="501">
        <f t="shared" si="41"/>
        <v>0</v>
      </c>
      <c r="Y33" s="501">
        <f t="shared" si="41"/>
        <v>0</v>
      </c>
      <c r="Z33" s="501">
        <f t="shared" si="41"/>
        <v>0</v>
      </c>
      <c r="AA33" s="501">
        <f t="shared" si="41"/>
        <v>0</v>
      </c>
      <c r="AB33" s="501">
        <f t="shared" si="41"/>
        <v>0</v>
      </c>
      <c r="AC33" s="501">
        <f t="shared" si="41"/>
        <v>0</v>
      </c>
      <c r="AD33" s="501">
        <f t="shared" si="41"/>
        <v>0</v>
      </c>
      <c r="AE33" s="280"/>
      <c r="AF33" s="308"/>
      <c r="AG33" s="501">
        <f t="shared" ref="AG33:AS33" si="42">+AG11+AG31</f>
        <v>0</v>
      </c>
      <c r="AH33" s="501">
        <f t="shared" si="42"/>
        <v>0</v>
      </c>
      <c r="AI33" s="501">
        <f t="shared" si="42"/>
        <v>0</v>
      </c>
      <c r="AJ33" s="501">
        <f t="shared" si="42"/>
        <v>0</v>
      </c>
      <c r="AK33" s="501">
        <f t="shared" si="42"/>
        <v>0</v>
      </c>
      <c r="AL33" s="501">
        <f t="shared" si="42"/>
        <v>0</v>
      </c>
      <c r="AM33" s="501">
        <f t="shared" si="42"/>
        <v>0</v>
      </c>
      <c r="AN33" s="501">
        <f t="shared" si="42"/>
        <v>0</v>
      </c>
      <c r="AO33" s="501">
        <f t="shared" si="42"/>
        <v>0</v>
      </c>
      <c r="AP33" s="501">
        <f t="shared" si="42"/>
        <v>0</v>
      </c>
      <c r="AQ33" s="501">
        <f t="shared" si="42"/>
        <v>0</v>
      </c>
      <c r="AR33" s="501">
        <f t="shared" si="42"/>
        <v>0</v>
      </c>
      <c r="AS33" s="501">
        <f t="shared" si="42"/>
        <v>0</v>
      </c>
      <c r="AT33" s="280"/>
    </row>
    <row r="34" spans="1:46" ht="12.75" customHeight="1" x14ac:dyDescent="0.2">
      <c r="A34" s="316"/>
      <c r="B34" s="308"/>
      <c r="C34" s="308"/>
      <c r="D34" s="308"/>
      <c r="E34" s="308"/>
      <c r="F34" s="308"/>
      <c r="G34" s="308"/>
      <c r="H34" s="308"/>
      <c r="I34" s="484"/>
      <c r="J34" s="308"/>
      <c r="K34" s="308"/>
      <c r="M34" s="308"/>
      <c r="N34" s="308"/>
      <c r="O34" s="281"/>
      <c r="P34" s="281"/>
      <c r="Q34" s="308"/>
      <c r="R34" s="308"/>
      <c r="S34" s="308"/>
      <c r="T34" s="308"/>
      <c r="U34" s="308"/>
      <c r="V34" s="308"/>
      <c r="W34" s="308"/>
      <c r="X34" s="308"/>
      <c r="Y34" s="308"/>
      <c r="Z34" s="308"/>
      <c r="AA34" s="308"/>
      <c r="AB34" s="308"/>
      <c r="AC34" s="308"/>
      <c r="AD34" s="281"/>
      <c r="AE34" s="281"/>
      <c r="AF34" s="308"/>
      <c r="AG34" s="308"/>
      <c r="AH34" s="308"/>
      <c r="AI34" s="308"/>
      <c r="AJ34" s="308"/>
      <c r="AK34" s="308"/>
      <c r="AL34" s="308"/>
      <c r="AM34" s="308"/>
      <c r="AN34" s="308"/>
      <c r="AO34" s="308"/>
      <c r="AP34" s="308"/>
      <c r="AQ34" s="308"/>
      <c r="AR34" s="308"/>
      <c r="AS34" s="281"/>
      <c r="AT34" s="281"/>
    </row>
    <row r="35" spans="1:46" ht="12.75" customHeight="1" x14ac:dyDescent="0.2">
      <c r="A35" s="314"/>
      <c r="B35" s="211"/>
      <c r="C35" s="34"/>
      <c r="D35" s="34"/>
      <c r="E35" s="34"/>
      <c r="F35" s="34"/>
      <c r="G35" s="34"/>
      <c r="H35" s="34"/>
      <c r="I35" s="34"/>
      <c r="J35" s="34"/>
      <c r="K35" s="34"/>
      <c r="L35" s="34"/>
      <c r="M35" s="34"/>
      <c r="N35" s="34"/>
      <c r="O35" s="35"/>
      <c r="Q35" s="211"/>
      <c r="R35" s="34"/>
      <c r="S35" s="34"/>
      <c r="T35" s="34"/>
      <c r="U35" s="34"/>
      <c r="V35" s="34"/>
      <c r="W35" s="34"/>
      <c r="X35" s="34"/>
      <c r="Y35" s="34"/>
      <c r="Z35" s="34"/>
      <c r="AA35" s="34"/>
      <c r="AB35" s="34"/>
      <c r="AC35" s="34"/>
      <c r="AD35" s="35"/>
      <c r="AF35" s="211"/>
      <c r="AG35" s="34"/>
      <c r="AH35" s="34"/>
      <c r="AI35" s="34"/>
      <c r="AJ35" s="34"/>
      <c r="AK35" s="34"/>
      <c r="AL35" s="34"/>
      <c r="AM35" s="34"/>
      <c r="AN35" s="34"/>
      <c r="AO35" s="34"/>
      <c r="AP35" s="34"/>
      <c r="AQ35" s="34"/>
      <c r="AR35" s="34"/>
      <c r="AS35" s="35"/>
    </row>
    <row r="36" spans="1:46" s="522" customFormat="1" ht="12.75" customHeight="1" x14ac:dyDescent="0.2">
      <c r="A36" s="521"/>
      <c r="B36" s="212"/>
      <c r="O36" s="523"/>
      <c r="Q36" s="212"/>
      <c r="AD36" s="523"/>
      <c r="AF36" s="212"/>
      <c r="AS36" s="523"/>
    </row>
    <row r="37" spans="1:46" s="524" customFormat="1" x14ac:dyDescent="0.2">
      <c r="C37" s="525"/>
      <c r="D37" s="525"/>
      <c r="E37" s="525"/>
      <c r="F37" s="525"/>
      <c r="G37" s="654"/>
      <c r="H37" s="525"/>
      <c r="I37" s="525"/>
      <c r="J37" s="525"/>
      <c r="K37" s="525"/>
      <c r="L37" s="525"/>
      <c r="M37" s="525"/>
      <c r="N37" s="525"/>
      <c r="O37" s="525"/>
      <c r="P37" s="525"/>
    </row>
    <row r="38" spans="1:46" s="524" customFormat="1" x14ac:dyDescent="0.2">
      <c r="A38" s="731"/>
      <c r="G38" s="654"/>
    </row>
    <row r="39" spans="1:46" s="524" customFormat="1" x14ac:dyDescent="0.2">
      <c r="G39" s="654"/>
    </row>
    <row r="40" spans="1:46" s="524" customFormat="1" x14ac:dyDescent="0.2">
      <c r="G40" s="655"/>
    </row>
    <row r="41" spans="1:46" s="524" customFormat="1" x14ac:dyDescent="0.2"/>
    <row r="42" spans="1:46" s="524" customFormat="1" x14ac:dyDescent="0.2"/>
    <row r="43" spans="1:46" s="524" customFormat="1" x14ac:dyDescent="0.2"/>
    <row r="44" spans="1:46" s="524" customFormat="1" x14ac:dyDescent="0.2"/>
    <row r="45" spans="1:46" s="524" customFormat="1" x14ac:dyDescent="0.2"/>
    <row r="46" spans="1:46" s="524" customFormat="1" x14ac:dyDescent="0.2"/>
    <row r="47" spans="1:46" s="524" customFormat="1" x14ac:dyDescent="0.2"/>
    <row r="48" spans="1:46" s="524" customFormat="1" x14ac:dyDescent="0.2"/>
    <row r="49" s="524" customFormat="1" x14ac:dyDescent="0.2"/>
    <row r="50" s="524" customFormat="1" x14ac:dyDescent="0.2"/>
    <row r="51" s="524" customFormat="1" x14ac:dyDescent="0.2"/>
    <row r="52" s="524" customFormat="1" x14ac:dyDescent="0.2"/>
    <row r="53" s="524" customFormat="1" x14ac:dyDescent="0.2"/>
    <row r="54" s="524" customFormat="1" x14ac:dyDescent="0.2"/>
    <row r="55" s="524" customFormat="1" x14ac:dyDescent="0.2"/>
    <row r="56" s="524" customFormat="1" x14ac:dyDescent="0.2"/>
    <row r="57" s="524" customFormat="1" x14ac:dyDescent="0.2"/>
    <row r="58" s="524" customFormat="1" x14ac:dyDescent="0.2"/>
    <row r="59" s="524" customFormat="1" x14ac:dyDescent="0.2"/>
    <row r="60" s="524" customFormat="1" x14ac:dyDescent="0.2"/>
    <row r="61" s="524" customFormat="1" x14ac:dyDescent="0.2"/>
    <row r="62" s="524" customFormat="1" x14ac:dyDescent="0.2"/>
    <row r="63" s="524" customFormat="1" x14ac:dyDescent="0.2"/>
    <row r="64" s="524" customFormat="1" x14ac:dyDescent="0.2"/>
    <row r="65" s="524" customFormat="1" x14ac:dyDescent="0.2"/>
    <row r="66" s="524" customFormat="1" x14ac:dyDescent="0.2"/>
    <row r="67" s="524" customFormat="1" x14ac:dyDescent="0.2"/>
    <row r="68" s="524" customFormat="1" x14ac:dyDescent="0.2"/>
    <row r="69" s="524" customFormat="1" x14ac:dyDescent="0.2"/>
    <row r="70" s="524" customFormat="1" x14ac:dyDescent="0.2"/>
    <row r="71" s="524" customFormat="1" x14ac:dyDescent="0.2"/>
    <row r="72" s="524" customFormat="1" x14ac:dyDescent="0.2"/>
    <row r="73" s="524" customFormat="1" x14ac:dyDescent="0.2"/>
    <row r="74" s="524" customFormat="1" x14ac:dyDescent="0.2"/>
    <row r="75" s="524" customFormat="1" x14ac:dyDescent="0.2"/>
    <row r="76" s="524" customFormat="1" x14ac:dyDescent="0.2"/>
    <row r="77" s="524" customFormat="1" x14ac:dyDescent="0.2"/>
    <row r="78" s="524" customFormat="1" x14ac:dyDescent="0.2"/>
    <row r="79" s="524" customFormat="1" x14ac:dyDescent="0.2"/>
  </sheetData>
  <sheetProtection password="96F1" sheet="1" objects="1" scenarios="1" formatCells="0" formatColumns="0" formatRows="0"/>
  <mergeCells count="8">
    <mergeCell ref="L8:N8"/>
    <mergeCell ref="AA8:AC8"/>
    <mergeCell ref="AP8:AR8"/>
    <mergeCell ref="A1:N1"/>
    <mergeCell ref="O1:P1"/>
    <mergeCell ref="C5:E5"/>
    <mergeCell ref="R5:T5"/>
    <mergeCell ref="AG5:AI5"/>
  </mergeCells>
  <phoneticPr fontId="0" type="noConversion"/>
  <pageMargins left="0" right="0" top="0.4" bottom="0.35" header="0" footer="0"/>
  <pageSetup paperSize="5" scale="75" orientation="landscape" r:id="rId1"/>
  <headerFooter alignWithMargins="0">
    <oddFooter>&amp;C&amp;A&amp;R&amp;P</oddFooter>
  </headerFooter>
  <colBreaks count="2" manualBreakCount="2">
    <brk id="16" max="40" man="1"/>
    <brk id="31" max="40" man="1"/>
  </col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3"/>
  </sheetPr>
  <dimension ref="A1:N177"/>
  <sheetViews>
    <sheetView zoomScale="75" zoomScaleNormal="75" workbookViewId="0">
      <pane ySplit="9" topLeftCell="A10" activePane="bottomLeft" state="frozen"/>
      <selection pane="bottomLeft" activeCell="E171" sqref="E171"/>
    </sheetView>
  </sheetViews>
  <sheetFormatPr defaultColWidth="8.7109375" defaultRowHeight="12.75" x14ac:dyDescent="0.2"/>
  <cols>
    <col min="1" max="1" width="31.7109375" style="221" customWidth="1"/>
    <col min="2" max="2" width="7.42578125" style="221" customWidth="1"/>
    <col min="3" max="3" width="8.7109375" style="224" customWidth="1"/>
    <col min="4" max="4" width="13.7109375" style="224" customWidth="1"/>
    <col min="5" max="5" width="21.7109375" style="224" customWidth="1"/>
    <col min="6" max="6" width="2.85546875" style="221" customWidth="1"/>
    <col min="7" max="7" width="8.7109375" style="224" customWidth="1"/>
    <col min="8" max="8" width="13.7109375" style="224" customWidth="1"/>
    <col min="9" max="9" width="21.7109375" style="224" customWidth="1"/>
    <col min="10" max="10" width="7.42578125" style="221" customWidth="1"/>
    <col min="11" max="11" width="8.7109375" style="224" customWidth="1"/>
    <col min="12" max="12" width="13.7109375" style="224" customWidth="1"/>
    <col min="13" max="13" width="21.7109375" style="224" customWidth="1"/>
    <col min="14" max="16384" width="8.7109375" style="221"/>
  </cols>
  <sheetData>
    <row r="1" spans="1:14" s="26" customFormat="1" ht="73.5" customHeight="1" x14ac:dyDescent="0.2">
      <c r="A1" s="819" t="s">
        <v>408</v>
      </c>
      <c r="B1" s="819"/>
      <c r="C1" s="819"/>
      <c r="D1" s="819"/>
      <c r="E1" s="819"/>
      <c r="F1" s="819"/>
      <c r="G1" s="819"/>
      <c r="H1" s="819"/>
      <c r="I1" s="819"/>
      <c r="J1" s="819"/>
      <c r="K1" s="819"/>
      <c r="L1" s="819"/>
      <c r="M1" s="819"/>
      <c r="N1" s="383"/>
    </row>
    <row r="2" spans="1:14" s="26" customFormat="1" ht="33.75" customHeight="1" x14ac:dyDescent="0.2">
      <c r="A2" s="819" t="s">
        <v>292</v>
      </c>
      <c r="B2" s="819"/>
      <c r="C2" s="819"/>
      <c r="D2" s="819"/>
      <c r="E2" s="819"/>
      <c r="F2" s="819"/>
      <c r="G2" s="819"/>
      <c r="H2" s="819"/>
      <c r="I2" s="819"/>
      <c r="J2" s="819"/>
      <c r="K2" s="819"/>
      <c r="L2" s="819"/>
      <c r="M2" s="819"/>
    </row>
    <row r="3" spans="1:14" s="26" customFormat="1" ht="26.25" customHeight="1" x14ac:dyDescent="0.2">
      <c r="A3" s="819" t="s">
        <v>295</v>
      </c>
      <c r="B3" s="819"/>
      <c r="C3" s="819"/>
      <c r="D3" s="819"/>
      <c r="E3" s="819"/>
      <c r="F3" s="819"/>
      <c r="G3" s="819"/>
      <c r="H3" s="819"/>
      <c r="I3" s="819"/>
      <c r="J3" s="819"/>
      <c r="K3" s="819"/>
      <c r="L3" s="819"/>
      <c r="M3" s="819"/>
    </row>
    <row r="4" spans="1:14" s="26" customFormat="1" ht="30" customHeight="1" x14ac:dyDescent="0.2">
      <c r="A4" s="824" t="s">
        <v>241</v>
      </c>
      <c r="B4" s="824"/>
      <c r="C4" s="824"/>
      <c r="D4" s="824"/>
      <c r="E4" s="824"/>
      <c r="F4" s="824"/>
      <c r="G4" s="824"/>
      <c r="H4" s="824"/>
      <c r="I4" s="824"/>
      <c r="J4" s="824"/>
      <c r="K4" s="824"/>
      <c r="L4" s="824"/>
      <c r="M4" s="824"/>
    </row>
    <row r="5" spans="1:14" s="26" customFormat="1" x14ac:dyDescent="0.2">
      <c r="A5" s="383"/>
      <c r="B5" s="383"/>
      <c r="C5" s="88"/>
      <c r="D5" s="88"/>
      <c r="E5" s="88"/>
      <c r="G5" s="88"/>
      <c r="H5" s="88"/>
      <c r="I5" s="88"/>
      <c r="K5" s="88"/>
      <c r="L5" s="88"/>
      <c r="M5" s="88"/>
    </row>
    <row r="6" spans="1:14" s="25" customFormat="1" ht="35.25" customHeight="1" thickBot="1" x14ac:dyDescent="0.25">
      <c r="A6" s="595" t="str">
        <f>IF('Assumpt &amp; Notes'!C5="","",'Assumpt &amp; Notes'!C5)&amp;" PERSONNEL SCHEDULE"</f>
        <v xml:space="preserve"> PERSONNEL SCHEDULE</v>
      </c>
      <c r="B6" s="213"/>
      <c r="C6" s="228"/>
      <c r="D6" s="213"/>
      <c r="E6" s="228"/>
      <c r="F6" s="214"/>
      <c r="G6" s="617"/>
      <c r="H6" s="214"/>
      <c r="I6" s="617"/>
      <c r="J6" s="214"/>
      <c r="K6" s="627"/>
      <c r="L6" s="214"/>
      <c r="M6" s="617"/>
      <c r="N6" s="214"/>
    </row>
    <row r="7" spans="1:14" s="26" customFormat="1" ht="15" thickBot="1" x14ac:dyDescent="0.25">
      <c r="A7" s="215"/>
      <c r="B7" s="215"/>
      <c r="C7" s="821" t="str">
        <f>"CY "&amp;'Assumpt &amp; Notes'!$D$7</f>
        <v xml:space="preserve">CY </v>
      </c>
      <c r="D7" s="822"/>
      <c r="E7" s="823"/>
      <c r="F7" s="596"/>
      <c r="G7" s="821" t="str">
        <f>"CY "&amp;'Assumpt &amp; Notes'!$D$7+1</f>
        <v>CY 1</v>
      </c>
      <c r="H7" s="822"/>
      <c r="I7" s="823"/>
      <c r="J7" s="596"/>
      <c r="K7" s="821" t="str">
        <f>"CY "&amp;'Assumpt &amp; Notes'!$D$7+2</f>
        <v>CY 2</v>
      </c>
      <c r="L7" s="822"/>
      <c r="M7" s="823"/>
      <c r="N7" s="216"/>
    </row>
    <row r="8" spans="1:14" s="27" customFormat="1" ht="15.75" customHeight="1" x14ac:dyDescent="0.2">
      <c r="A8" s="598" t="s">
        <v>105</v>
      </c>
      <c r="B8" s="218"/>
      <c r="C8" s="597" t="s">
        <v>11</v>
      </c>
      <c r="D8" s="597" t="s">
        <v>291</v>
      </c>
      <c r="E8" s="597" t="s">
        <v>293</v>
      </c>
      <c r="F8" s="598"/>
      <c r="G8" s="597" t="s">
        <v>11</v>
      </c>
      <c r="H8" s="597" t="s">
        <v>291</v>
      </c>
      <c r="I8" s="597" t="s">
        <v>293</v>
      </c>
      <c r="J8" s="598"/>
      <c r="K8" s="597" t="s">
        <v>11</v>
      </c>
      <c r="L8" s="597" t="s">
        <v>291</v>
      </c>
      <c r="M8" s="597" t="s">
        <v>293</v>
      </c>
      <c r="N8" s="218"/>
    </row>
    <row r="9" spans="1:14" s="27" customFormat="1" ht="15.75" customHeight="1" x14ac:dyDescent="0.2">
      <c r="A9" s="220"/>
      <c r="B9" s="220"/>
      <c r="C9" s="599" t="s">
        <v>294</v>
      </c>
      <c r="D9" s="600"/>
      <c r="E9" s="600"/>
      <c r="F9" s="598"/>
      <c r="G9" s="599" t="s">
        <v>294</v>
      </c>
      <c r="H9" s="600"/>
      <c r="I9" s="600"/>
      <c r="J9" s="598"/>
      <c r="K9" s="599" t="s">
        <v>294</v>
      </c>
      <c r="L9" s="600"/>
      <c r="M9" s="600"/>
      <c r="N9" s="218"/>
    </row>
    <row r="10" spans="1:14" s="27" customFormat="1" ht="15.75" customHeight="1" x14ac:dyDescent="0.2">
      <c r="A10" s="601" t="s">
        <v>232</v>
      </c>
      <c r="B10" s="221"/>
      <c r="C10" s="217"/>
      <c r="D10" s="217"/>
      <c r="E10" s="217"/>
      <c r="F10" s="218"/>
      <c r="G10" s="217"/>
      <c r="H10" s="217"/>
      <c r="I10" s="217"/>
      <c r="J10" s="218"/>
      <c r="K10" s="217"/>
      <c r="L10" s="217"/>
      <c r="M10" s="217"/>
      <c r="N10" s="218"/>
    </row>
    <row r="11" spans="1:14" s="27" customFormat="1" ht="15.75" customHeight="1" x14ac:dyDescent="0.2">
      <c r="A11" s="602" t="str">
        <f>IF('Assumpt &amp; Notes'!$J$5="ICA","ICA Positions","DO NOT ENTER DIRECT STAFF POSITIONS HERE, USE DESIGNATED SECTION ")</f>
        <v xml:space="preserve">DO NOT ENTER DIRECT STAFF POSITIONS HERE, USE DESIGNATED SECTION </v>
      </c>
      <c r="B11" s="453"/>
      <c r="C11" s="454"/>
      <c r="D11" s="454"/>
      <c r="E11" s="454"/>
      <c r="F11" s="455"/>
      <c r="G11" s="454"/>
      <c r="H11" s="454"/>
      <c r="I11" s="454"/>
      <c r="J11" s="455"/>
      <c r="K11" s="454"/>
      <c r="L11" s="454"/>
      <c r="M11" s="454"/>
      <c r="N11" s="218"/>
    </row>
    <row r="12" spans="1:14" s="27" customFormat="1" ht="15.75" customHeight="1" x14ac:dyDescent="0.2">
      <c r="A12" s="456" t="s">
        <v>318</v>
      </c>
      <c r="B12" s="453"/>
      <c r="C12" s="615"/>
      <c r="D12" s="630" t="e">
        <f>+E12/C12</f>
        <v>#DIV/0!</v>
      </c>
      <c r="E12" s="615"/>
      <c r="F12" s="457"/>
      <c r="G12" s="615"/>
      <c r="H12" s="630" t="e">
        <f>+I12/G12</f>
        <v>#DIV/0!</v>
      </c>
      <c r="I12" s="615"/>
      <c r="J12" s="457"/>
      <c r="K12" s="615"/>
      <c r="L12" s="630" t="e">
        <f>+M12/K12</f>
        <v>#DIV/0!</v>
      </c>
      <c r="M12" s="615"/>
      <c r="N12" s="282"/>
    </row>
    <row r="13" spans="1:14" s="27" customFormat="1" ht="15.75" customHeight="1" x14ac:dyDescent="0.2">
      <c r="A13" s="456" t="s">
        <v>318</v>
      </c>
      <c r="B13" s="453"/>
      <c r="C13" s="615"/>
      <c r="D13" s="630" t="e">
        <f t="shared" ref="D13:D51" si="0">+E13/C13</f>
        <v>#DIV/0!</v>
      </c>
      <c r="E13" s="615"/>
      <c r="F13" s="457"/>
      <c r="G13" s="615"/>
      <c r="H13" s="630" t="e">
        <f t="shared" ref="H13:H51" si="1">+I13/G13</f>
        <v>#DIV/0!</v>
      </c>
      <c r="I13" s="615"/>
      <c r="J13" s="457"/>
      <c r="K13" s="615"/>
      <c r="L13" s="630" t="e">
        <f t="shared" ref="L13:L51" si="2">+M13/K13</f>
        <v>#DIV/0!</v>
      </c>
      <c r="M13" s="615"/>
      <c r="N13" s="282"/>
    </row>
    <row r="14" spans="1:14" s="27" customFormat="1" ht="15.75" customHeight="1" x14ac:dyDescent="0.2">
      <c r="A14" s="456" t="s">
        <v>318</v>
      </c>
      <c r="B14" s="453"/>
      <c r="C14" s="615"/>
      <c r="D14" s="630" t="e">
        <f t="shared" si="0"/>
        <v>#DIV/0!</v>
      </c>
      <c r="E14" s="615"/>
      <c r="F14" s="457"/>
      <c r="G14" s="615"/>
      <c r="H14" s="630" t="e">
        <f t="shared" si="1"/>
        <v>#DIV/0!</v>
      </c>
      <c r="I14" s="615"/>
      <c r="J14" s="457"/>
      <c r="K14" s="615"/>
      <c r="L14" s="630" t="e">
        <f t="shared" si="2"/>
        <v>#DIV/0!</v>
      </c>
      <c r="M14" s="615"/>
      <c r="N14" s="282"/>
    </row>
    <row r="15" spans="1:14" s="27" customFormat="1" ht="15.75" customHeight="1" x14ac:dyDescent="0.2">
      <c r="A15" s="456" t="s">
        <v>240</v>
      </c>
      <c r="B15" s="453"/>
      <c r="C15" s="615"/>
      <c r="D15" s="630" t="e">
        <f t="shared" si="0"/>
        <v>#DIV/0!</v>
      </c>
      <c r="E15" s="615"/>
      <c r="F15" s="457"/>
      <c r="G15" s="615"/>
      <c r="H15" s="630" t="e">
        <f t="shared" si="1"/>
        <v>#DIV/0!</v>
      </c>
      <c r="I15" s="615"/>
      <c r="J15" s="457"/>
      <c r="K15" s="615"/>
      <c r="L15" s="630" t="e">
        <f t="shared" si="2"/>
        <v>#DIV/0!</v>
      </c>
      <c r="M15" s="615"/>
      <c r="N15" s="282"/>
    </row>
    <row r="16" spans="1:14" s="27" customFormat="1" ht="15.75" customHeight="1" x14ac:dyDescent="0.2">
      <c r="A16" s="458"/>
      <c r="B16" s="453"/>
      <c r="C16" s="615"/>
      <c r="D16" s="630" t="e">
        <f t="shared" si="0"/>
        <v>#DIV/0!</v>
      </c>
      <c r="E16" s="615"/>
      <c r="F16" s="457"/>
      <c r="G16" s="615"/>
      <c r="H16" s="630" t="e">
        <f t="shared" si="1"/>
        <v>#DIV/0!</v>
      </c>
      <c r="I16" s="615"/>
      <c r="J16" s="457"/>
      <c r="K16" s="615"/>
      <c r="L16" s="630" t="e">
        <f t="shared" si="2"/>
        <v>#DIV/0!</v>
      </c>
      <c r="M16" s="615"/>
      <c r="N16" s="282"/>
    </row>
    <row r="17" spans="1:14" s="27" customFormat="1" ht="15.75" customHeight="1" x14ac:dyDescent="0.2">
      <c r="A17" s="458"/>
      <c r="B17" s="453"/>
      <c r="C17" s="615"/>
      <c r="D17" s="630" t="e">
        <f t="shared" si="0"/>
        <v>#DIV/0!</v>
      </c>
      <c r="E17" s="615"/>
      <c r="F17" s="457"/>
      <c r="G17" s="615"/>
      <c r="H17" s="630" t="e">
        <f t="shared" si="1"/>
        <v>#DIV/0!</v>
      </c>
      <c r="I17" s="615"/>
      <c r="J17" s="457"/>
      <c r="K17" s="615"/>
      <c r="L17" s="630" t="e">
        <f t="shared" si="2"/>
        <v>#DIV/0!</v>
      </c>
      <c r="M17" s="615"/>
      <c r="N17" s="282"/>
    </row>
    <row r="18" spans="1:14" s="27" customFormat="1" ht="15.75" customHeight="1" x14ac:dyDescent="0.2">
      <c r="A18" s="458"/>
      <c r="B18" s="453"/>
      <c r="C18" s="615"/>
      <c r="D18" s="630" t="e">
        <f t="shared" si="0"/>
        <v>#DIV/0!</v>
      </c>
      <c r="E18" s="615"/>
      <c r="F18" s="457"/>
      <c r="G18" s="615"/>
      <c r="H18" s="630" t="e">
        <f t="shared" si="1"/>
        <v>#DIV/0!</v>
      </c>
      <c r="I18" s="615"/>
      <c r="J18" s="457"/>
      <c r="K18" s="615"/>
      <c r="L18" s="630" t="e">
        <f t="shared" si="2"/>
        <v>#DIV/0!</v>
      </c>
      <c r="M18" s="615"/>
      <c r="N18" s="282"/>
    </row>
    <row r="19" spans="1:14" s="27" customFormat="1" ht="15.75" customHeight="1" x14ac:dyDescent="0.2">
      <c r="A19" s="458"/>
      <c r="B19" s="453"/>
      <c r="C19" s="615"/>
      <c r="D19" s="630" t="e">
        <f t="shared" si="0"/>
        <v>#DIV/0!</v>
      </c>
      <c r="E19" s="615"/>
      <c r="F19" s="457"/>
      <c r="G19" s="615"/>
      <c r="H19" s="630" t="e">
        <f t="shared" si="1"/>
        <v>#DIV/0!</v>
      </c>
      <c r="I19" s="615"/>
      <c r="J19" s="457"/>
      <c r="K19" s="615"/>
      <c r="L19" s="630" t="e">
        <f t="shared" si="2"/>
        <v>#DIV/0!</v>
      </c>
      <c r="M19" s="615"/>
      <c r="N19" s="282"/>
    </row>
    <row r="20" spans="1:14" s="27" customFormat="1" ht="15.75" customHeight="1" x14ac:dyDescent="0.2">
      <c r="A20" s="458"/>
      <c r="B20" s="453"/>
      <c r="C20" s="615"/>
      <c r="D20" s="630" t="e">
        <f t="shared" si="0"/>
        <v>#DIV/0!</v>
      </c>
      <c r="E20" s="615"/>
      <c r="F20" s="457"/>
      <c r="G20" s="615"/>
      <c r="H20" s="630" t="e">
        <f t="shared" si="1"/>
        <v>#DIV/0!</v>
      </c>
      <c r="I20" s="615"/>
      <c r="J20" s="457"/>
      <c r="K20" s="615"/>
      <c r="L20" s="630" t="e">
        <f t="shared" si="2"/>
        <v>#DIV/0!</v>
      </c>
      <c r="M20" s="615"/>
      <c r="N20" s="282"/>
    </row>
    <row r="21" spans="1:14" s="27" customFormat="1" ht="15.75" customHeight="1" x14ac:dyDescent="0.2">
      <c r="A21" s="458"/>
      <c r="B21" s="453"/>
      <c r="C21" s="615"/>
      <c r="D21" s="630" t="e">
        <f t="shared" si="0"/>
        <v>#DIV/0!</v>
      </c>
      <c r="E21" s="615"/>
      <c r="F21" s="457"/>
      <c r="G21" s="615"/>
      <c r="H21" s="630" t="e">
        <f t="shared" si="1"/>
        <v>#DIV/0!</v>
      </c>
      <c r="I21" s="615"/>
      <c r="J21" s="457"/>
      <c r="K21" s="615"/>
      <c r="L21" s="630" t="e">
        <f t="shared" si="2"/>
        <v>#DIV/0!</v>
      </c>
      <c r="M21" s="615"/>
      <c r="N21" s="282"/>
    </row>
    <row r="22" spans="1:14" s="27" customFormat="1" ht="15.75" customHeight="1" x14ac:dyDescent="0.2">
      <c r="A22" s="458"/>
      <c r="B22" s="453"/>
      <c r="C22" s="615"/>
      <c r="D22" s="630" t="e">
        <f t="shared" ref="D22:D31" si="3">+E22/C22</f>
        <v>#DIV/0!</v>
      </c>
      <c r="E22" s="615"/>
      <c r="F22" s="457"/>
      <c r="G22" s="615"/>
      <c r="H22" s="630" t="e">
        <f t="shared" ref="H22:H31" si="4">+I22/G22</f>
        <v>#DIV/0!</v>
      </c>
      <c r="I22" s="615"/>
      <c r="J22" s="457"/>
      <c r="K22" s="615"/>
      <c r="L22" s="630" t="e">
        <f t="shared" ref="L22:L31" si="5">+M22/K22</f>
        <v>#DIV/0!</v>
      </c>
      <c r="M22" s="615"/>
      <c r="N22" s="282"/>
    </row>
    <row r="23" spans="1:14" s="27" customFormat="1" ht="15.75" customHeight="1" x14ac:dyDescent="0.2">
      <c r="A23" s="458"/>
      <c r="B23" s="453"/>
      <c r="C23" s="615"/>
      <c r="D23" s="630" t="e">
        <f t="shared" si="3"/>
        <v>#DIV/0!</v>
      </c>
      <c r="E23" s="615"/>
      <c r="F23" s="457"/>
      <c r="G23" s="615"/>
      <c r="H23" s="630" t="e">
        <f t="shared" si="4"/>
        <v>#DIV/0!</v>
      </c>
      <c r="I23" s="615"/>
      <c r="J23" s="457"/>
      <c r="K23" s="615"/>
      <c r="L23" s="630" t="e">
        <f t="shared" si="5"/>
        <v>#DIV/0!</v>
      </c>
      <c r="M23" s="615"/>
      <c r="N23" s="282"/>
    </row>
    <row r="24" spans="1:14" s="27" customFormat="1" ht="15.75" customHeight="1" x14ac:dyDescent="0.2">
      <c r="A24" s="458"/>
      <c r="B24" s="453"/>
      <c r="C24" s="615"/>
      <c r="D24" s="630" t="e">
        <f t="shared" si="3"/>
        <v>#DIV/0!</v>
      </c>
      <c r="E24" s="615"/>
      <c r="F24" s="457"/>
      <c r="G24" s="615"/>
      <c r="H24" s="630" t="e">
        <f t="shared" si="4"/>
        <v>#DIV/0!</v>
      </c>
      <c r="I24" s="615"/>
      <c r="J24" s="457"/>
      <c r="K24" s="615"/>
      <c r="L24" s="630" t="e">
        <f t="shared" si="5"/>
        <v>#DIV/0!</v>
      </c>
      <c r="M24" s="615"/>
      <c r="N24" s="282"/>
    </row>
    <row r="25" spans="1:14" s="27" customFormat="1" ht="15.75" customHeight="1" x14ac:dyDescent="0.2">
      <c r="A25" s="458"/>
      <c r="B25" s="453"/>
      <c r="C25" s="615"/>
      <c r="D25" s="630" t="e">
        <f t="shared" si="3"/>
        <v>#DIV/0!</v>
      </c>
      <c r="E25" s="615"/>
      <c r="F25" s="457"/>
      <c r="G25" s="615"/>
      <c r="H25" s="630" t="e">
        <f t="shared" si="4"/>
        <v>#DIV/0!</v>
      </c>
      <c r="I25" s="615"/>
      <c r="J25" s="457"/>
      <c r="K25" s="615"/>
      <c r="L25" s="630" t="e">
        <f t="shared" si="5"/>
        <v>#DIV/0!</v>
      </c>
      <c r="M25" s="615"/>
      <c r="N25" s="282"/>
    </row>
    <row r="26" spans="1:14" s="27" customFormat="1" ht="15.75" customHeight="1" x14ac:dyDescent="0.2">
      <c r="A26" s="458"/>
      <c r="B26" s="453"/>
      <c r="C26" s="615"/>
      <c r="D26" s="630" t="e">
        <f t="shared" si="3"/>
        <v>#DIV/0!</v>
      </c>
      <c r="E26" s="615"/>
      <c r="F26" s="457"/>
      <c r="G26" s="615"/>
      <c r="H26" s="630" t="e">
        <f t="shared" si="4"/>
        <v>#DIV/0!</v>
      </c>
      <c r="I26" s="615"/>
      <c r="J26" s="457"/>
      <c r="K26" s="615"/>
      <c r="L26" s="630" t="e">
        <f t="shared" si="5"/>
        <v>#DIV/0!</v>
      </c>
      <c r="M26" s="615"/>
      <c r="N26" s="282"/>
    </row>
    <row r="27" spans="1:14" s="27" customFormat="1" ht="15.75" customHeight="1" x14ac:dyDescent="0.2">
      <c r="A27" s="458"/>
      <c r="B27" s="453"/>
      <c r="C27" s="615"/>
      <c r="D27" s="630" t="e">
        <f t="shared" si="3"/>
        <v>#DIV/0!</v>
      </c>
      <c r="E27" s="615"/>
      <c r="F27" s="457"/>
      <c r="G27" s="615"/>
      <c r="H27" s="630" t="e">
        <f t="shared" si="4"/>
        <v>#DIV/0!</v>
      </c>
      <c r="I27" s="615"/>
      <c r="J27" s="457"/>
      <c r="K27" s="615"/>
      <c r="L27" s="630" t="e">
        <f t="shared" si="5"/>
        <v>#DIV/0!</v>
      </c>
      <c r="M27" s="615"/>
      <c r="N27" s="282"/>
    </row>
    <row r="28" spans="1:14" s="27" customFormat="1" ht="15.75" customHeight="1" x14ac:dyDescent="0.2">
      <c r="A28" s="458"/>
      <c r="B28" s="453"/>
      <c r="C28" s="615"/>
      <c r="D28" s="630" t="e">
        <f t="shared" si="3"/>
        <v>#DIV/0!</v>
      </c>
      <c r="E28" s="615"/>
      <c r="F28" s="457"/>
      <c r="G28" s="615"/>
      <c r="H28" s="630" t="e">
        <f t="shared" si="4"/>
        <v>#DIV/0!</v>
      </c>
      <c r="I28" s="615"/>
      <c r="J28" s="457"/>
      <c r="K28" s="615"/>
      <c r="L28" s="630" t="e">
        <f t="shared" si="5"/>
        <v>#DIV/0!</v>
      </c>
      <c r="M28" s="615"/>
      <c r="N28" s="282"/>
    </row>
    <row r="29" spans="1:14" s="27" customFormat="1" ht="15.75" customHeight="1" x14ac:dyDescent="0.2">
      <c r="A29" s="458"/>
      <c r="B29" s="453"/>
      <c r="C29" s="615"/>
      <c r="D29" s="630" t="e">
        <f t="shared" si="3"/>
        <v>#DIV/0!</v>
      </c>
      <c r="E29" s="615"/>
      <c r="F29" s="457"/>
      <c r="G29" s="615"/>
      <c r="H29" s="630" t="e">
        <f t="shared" si="4"/>
        <v>#DIV/0!</v>
      </c>
      <c r="I29" s="615"/>
      <c r="J29" s="457"/>
      <c r="K29" s="615"/>
      <c r="L29" s="630" t="e">
        <f t="shared" si="5"/>
        <v>#DIV/0!</v>
      </c>
      <c r="M29" s="615"/>
      <c r="N29" s="282"/>
    </row>
    <row r="30" spans="1:14" s="27" customFormat="1" ht="15.75" customHeight="1" x14ac:dyDescent="0.2">
      <c r="A30" s="458"/>
      <c r="B30" s="453"/>
      <c r="C30" s="615"/>
      <c r="D30" s="630" t="e">
        <f t="shared" si="3"/>
        <v>#DIV/0!</v>
      </c>
      <c r="E30" s="615"/>
      <c r="F30" s="457"/>
      <c r="G30" s="615"/>
      <c r="H30" s="630" t="e">
        <f t="shared" si="4"/>
        <v>#DIV/0!</v>
      </c>
      <c r="I30" s="615"/>
      <c r="J30" s="457"/>
      <c r="K30" s="615"/>
      <c r="L30" s="630" t="e">
        <f t="shared" si="5"/>
        <v>#DIV/0!</v>
      </c>
      <c r="M30" s="615"/>
      <c r="N30" s="282"/>
    </row>
    <row r="31" spans="1:14" s="27" customFormat="1" ht="15.75" customHeight="1" x14ac:dyDescent="0.2">
      <c r="A31" s="458"/>
      <c r="B31" s="453"/>
      <c r="C31" s="615"/>
      <c r="D31" s="630" t="e">
        <f t="shared" si="3"/>
        <v>#DIV/0!</v>
      </c>
      <c r="E31" s="615"/>
      <c r="F31" s="457"/>
      <c r="G31" s="615"/>
      <c r="H31" s="630" t="e">
        <f t="shared" si="4"/>
        <v>#DIV/0!</v>
      </c>
      <c r="I31" s="615"/>
      <c r="J31" s="457"/>
      <c r="K31" s="615"/>
      <c r="L31" s="630" t="e">
        <f t="shared" si="5"/>
        <v>#DIV/0!</v>
      </c>
      <c r="M31" s="615"/>
      <c r="N31" s="282"/>
    </row>
    <row r="32" spans="1:14" s="27" customFormat="1" ht="15.75" customHeight="1" x14ac:dyDescent="0.2">
      <c r="A32" s="458"/>
      <c r="B32" s="453"/>
      <c r="C32" s="615"/>
      <c r="D32" s="630" t="e">
        <f t="shared" si="0"/>
        <v>#DIV/0!</v>
      </c>
      <c r="E32" s="615"/>
      <c r="F32" s="457"/>
      <c r="G32" s="615"/>
      <c r="H32" s="630" t="e">
        <f t="shared" si="1"/>
        <v>#DIV/0!</v>
      </c>
      <c r="I32" s="615"/>
      <c r="J32" s="457"/>
      <c r="K32" s="615"/>
      <c r="L32" s="630" t="e">
        <f t="shared" si="2"/>
        <v>#DIV/0!</v>
      </c>
      <c r="M32" s="615"/>
      <c r="N32" s="282"/>
    </row>
    <row r="33" spans="1:14" s="27" customFormat="1" ht="15.75" customHeight="1" x14ac:dyDescent="0.2">
      <c r="A33" s="458"/>
      <c r="B33" s="453"/>
      <c r="C33" s="615"/>
      <c r="D33" s="630" t="e">
        <f t="shared" si="0"/>
        <v>#DIV/0!</v>
      </c>
      <c r="E33" s="615"/>
      <c r="F33" s="457"/>
      <c r="G33" s="615"/>
      <c r="H33" s="630" t="e">
        <f t="shared" si="1"/>
        <v>#DIV/0!</v>
      </c>
      <c r="I33" s="615"/>
      <c r="J33" s="457"/>
      <c r="K33" s="615"/>
      <c r="L33" s="630" t="e">
        <f t="shared" si="2"/>
        <v>#DIV/0!</v>
      </c>
      <c r="M33" s="615"/>
      <c r="N33" s="282"/>
    </row>
    <row r="34" spans="1:14" s="27" customFormat="1" ht="15.75" customHeight="1" x14ac:dyDescent="0.2">
      <c r="A34" s="458"/>
      <c r="B34" s="453"/>
      <c r="C34" s="615"/>
      <c r="D34" s="630" t="e">
        <f t="shared" si="0"/>
        <v>#DIV/0!</v>
      </c>
      <c r="E34" s="615"/>
      <c r="F34" s="457"/>
      <c r="G34" s="615"/>
      <c r="H34" s="630" t="e">
        <f t="shared" si="1"/>
        <v>#DIV/0!</v>
      </c>
      <c r="I34" s="615"/>
      <c r="J34" s="457"/>
      <c r="K34" s="615"/>
      <c r="L34" s="630" t="e">
        <f t="shared" si="2"/>
        <v>#DIV/0!</v>
      </c>
      <c r="M34" s="615"/>
      <c r="N34" s="282"/>
    </row>
    <row r="35" spans="1:14" s="27" customFormat="1" ht="15.75" customHeight="1" x14ac:dyDescent="0.2">
      <c r="A35" s="458"/>
      <c r="B35" s="453"/>
      <c r="C35" s="615"/>
      <c r="D35" s="630" t="e">
        <f t="shared" si="0"/>
        <v>#DIV/0!</v>
      </c>
      <c r="E35" s="615"/>
      <c r="F35" s="457"/>
      <c r="G35" s="615"/>
      <c r="H35" s="630" t="e">
        <f t="shared" si="1"/>
        <v>#DIV/0!</v>
      </c>
      <c r="I35" s="615"/>
      <c r="J35" s="457"/>
      <c r="K35" s="615"/>
      <c r="L35" s="630" t="e">
        <f t="shared" si="2"/>
        <v>#DIV/0!</v>
      </c>
      <c r="M35" s="615"/>
      <c r="N35" s="282"/>
    </row>
    <row r="36" spans="1:14" s="27" customFormat="1" ht="15.75" customHeight="1" x14ac:dyDescent="0.2">
      <c r="A36" s="458"/>
      <c r="B36" s="453"/>
      <c r="C36" s="615"/>
      <c r="D36" s="630" t="e">
        <f t="shared" si="0"/>
        <v>#DIV/0!</v>
      </c>
      <c r="E36" s="615"/>
      <c r="F36" s="457"/>
      <c r="G36" s="615"/>
      <c r="H36" s="630" t="e">
        <f t="shared" si="1"/>
        <v>#DIV/0!</v>
      </c>
      <c r="I36" s="615"/>
      <c r="J36" s="457"/>
      <c r="K36" s="615"/>
      <c r="L36" s="630" t="e">
        <f t="shared" si="2"/>
        <v>#DIV/0!</v>
      </c>
      <c r="M36" s="615"/>
      <c r="N36" s="282"/>
    </row>
    <row r="37" spans="1:14" s="27" customFormat="1" ht="15.75" customHeight="1" x14ac:dyDescent="0.2">
      <c r="A37" s="458"/>
      <c r="B37" s="453"/>
      <c r="C37" s="615"/>
      <c r="D37" s="630" t="e">
        <f t="shared" si="0"/>
        <v>#DIV/0!</v>
      </c>
      <c r="E37" s="615"/>
      <c r="F37" s="457"/>
      <c r="G37" s="615"/>
      <c r="H37" s="630" t="e">
        <f t="shared" si="1"/>
        <v>#DIV/0!</v>
      </c>
      <c r="I37" s="615"/>
      <c r="J37" s="457"/>
      <c r="K37" s="615"/>
      <c r="L37" s="630" t="e">
        <f t="shared" si="2"/>
        <v>#DIV/0!</v>
      </c>
      <c r="M37" s="615"/>
      <c r="N37" s="282"/>
    </row>
    <row r="38" spans="1:14" s="27" customFormat="1" ht="15.75" customHeight="1" x14ac:dyDescent="0.2">
      <c r="A38" s="458"/>
      <c r="B38" s="453"/>
      <c r="C38" s="615"/>
      <c r="D38" s="630" t="e">
        <f t="shared" si="0"/>
        <v>#DIV/0!</v>
      </c>
      <c r="E38" s="615"/>
      <c r="F38" s="457"/>
      <c r="G38" s="615"/>
      <c r="H38" s="630" t="e">
        <f t="shared" si="1"/>
        <v>#DIV/0!</v>
      </c>
      <c r="I38" s="615"/>
      <c r="J38" s="457"/>
      <c r="K38" s="615"/>
      <c r="L38" s="630" t="e">
        <f t="shared" si="2"/>
        <v>#DIV/0!</v>
      </c>
      <c r="M38" s="615"/>
      <c r="N38" s="282"/>
    </row>
    <row r="39" spans="1:14" s="27" customFormat="1" ht="15.75" customHeight="1" x14ac:dyDescent="0.2">
      <c r="A39" s="458"/>
      <c r="B39" s="453"/>
      <c r="C39" s="615"/>
      <c r="D39" s="630" t="e">
        <f t="shared" si="0"/>
        <v>#DIV/0!</v>
      </c>
      <c r="E39" s="615"/>
      <c r="F39" s="457"/>
      <c r="G39" s="615"/>
      <c r="H39" s="630" t="e">
        <f t="shared" si="1"/>
        <v>#DIV/0!</v>
      </c>
      <c r="I39" s="615"/>
      <c r="J39" s="457"/>
      <c r="K39" s="615"/>
      <c r="L39" s="630" t="e">
        <f t="shared" si="2"/>
        <v>#DIV/0!</v>
      </c>
      <c r="M39" s="615"/>
      <c r="N39" s="282"/>
    </row>
    <row r="40" spans="1:14" s="27" customFormat="1" ht="15.75" customHeight="1" x14ac:dyDescent="0.2">
      <c r="A40" s="458"/>
      <c r="B40" s="453"/>
      <c r="C40" s="615"/>
      <c r="D40" s="630" t="e">
        <f t="shared" si="0"/>
        <v>#DIV/0!</v>
      </c>
      <c r="E40" s="615"/>
      <c r="F40" s="457"/>
      <c r="G40" s="615"/>
      <c r="H40" s="630" t="e">
        <f t="shared" si="1"/>
        <v>#DIV/0!</v>
      </c>
      <c r="I40" s="615"/>
      <c r="J40" s="457"/>
      <c r="K40" s="615"/>
      <c r="L40" s="630" t="e">
        <f t="shared" si="2"/>
        <v>#DIV/0!</v>
      </c>
      <c r="M40" s="615"/>
      <c r="N40" s="282"/>
    </row>
    <row r="41" spans="1:14" s="27" customFormat="1" ht="15.75" customHeight="1" x14ac:dyDescent="0.2">
      <c r="A41" s="458"/>
      <c r="B41" s="453"/>
      <c r="C41" s="615"/>
      <c r="D41" s="630" t="e">
        <f t="shared" si="0"/>
        <v>#DIV/0!</v>
      </c>
      <c r="E41" s="615"/>
      <c r="F41" s="457"/>
      <c r="G41" s="615"/>
      <c r="H41" s="630" t="e">
        <f t="shared" si="1"/>
        <v>#DIV/0!</v>
      </c>
      <c r="I41" s="615"/>
      <c r="J41" s="457"/>
      <c r="K41" s="615"/>
      <c r="L41" s="630" t="e">
        <f t="shared" si="2"/>
        <v>#DIV/0!</v>
      </c>
      <c r="M41" s="615"/>
      <c r="N41" s="282"/>
    </row>
    <row r="42" spans="1:14" s="27" customFormat="1" ht="15.75" customHeight="1" x14ac:dyDescent="0.2">
      <c r="A42" s="458"/>
      <c r="B42" s="453"/>
      <c r="C42" s="615"/>
      <c r="D42" s="630" t="e">
        <f t="shared" si="0"/>
        <v>#DIV/0!</v>
      </c>
      <c r="E42" s="615"/>
      <c r="F42" s="457"/>
      <c r="G42" s="615"/>
      <c r="H42" s="630" t="e">
        <f t="shared" si="1"/>
        <v>#DIV/0!</v>
      </c>
      <c r="I42" s="615"/>
      <c r="J42" s="457"/>
      <c r="K42" s="615"/>
      <c r="L42" s="630" t="e">
        <f t="shared" si="2"/>
        <v>#DIV/0!</v>
      </c>
      <c r="M42" s="615"/>
      <c r="N42" s="282"/>
    </row>
    <row r="43" spans="1:14" s="27" customFormat="1" ht="15.75" customHeight="1" x14ac:dyDescent="0.2">
      <c r="A43" s="458"/>
      <c r="B43" s="453"/>
      <c r="C43" s="615"/>
      <c r="D43" s="630" t="e">
        <f t="shared" si="0"/>
        <v>#DIV/0!</v>
      </c>
      <c r="E43" s="615"/>
      <c r="F43" s="457"/>
      <c r="G43" s="615"/>
      <c r="H43" s="630" t="e">
        <f t="shared" si="1"/>
        <v>#DIV/0!</v>
      </c>
      <c r="I43" s="615"/>
      <c r="J43" s="457"/>
      <c r="K43" s="615"/>
      <c r="L43" s="630" t="e">
        <f t="shared" si="2"/>
        <v>#DIV/0!</v>
      </c>
      <c r="M43" s="615"/>
      <c r="N43" s="282"/>
    </row>
    <row r="44" spans="1:14" s="27" customFormat="1" ht="15.75" customHeight="1" x14ac:dyDescent="0.2">
      <c r="A44" s="458"/>
      <c r="B44" s="453"/>
      <c r="C44" s="615"/>
      <c r="D44" s="630" t="e">
        <f t="shared" si="0"/>
        <v>#DIV/0!</v>
      </c>
      <c r="E44" s="615"/>
      <c r="F44" s="457"/>
      <c r="G44" s="615"/>
      <c r="H44" s="630" t="e">
        <f t="shared" si="1"/>
        <v>#DIV/0!</v>
      </c>
      <c r="I44" s="615"/>
      <c r="J44" s="457"/>
      <c r="K44" s="615"/>
      <c r="L44" s="630" t="e">
        <f t="shared" si="2"/>
        <v>#DIV/0!</v>
      </c>
      <c r="M44" s="615"/>
      <c r="N44" s="282"/>
    </row>
    <row r="45" spans="1:14" s="27" customFormat="1" ht="15.75" customHeight="1" x14ac:dyDescent="0.2">
      <c r="A45" s="458"/>
      <c r="B45" s="453"/>
      <c r="C45" s="615"/>
      <c r="D45" s="630" t="e">
        <f t="shared" si="0"/>
        <v>#DIV/0!</v>
      </c>
      <c r="E45" s="615"/>
      <c r="F45" s="457"/>
      <c r="G45" s="615"/>
      <c r="H45" s="630" t="e">
        <f t="shared" si="1"/>
        <v>#DIV/0!</v>
      </c>
      <c r="I45" s="615"/>
      <c r="J45" s="457"/>
      <c r="K45" s="615"/>
      <c r="L45" s="630" t="e">
        <f t="shared" si="2"/>
        <v>#DIV/0!</v>
      </c>
      <c r="M45" s="615"/>
      <c r="N45" s="282"/>
    </row>
    <row r="46" spans="1:14" s="27" customFormat="1" ht="15.75" customHeight="1" x14ac:dyDescent="0.2">
      <c r="A46" s="458"/>
      <c r="B46" s="453"/>
      <c r="C46" s="615"/>
      <c r="D46" s="630" t="e">
        <f t="shared" si="0"/>
        <v>#DIV/0!</v>
      </c>
      <c r="E46" s="615"/>
      <c r="F46" s="457"/>
      <c r="G46" s="615"/>
      <c r="H46" s="630" t="e">
        <f t="shared" si="1"/>
        <v>#DIV/0!</v>
      </c>
      <c r="I46" s="615"/>
      <c r="J46" s="457"/>
      <c r="K46" s="615"/>
      <c r="L46" s="630" t="e">
        <f t="shared" si="2"/>
        <v>#DIV/0!</v>
      </c>
      <c r="M46" s="615"/>
      <c r="N46" s="282"/>
    </row>
    <row r="47" spans="1:14" s="27" customFormat="1" ht="15.75" customHeight="1" x14ac:dyDescent="0.2">
      <c r="A47" s="458"/>
      <c r="B47" s="453"/>
      <c r="C47" s="615"/>
      <c r="D47" s="630" t="e">
        <f t="shared" si="0"/>
        <v>#DIV/0!</v>
      </c>
      <c r="E47" s="615"/>
      <c r="F47" s="457"/>
      <c r="G47" s="615"/>
      <c r="H47" s="630" t="e">
        <f t="shared" si="1"/>
        <v>#DIV/0!</v>
      </c>
      <c r="I47" s="615"/>
      <c r="J47" s="457"/>
      <c r="K47" s="615"/>
      <c r="L47" s="630" t="e">
        <f t="shared" si="2"/>
        <v>#DIV/0!</v>
      </c>
      <c r="M47" s="615"/>
      <c r="N47" s="282"/>
    </row>
    <row r="48" spans="1:14" s="27" customFormat="1" ht="15.75" customHeight="1" x14ac:dyDescent="0.2">
      <c r="A48" s="458"/>
      <c r="B48" s="453"/>
      <c r="C48" s="615"/>
      <c r="D48" s="630" t="e">
        <f t="shared" si="0"/>
        <v>#DIV/0!</v>
      </c>
      <c r="E48" s="615"/>
      <c r="F48" s="457"/>
      <c r="G48" s="615"/>
      <c r="H48" s="630" t="e">
        <f t="shared" si="1"/>
        <v>#DIV/0!</v>
      </c>
      <c r="I48" s="615"/>
      <c r="J48" s="457"/>
      <c r="K48" s="615"/>
      <c r="L48" s="630" t="e">
        <f t="shared" si="2"/>
        <v>#DIV/0!</v>
      </c>
      <c r="M48" s="615"/>
      <c r="N48" s="282"/>
    </row>
    <row r="49" spans="1:14" s="27" customFormat="1" ht="15.75" customHeight="1" x14ac:dyDescent="0.2">
      <c r="A49" s="458"/>
      <c r="B49" s="453"/>
      <c r="C49" s="615"/>
      <c r="D49" s="630" t="e">
        <f t="shared" si="0"/>
        <v>#DIV/0!</v>
      </c>
      <c r="E49" s="615"/>
      <c r="F49" s="457"/>
      <c r="G49" s="615"/>
      <c r="H49" s="630" t="e">
        <f t="shared" si="1"/>
        <v>#DIV/0!</v>
      </c>
      <c r="I49" s="615"/>
      <c r="J49" s="457"/>
      <c r="K49" s="615"/>
      <c r="L49" s="630" t="e">
        <f t="shared" si="2"/>
        <v>#DIV/0!</v>
      </c>
      <c r="M49" s="615"/>
      <c r="N49" s="282"/>
    </row>
    <row r="50" spans="1:14" s="27" customFormat="1" ht="15.75" customHeight="1" x14ac:dyDescent="0.2">
      <c r="A50" s="458"/>
      <c r="B50" s="453"/>
      <c r="C50" s="615"/>
      <c r="D50" s="630" t="e">
        <f t="shared" si="0"/>
        <v>#DIV/0!</v>
      </c>
      <c r="E50" s="615"/>
      <c r="F50" s="457"/>
      <c r="G50" s="615"/>
      <c r="H50" s="630" t="e">
        <f t="shared" si="1"/>
        <v>#DIV/0!</v>
      </c>
      <c r="I50" s="615"/>
      <c r="J50" s="457"/>
      <c r="K50" s="615"/>
      <c r="L50" s="630" t="e">
        <f t="shared" si="2"/>
        <v>#DIV/0!</v>
      </c>
      <c r="M50" s="615"/>
      <c r="N50" s="282"/>
    </row>
    <row r="51" spans="1:14" s="27" customFormat="1" ht="15.75" customHeight="1" x14ac:dyDescent="0.2">
      <c r="A51" s="458"/>
      <c r="B51" s="453"/>
      <c r="C51" s="615"/>
      <c r="D51" s="630" t="e">
        <f t="shared" si="0"/>
        <v>#DIV/0!</v>
      </c>
      <c r="E51" s="615"/>
      <c r="F51" s="457"/>
      <c r="G51" s="615"/>
      <c r="H51" s="630" t="e">
        <f t="shared" si="1"/>
        <v>#DIV/0!</v>
      </c>
      <c r="I51" s="615"/>
      <c r="J51" s="457"/>
      <c r="K51" s="615"/>
      <c r="L51" s="630" t="e">
        <f t="shared" si="2"/>
        <v>#DIV/0!</v>
      </c>
      <c r="M51" s="615"/>
      <c r="N51" s="282"/>
    </row>
    <row r="52" spans="1:14" s="27" customFormat="1" ht="15.75" customHeight="1" thickBot="1" x14ac:dyDescent="0.25">
      <c r="A52" s="603" t="s">
        <v>26</v>
      </c>
      <c r="B52" s="453"/>
      <c r="C52" s="616">
        <f>SUM(C12:C51)</f>
        <v>0</v>
      </c>
      <c r="D52" s="459"/>
      <c r="E52" s="616">
        <f>SUM(E12:E51)</f>
        <v>0</v>
      </c>
      <c r="F52" s="457"/>
      <c r="G52" s="616">
        <f>SUM(G12:G51)</f>
        <v>0</v>
      </c>
      <c r="H52" s="459"/>
      <c r="I52" s="616">
        <f>SUM(I12:I51)</f>
        <v>0</v>
      </c>
      <c r="J52" s="457"/>
      <c r="K52" s="616">
        <f>SUM(K12:K51)</f>
        <v>0</v>
      </c>
      <c r="L52" s="459"/>
      <c r="M52" s="616">
        <f>SUM(M12:M51)</f>
        <v>0</v>
      </c>
      <c r="N52" s="282"/>
    </row>
    <row r="53" spans="1:14" s="27" customFormat="1" ht="28.5" customHeight="1" thickTop="1" x14ac:dyDescent="0.2">
      <c r="A53" s="220"/>
      <c r="B53" s="221"/>
      <c r="C53" s="825" t="str">
        <f>IF(AND('Assumpt &amp; Notes'!$J$5="F/EA",E52&gt;0),"ERROR, INPUT ENTRY IN DESIGNATED SECTION "," ")</f>
        <v xml:space="preserve"> </v>
      </c>
      <c r="D53" s="825"/>
      <c r="E53" s="825"/>
      <c r="F53" s="282"/>
      <c r="G53" s="825" t="str">
        <f>IF(AND('Assumpt &amp; Notes'!$J$5="F/EA",I52&gt;0),"ERROR, INPUT ENTRY IN DESIGNATED SECTION "," ")</f>
        <v xml:space="preserve"> </v>
      </c>
      <c r="H53" s="825"/>
      <c r="I53" s="825"/>
      <c r="J53" s="282"/>
      <c r="K53" s="825" t="str">
        <f>IF(AND('Assumpt &amp; Notes'!$J$5="F/EA",M52&gt;0),"ERROR, INPUT ENTRY IN DESIGNATED SECTION "," ")</f>
        <v xml:space="preserve"> </v>
      </c>
      <c r="L53" s="825"/>
      <c r="M53" s="825"/>
      <c r="N53" s="282"/>
    </row>
    <row r="54" spans="1:14" s="27" customFormat="1" ht="15.75" customHeight="1" x14ac:dyDescent="0.2">
      <c r="A54" s="220"/>
      <c r="B54" s="221"/>
      <c r="C54" s="217"/>
      <c r="D54" s="283"/>
      <c r="E54" s="626"/>
      <c r="F54" s="282"/>
      <c r="G54" s="217"/>
      <c r="H54" s="283"/>
      <c r="I54" s="618"/>
      <c r="J54" s="282"/>
      <c r="K54" s="217"/>
      <c r="L54" s="283"/>
      <c r="M54" s="618"/>
      <c r="N54" s="282"/>
    </row>
    <row r="55" spans="1:14" s="27" customFormat="1" ht="15.75" customHeight="1" x14ac:dyDescent="0.2">
      <c r="A55" s="604" t="str">
        <f>IF('Assumpt &amp; Notes'!$J$5="F/EA","F/EA Positions","DO NOT ENTER STAFF POSITIONS HERE, USE DESIGNATED SECTION ")</f>
        <v xml:space="preserve">DO NOT ENTER STAFF POSITIONS HERE, USE DESIGNATED SECTION </v>
      </c>
      <c r="B55" s="460"/>
      <c r="C55" s="461"/>
      <c r="D55" s="461"/>
      <c r="E55" s="461"/>
      <c r="F55" s="462"/>
      <c r="G55" s="461"/>
      <c r="H55" s="461"/>
      <c r="I55" s="461"/>
      <c r="J55" s="462"/>
      <c r="K55" s="461"/>
      <c r="L55" s="461"/>
      <c r="M55" s="461"/>
      <c r="N55" s="282"/>
    </row>
    <row r="56" spans="1:14" s="27" customFormat="1" ht="15.75" customHeight="1" x14ac:dyDescent="0.2">
      <c r="A56" s="463" t="s">
        <v>233</v>
      </c>
      <c r="B56" s="460"/>
      <c r="C56" s="619"/>
      <c r="D56" s="631" t="e">
        <f>+E56/C56</f>
        <v>#DIV/0!</v>
      </c>
      <c r="E56" s="619"/>
      <c r="F56" s="462"/>
      <c r="G56" s="619"/>
      <c r="H56" s="631" t="e">
        <f>+I56/G56</f>
        <v>#DIV/0!</v>
      </c>
      <c r="I56" s="619"/>
      <c r="J56" s="462"/>
      <c r="K56" s="619"/>
      <c r="L56" s="631" t="e">
        <f>+M56/K56</f>
        <v>#DIV/0!</v>
      </c>
      <c r="M56" s="619"/>
      <c r="N56" s="282"/>
    </row>
    <row r="57" spans="1:14" s="27" customFormat="1" ht="15.75" customHeight="1" x14ac:dyDescent="0.2">
      <c r="A57" s="465" t="s">
        <v>240</v>
      </c>
      <c r="B57" s="460"/>
      <c r="C57" s="628"/>
      <c r="D57" s="631" t="e">
        <f t="shared" ref="D57:D95" si="6">+E57/C57</f>
        <v>#DIV/0!</v>
      </c>
      <c r="E57" s="619"/>
      <c r="F57" s="462"/>
      <c r="G57" s="628"/>
      <c r="H57" s="631" t="e">
        <f t="shared" ref="H57:H95" si="7">+I57/G57</f>
        <v>#DIV/0!</v>
      </c>
      <c r="I57" s="619"/>
      <c r="J57" s="462"/>
      <c r="K57" s="628"/>
      <c r="L57" s="631" t="e">
        <f t="shared" ref="L57:L95" si="8">+M57/K57</f>
        <v>#DIV/0!</v>
      </c>
      <c r="M57" s="619"/>
      <c r="N57" s="282"/>
    </row>
    <row r="58" spans="1:14" s="27" customFormat="1" ht="15.75" customHeight="1" x14ac:dyDescent="0.2">
      <c r="A58" s="526"/>
      <c r="B58" s="460"/>
      <c r="C58" s="628"/>
      <c r="D58" s="631" t="e">
        <f t="shared" si="6"/>
        <v>#DIV/0!</v>
      </c>
      <c r="E58" s="619"/>
      <c r="F58" s="462"/>
      <c r="G58" s="628"/>
      <c r="H58" s="631" t="e">
        <f t="shared" si="7"/>
        <v>#DIV/0!</v>
      </c>
      <c r="I58" s="619"/>
      <c r="J58" s="462"/>
      <c r="K58" s="628"/>
      <c r="L58" s="631" t="e">
        <f t="shared" si="8"/>
        <v>#DIV/0!</v>
      </c>
      <c r="M58" s="619"/>
      <c r="N58" s="282"/>
    </row>
    <row r="59" spans="1:14" s="27" customFormat="1" ht="15.75" customHeight="1" x14ac:dyDescent="0.2">
      <c r="A59" s="526"/>
      <c r="B59" s="460"/>
      <c r="C59" s="628"/>
      <c r="D59" s="631" t="e">
        <f t="shared" si="6"/>
        <v>#DIV/0!</v>
      </c>
      <c r="E59" s="619"/>
      <c r="F59" s="462"/>
      <c r="G59" s="628"/>
      <c r="H59" s="631" t="e">
        <f t="shared" si="7"/>
        <v>#DIV/0!</v>
      </c>
      <c r="I59" s="619"/>
      <c r="J59" s="462"/>
      <c r="K59" s="628"/>
      <c r="L59" s="631" t="e">
        <f t="shared" si="8"/>
        <v>#DIV/0!</v>
      </c>
      <c r="M59" s="619"/>
      <c r="N59" s="282"/>
    </row>
    <row r="60" spans="1:14" s="27" customFormat="1" ht="15.75" customHeight="1" x14ac:dyDescent="0.2">
      <c r="A60" s="526"/>
      <c r="B60" s="460"/>
      <c r="C60" s="628"/>
      <c r="D60" s="631" t="e">
        <f t="shared" si="6"/>
        <v>#DIV/0!</v>
      </c>
      <c r="E60" s="619"/>
      <c r="F60" s="462"/>
      <c r="G60" s="628"/>
      <c r="H60" s="631" t="e">
        <f t="shared" si="7"/>
        <v>#DIV/0!</v>
      </c>
      <c r="I60" s="619"/>
      <c r="J60" s="462"/>
      <c r="K60" s="628"/>
      <c r="L60" s="631" t="e">
        <f t="shared" si="8"/>
        <v>#DIV/0!</v>
      </c>
      <c r="M60" s="619"/>
      <c r="N60" s="282"/>
    </row>
    <row r="61" spans="1:14" s="27" customFormat="1" ht="15.75" customHeight="1" x14ac:dyDescent="0.2">
      <c r="A61" s="526"/>
      <c r="B61" s="460"/>
      <c r="C61" s="628"/>
      <c r="D61" s="631" t="e">
        <f t="shared" si="6"/>
        <v>#DIV/0!</v>
      </c>
      <c r="E61" s="619"/>
      <c r="F61" s="462"/>
      <c r="G61" s="628"/>
      <c r="H61" s="631" t="e">
        <f t="shared" si="7"/>
        <v>#DIV/0!</v>
      </c>
      <c r="I61" s="619"/>
      <c r="J61" s="462"/>
      <c r="K61" s="628"/>
      <c r="L61" s="631" t="e">
        <f t="shared" si="8"/>
        <v>#DIV/0!</v>
      </c>
      <c r="M61" s="619"/>
      <c r="N61" s="282"/>
    </row>
    <row r="62" spans="1:14" s="27" customFormat="1" ht="15.75" customHeight="1" x14ac:dyDescent="0.2">
      <c r="A62" s="526"/>
      <c r="B62" s="460"/>
      <c r="C62" s="628"/>
      <c r="D62" s="631" t="e">
        <f t="shared" si="6"/>
        <v>#DIV/0!</v>
      </c>
      <c r="E62" s="619"/>
      <c r="F62" s="462"/>
      <c r="G62" s="628"/>
      <c r="H62" s="631" t="e">
        <f t="shared" si="7"/>
        <v>#DIV/0!</v>
      </c>
      <c r="I62" s="619"/>
      <c r="J62" s="462"/>
      <c r="K62" s="628"/>
      <c r="L62" s="631" t="e">
        <f t="shared" si="8"/>
        <v>#DIV/0!</v>
      </c>
      <c r="M62" s="619"/>
      <c r="N62" s="282"/>
    </row>
    <row r="63" spans="1:14" s="27" customFormat="1" ht="15.75" customHeight="1" x14ac:dyDescent="0.2">
      <c r="A63" s="526"/>
      <c r="B63" s="460"/>
      <c r="C63" s="628"/>
      <c r="D63" s="631" t="e">
        <f t="shared" si="6"/>
        <v>#DIV/0!</v>
      </c>
      <c r="E63" s="619"/>
      <c r="F63" s="462"/>
      <c r="G63" s="628"/>
      <c r="H63" s="631" t="e">
        <f t="shared" si="7"/>
        <v>#DIV/0!</v>
      </c>
      <c r="I63" s="619"/>
      <c r="J63" s="462"/>
      <c r="K63" s="628"/>
      <c r="L63" s="631" t="e">
        <f t="shared" si="8"/>
        <v>#DIV/0!</v>
      </c>
      <c r="M63" s="619"/>
      <c r="N63" s="282"/>
    </row>
    <row r="64" spans="1:14" s="27" customFormat="1" ht="15.75" customHeight="1" x14ac:dyDescent="0.2">
      <c r="A64" s="526"/>
      <c r="B64" s="460"/>
      <c r="C64" s="628"/>
      <c r="D64" s="631" t="e">
        <f t="shared" si="6"/>
        <v>#DIV/0!</v>
      </c>
      <c r="E64" s="619"/>
      <c r="F64" s="462"/>
      <c r="G64" s="628"/>
      <c r="H64" s="631" t="e">
        <f t="shared" si="7"/>
        <v>#DIV/0!</v>
      </c>
      <c r="I64" s="619"/>
      <c r="J64" s="462"/>
      <c r="K64" s="628"/>
      <c r="L64" s="631" t="e">
        <f t="shared" si="8"/>
        <v>#DIV/0!</v>
      </c>
      <c r="M64" s="619"/>
      <c r="N64" s="282"/>
    </row>
    <row r="65" spans="1:14" s="27" customFormat="1" ht="15.75" customHeight="1" x14ac:dyDescent="0.2">
      <c r="A65" s="526"/>
      <c r="B65" s="460"/>
      <c r="C65" s="628"/>
      <c r="D65" s="631" t="e">
        <f t="shared" ref="D65:D74" si="9">+E65/C65</f>
        <v>#DIV/0!</v>
      </c>
      <c r="E65" s="619"/>
      <c r="F65" s="462"/>
      <c r="G65" s="628"/>
      <c r="H65" s="631" t="e">
        <f t="shared" ref="H65:H74" si="10">+I65/G65</f>
        <v>#DIV/0!</v>
      </c>
      <c r="I65" s="619"/>
      <c r="J65" s="462"/>
      <c r="K65" s="628"/>
      <c r="L65" s="631" t="e">
        <f t="shared" ref="L65:L74" si="11">+M65/K65</f>
        <v>#DIV/0!</v>
      </c>
      <c r="M65" s="619"/>
      <c r="N65" s="282"/>
    </row>
    <row r="66" spans="1:14" s="27" customFormat="1" ht="15.75" customHeight="1" x14ac:dyDescent="0.2">
      <c r="A66" s="526"/>
      <c r="B66" s="460"/>
      <c r="C66" s="628"/>
      <c r="D66" s="631" t="e">
        <f t="shared" si="9"/>
        <v>#DIV/0!</v>
      </c>
      <c r="E66" s="619"/>
      <c r="F66" s="462"/>
      <c r="G66" s="628"/>
      <c r="H66" s="631" t="e">
        <f t="shared" si="10"/>
        <v>#DIV/0!</v>
      </c>
      <c r="I66" s="619"/>
      <c r="J66" s="462"/>
      <c r="K66" s="628"/>
      <c r="L66" s="631" t="e">
        <f t="shared" si="11"/>
        <v>#DIV/0!</v>
      </c>
      <c r="M66" s="619"/>
      <c r="N66" s="282"/>
    </row>
    <row r="67" spans="1:14" s="27" customFormat="1" ht="15.75" customHeight="1" x14ac:dyDescent="0.2">
      <c r="A67" s="526"/>
      <c r="B67" s="460"/>
      <c r="C67" s="628"/>
      <c r="D67" s="631" t="e">
        <f t="shared" si="9"/>
        <v>#DIV/0!</v>
      </c>
      <c r="E67" s="619"/>
      <c r="F67" s="462"/>
      <c r="G67" s="628"/>
      <c r="H67" s="631" t="e">
        <f t="shared" si="10"/>
        <v>#DIV/0!</v>
      </c>
      <c r="I67" s="619"/>
      <c r="J67" s="462"/>
      <c r="K67" s="628"/>
      <c r="L67" s="631" t="e">
        <f t="shared" si="11"/>
        <v>#DIV/0!</v>
      </c>
      <c r="M67" s="619"/>
      <c r="N67" s="282"/>
    </row>
    <row r="68" spans="1:14" s="27" customFormat="1" ht="15.75" customHeight="1" x14ac:dyDescent="0.2">
      <c r="A68" s="526"/>
      <c r="B68" s="460"/>
      <c r="C68" s="628"/>
      <c r="D68" s="631" t="e">
        <f t="shared" si="9"/>
        <v>#DIV/0!</v>
      </c>
      <c r="E68" s="619"/>
      <c r="F68" s="462"/>
      <c r="G68" s="628"/>
      <c r="H68" s="631" t="e">
        <f t="shared" si="10"/>
        <v>#DIV/0!</v>
      </c>
      <c r="I68" s="619"/>
      <c r="J68" s="462"/>
      <c r="K68" s="628"/>
      <c r="L68" s="631" t="e">
        <f t="shared" si="11"/>
        <v>#DIV/0!</v>
      </c>
      <c r="M68" s="619"/>
      <c r="N68" s="282"/>
    </row>
    <row r="69" spans="1:14" s="27" customFormat="1" ht="15.75" customHeight="1" x14ac:dyDescent="0.2">
      <c r="A69" s="526"/>
      <c r="B69" s="460"/>
      <c r="C69" s="628"/>
      <c r="D69" s="631" t="e">
        <f t="shared" si="9"/>
        <v>#DIV/0!</v>
      </c>
      <c r="E69" s="619"/>
      <c r="F69" s="462"/>
      <c r="G69" s="628"/>
      <c r="H69" s="631" t="e">
        <f t="shared" si="10"/>
        <v>#DIV/0!</v>
      </c>
      <c r="I69" s="619"/>
      <c r="J69" s="462"/>
      <c r="K69" s="628"/>
      <c r="L69" s="631" t="e">
        <f t="shared" si="11"/>
        <v>#DIV/0!</v>
      </c>
      <c r="M69" s="619"/>
      <c r="N69" s="282"/>
    </row>
    <row r="70" spans="1:14" s="27" customFormat="1" ht="15.75" customHeight="1" x14ac:dyDescent="0.2">
      <c r="A70" s="526"/>
      <c r="B70" s="460"/>
      <c r="C70" s="628"/>
      <c r="D70" s="631" t="e">
        <f t="shared" si="9"/>
        <v>#DIV/0!</v>
      </c>
      <c r="E70" s="619"/>
      <c r="F70" s="462"/>
      <c r="G70" s="628"/>
      <c r="H70" s="631" t="e">
        <f t="shared" si="10"/>
        <v>#DIV/0!</v>
      </c>
      <c r="I70" s="619"/>
      <c r="J70" s="462"/>
      <c r="K70" s="628"/>
      <c r="L70" s="631" t="e">
        <f t="shared" si="11"/>
        <v>#DIV/0!</v>
      </c>
      <c r="M70" s="619"/>
      <c r="N70" s="282"/>
    </row>
    <row r="71" spans="1:14" s="27" customFormat="1" ht="15.75" customHeight="1" x14ac:dyDescent="0.2">
      <c r="A71" s="526"/>
      <c r="B71" s="460"/>
      <c r="C71" s="628"/>
      <c r="D71" s="631" t="e">
        <f t="shared" si="9"/>
        <v>#DIV/0!</v>
      </c>
      <c r="E71" s="619"/>
      <c r="F71" s="462"/>
      <c r="G71" s="628"/>
      <c r="H71" s="631" t="e">
        <f t="shared" si="10"/>
        <v>#DIV/0!</v>
      </c>
      <c r="I71" s="619"/>
      <c r="J71" s="462"/>
      <c r="K71" s="628"/>
      <c r="L71" s="631" t="e">
        <f t="shared" si="11"/>
        <v>#DIV/0!</v>
      </c>
      <c r="M71" s="619"/>
      <c r="N71" s="282"/>
    </row>
    <row r="72" spans="1:14" s="27" customFormat="1" ht="15.75" customHeight="1" x14ac:dyDescent="0.2">
      <c r="A72" s="526"/>
      <c r="B72" s="460"/>
      <c r="C72" s="628"/>
      <c r="D72" s="631" t="e">
        <f t="shared" si="9"/>
        <v>#DIV/0!</v>
      </c>
      <c r="E72" s="619"/>
      <c r="F72" s="462"/>
      <c r="G72" s="628"/>
      <c r="H72" s="631" t="e">
        <f t="shared" si="10"/>
        <v>#DIV/0!</v>
      </c>
      <c r="I72" s="619"/>
      <c r="J72" s="462"/>
      <c r="K72" s="628"/>
      <c r="L72" s="631" t="e">
        <f t="shared" si="11"/>
        <v>#DIV/0!</v>
      </c>
      <c r="M72" s="619"/>
      <c r="N72" s="282"/>
    </row>
    <row r="73" spans="1:14" s="27" customFormat="1" ht="15.75" customHeight="1" x14ac:dyDescent="0.2">
      <c r="A73" s="526"/>
      <c r="B73" s="460"/>
      <c r="C73" s="628"/>
      <c r="D73" s="631" t="e">
        <f t="shared" si="9"/>
        <v>#DIV/0!</v>
      </c>
      <c r="E73" s="619"/>
      <c r="F73" s="462"/>
      <c r="G73" s="628"/>
      <c r="H73" s="631" t="e">
        <f t="shared" si="10"/>
        <v>#DIV/0!</v>
      </c>
      <c r="I73" s="619"/>
      <c r="J73" s="462"/>
      <c r="K73" s="628"/>
      <c r="L73" s="631" t="e">
        <f t="shared" si="11"/>
        <v>#DIV/0!</v>
      </c>
      <c r="M73" s="619"/>
      <c r="N73" s="282"/>
    </row>
    <row r="74" spans="1:14" s="27" customFormat="1" ht="15.75" customHeight="1" x14ac:dyDescent="0.2">
      <c r="A74" s="526"/>
      <c r="B74" s="460"/>
      <c r="C74" s="628"/>
      <c r="D74" s="631" t="e">
        <f t="shared" si="9"/>
        <v>#DIV/0!</v>
      </c>
      <c r="E74" s="619"/>
      <c r="F74" s="462"/>
      <c r="G74" s="628"/>
      <c r="H74" s="631" t="e">
        <f t="shared" si="10"/>
        <v>#DIV/0!</v>
      </c>
      <c r="I74" s="619"/>
      <c r="J74" s="462"/>
      <c r="K74" s="628"/>
      <c r="L74" s="631" t="e">
        <f t="shared" si="11"/>
        <v>#DIV/0!</v>
      </c>
      <c r="M74" s="619"/>
      <c r="N74" s="282"/>
    </row>
    <row r="75" spans="1:14" s="27" customFormat="1" ht="15.75" customHeight="1" x14ac:dyDescent="0.2">
      <c r="A75" s="526"/>
      <c r="B75" s="460"/>
      <c r="C75" s="628"/>
      <c r="D75" s="631" t="e">
        <f t="shared" si="6"/>
        <v>#DIV/0!</v>
      </c>
      <c r="E75" s="619"/>
      <c r="F75" s="462"/>
      <c r="G75" s="628"/>
      <c r="H75" s="631" t="e">
        <f t="shared" si="7"/>
        <v>#DIV/0!</v>
      </c>
      <c r="I75" s="619"/>
      <c r="J75" s="462"/>
      <c r="K75" s="628"/>
      <c r="L75" s="631" t="e">
        <f t="shared" si="8"/>
        <v>#DIV/0!</v>
      </c>
      <c r="M75" s="619"/>
      <c r="N75" s="282"/>
    </row>
    <row r="76" spans="1:14" s="27" customFormat="1" ht="15.75" customHeight="1" x14ac:dyDescent="0.2">
      <c r="A76" s="526"/>
      <c r="B76" s="460"/>
      <c r="C76" s="628"/>
      <c r="D76" s="631" t="e">
        <f t="shared" si="6"/>
        <v>#DIV/0!</v>
      </c>
      <c r="E76" s="619"/>
      <c r="F76" s="462"/>
      <c r="G76" s="628"/>
      <c r="H76" s="631" t="e">
        <f t="shared" si="7"/>
        <v>#DIV/0!</v>
      </c>
      <c r="I76" s="619"/>
      <c r="J76" s="462"/>
      <c r="K76" s="628"/>
      <c r="L76" s="631" t="e">
        <f t="shared" si="8"/>
        <v>#DIV/0!</v>
      </c>
      <c r="M76" s="619"/>
      <c r="N76" s="282"/>
    </row>
    <row r="77" spans="1:14" s="27" customFormat="1" ht="15.75" customHeight="1" x14ac:dyDescent="0.2">
      <c r="A77" s="526"/>
      <c r="B77" s="460"/>
      <c r="C77" s="628"/>
      <c r="D77" s="631" t="e">
        <f t="shared" si="6"/>
        <v>#DIV/0!</v>
      </c>
      <c r="E77" s="619"/>
      <c r="F77" s="462"/>
      <c r="G77" s="628"/>
      <c r="H77" s="631" t="e">
        <f t="shared" si="7"/>
        <v>#DIV/0!</v>
      </c>
      <c r="I77" s="619"/>
      <c r="J77" s="462"/>
      <c r="K77" s="628"/>
      <c r="L77" s="631" t="e">
        <f t="shared" si="8"/>
        <v>#DIV/0!</v>
      </c>
      <c r="M77" s="619"/>
      <c r="N77" s="282"/>
    </row>
    <row r="78" spans="1:14" s="27" customFormat="1" ht="15.75" customHeight="1" x14ac:dyDescent="0.2">
      <c r="A78" s="526"/>
      <c r="B78" s="460"/>
      <c r="C78" s="628"/>
      <c r="D78" s="631" t="e">
        <f t="shared" si="6"/>
        <v>#DIV/0!</v>
      </c>
      <c r="E78" s="619"/>
      <c r="F78" s="462"/>
      <c r="G78" s="628"/>
      <c r="H78" s="631" t="e">
        <f t="shared" si="7"/>
        <v>#DIV/0!</v>
      </c>
      <c r="I78" s="619"/>
      <c r="J78" s="462"/>
      <c r="K78" s="628"/>
      <c r="L78" s="631" t="e">
        <f t="shared" si="8"/>
        <v>#DIV/0!</v>
      </c>
      <c r="M78" s="619"/>
      <c r="N78" s="282"/>
    </row>
    <row r="79" spans="1:14" s="27" customFormat="1" ht="15.75" customHeight="1" x14ac:dyDescent="0.2">
      <c r="A79" s="526"/>
      <c r="B79" s="460"/>
      <c r="C79" s="628"/>
      <c r="D79" s="631" t="e">
        <f t="shared" si="6"/>
        <v>#DIV/0!</v>
      </c>
      <c r="E79" s="619"/>
      <c r="F79" s="462"/>
      <c r="G79" s="628"/>
      <c r="H79" s="631" t="e">
        <f t="shared" si="7"/>
        <v>#DIV/0!</v>
      </c>
      <c r="I79" s="619"/>
      <c r="J79" s="462"/>
      <c r="K79" s="628"/>
      <c r="L79" s="631" t="e">
        <f t="shared" si="8"/>
        <v>#DIV/0!</v>
      </c>
      <c r="M79" s="619"/>
      <c r="N79" s="282"/>
    </row>
    <row r="80" spans="1:14" s="27" customFormat="1" ht="15.75" customHeight="1" x14ac:dyDescent="0.2">
      <c r="A80" s="526"/>
      <c r="B80" s="460"/>
      <c r="C80" s="628"/>
      <c r="D80" s="631" t="e">
        <f t="shared" si="6"/>
        <v>#DIV/0!</v>
      </c>
      <c r="E80" s="619"/>
      <c r="F80" s="462"/>
      <c r="G80" s="628"/>
      <c r="H80" s="631" t="e">
        <f t="shared" si="7"/>
        <v>#DIV/0!</v>
      </c>
      <c r="I80" s="619"/>
      <c r="J80" s="462"/>
      <c r="K80" s="628"/>
      <c r="L80" s="631" t="e">
        <f t="shared" si="8"/>
        <v>#DIV/0!</v>
      </c>
      <c r="M80" s="619"/>
      <c r="N80" s="282"/>
    </row>
    <row r="81" spans="1:14" s="27" customFormat="1" ht="15.75" customHeight="1" x14ac:dyDescent="0.2">
      <c r="A81" s="526"/>
      <c r="B81" s="460"/>
      <c r="C81" s="628"/>
      <c r="D81" s="631" t="e">
        <f t="shared" si="6"/>
        <v>#DIV/0!</v>
      </c>
      <c r="E81" s="619"/>
      <c r="F81" s="462"/>
      <c r="G81" s="628"/>
      <c r="H81" s="631" t="e">
        <f t="shared" si="7"/>
        <v>#DIV/0!</v>
      </c>
      <c r="I81" s="619"/>
      <c r="J81" s="462"/>
      <c r="K81" s="628"/>
      <c r="L81" s="631" t="e">
        <f t="shared" si="8"/>
        <v>#DIV/0!</v>
      </c>
      <c r="M81" s="619"/>
      <c r="N81" s="282"/>
    </row>
    <row r="82" spans="1:14" s="27" customFormat="1" ht="15.75" customHeight="1" x14ac:dyDescent="0.2">
      <c r="A82" s="526"/>
      <c r="B82" s="460"/>
      <c r="C82" s="628"/>
      <c r="D82" s="631" t="e">
        <f t="shared" si="6"/>
        <v>#DIV/0!</v>
      </c>
      <c r="E82" s="619"/>
      <c r="F82" s="462"/>
      <c r="G82" s="628"/>
      <c r="H82" s="631" t="e">
        <f t="shared" si="7"/>
        <v>#DIV/0!</v>
      </c>
      <c r="I82" s="619"/>
      <c r="J82" s="462"/>
      <c r="K82" s="628"/>
      <c r="L82" s="631" t="e">
        <f t="shared" si="8"/>
        <v>#DIV/0!</v>
      </c>
      <c r="M82" s="619"/>
      <c r="N82" s="282"/>
    </row>
    <row r="83" spans="1:14" s="27" customFormat="1" ht="15.75" customHeight="1" x14ac:dyDescent="0.2">
      <c r="A83" s="526"/>
      <c r="B83" s="460"/>
      <c r="C83" s="628"/>
      <c r="D83" s="631" t="e">
        <f t="shared" si="6"/>
        <v>#DIV/0!</v>
      </c>
      <c r="E83" s="619"/>
      <c r="F83" s="462"/>
      <c r="G83" s="628"/>
      <c r="H83" s="631" t="e">
        <f t="shared" si="7"/>
        <v>#DIV/0!</v>
      </c>
      <c r="I83" s="619"/>
      <c r="J83" s="462"/>
      <c r="K83" s="628"/>
      <c r="L83" s="631" t="e">
        <f t="shared" si="8"/>
        <v>#DIV/0!</v>
      </c>
      <c r="M83" s="619"/>
      <c r="N83" s="282"/>
    </row>
    <row r="84" spans="1:14" s="27" customFormat="1" ht="15.75" customHeight="1" x14ac:dyDescent="0.2">
      <c r="A84" s="526"/>
      <c r="B84" s="460"/>
      <c r="C84" s="628"/>
      <c r="D84" s="631" t="e">
        <f t="shared" si="6"/>
        <v>#DIV/0!</v>
      </c>
      <c r="E84" s="619"/>
      <c r="F84" s="462"/>
      <c r="G84" s="628"/>
      <c r="H84" s="631" t="e">
        <f t="shared" si="7"/>
        <v>#DIV/0!</v>
      </c>
      <c r="I84" s="619"/>
      <c r="J84" s="462"/>
      <c r="K84" s="628"/>
      <c r="L84" s="631" t="e">
        <f t="shared" si="8"/>
        <v>#DIV/0!</v>
      </c>
      <c r="M84" s="619"/>
      <c r="N84" s="282"/>
    </row>
    <row r="85" spans="1:14" s="27" customFormat="1" ht="15.75" customHeight="1" x14ac:dyDescent="0.2">
      <c r="A85" s="526"/>
      <c r="B85" s="460"/>
      <c r="C85" s="628"/>
      <c r="D85" s="631" t="e">
        <f t="shared" si="6"/>
        <v>#DIV/0!</v>
      </c>
      <c r="E85" s="619"/>
      <c r="F85" s="462"/>
      <c r="G85" s="628"/>
      <c r="H85" s="631" t="e">
        <f t="shared" si="7"/>
        <v>#DIV/0!</v>
      </c>
      <c r="I85" s="619"/>
      <c r="J85" s="462"/>
      <c r="K85" s="628"/>
      <c r="L85" s="631" t="e">
        <f t="shared" si="8"/>
        <v>#DIV/0!</v>
      </c>
      <c r="M85" s="619"/>
      <c r="N85" s="282"/>
    </row>
    <row r="86" spans="1:14" s="27" customFormat="1" ht="15.75" customHeight="1" x14ac:dyDescent="0.2">
      <c r="A86" s="526"/>
      <c r="B86" s="460"/>
      <c r="C86" s="628"/>
      <c r="D86" s="631" t="e">
        <f t="shared" si="6"/>
        <v>#DIV/0!</v>
      </c>
      <c r="E86" s="619"/>
      <c r="F86" s="462"/>
      <c r="G86" s="628"/>
      <c r="H86" s="631" t="e">
        <f t="shared" si="7"/>
        <v>#DIV/0!</v>
      </c>
      <c r="I86" s="619"/>
      <c r="J86" s="462"/>
      <c r="K86" s="628"/>
      <c r="L86" s="631" t="e">
        <f t="shared" si="8"/>
        <v>#DIV/0!</v>
      </c>
      <c r="M86" s="619"/>
      <c r="N86" s="282"/>
    </row>
    <row r="87" spans="1:14" s="27" customFormat="1" ht="15.75" customHeight="1" x14ac:dyDescent="0.2">
      <c r="A87" s="526"/>
      <c r="B87" s="460"/>
      <c r="C87" s="628"/>
      <c r="D87" s="631" t="e">
        <f t="shared" si="6"/>
        <v>#DIV/0!</v>
      </c>
      <c r="E87" s="619"/>
      <c r="F87" s="462"/>
      <c r="G87" s="628"/>
      <c r="H87" s="631" t="e">
        <f t="shared" si="7"/>
        <v>#DIV/0!</v>
      </c>
      <c r="I87" s="619"/>
      <c r="J87" s="462"/>
      <c r="K87" s="628"/>
      <c r="L87" s="631" t="e">
        <f t="shared" si="8"/>
        <v>#DIV/0!</v>
      </c>
      <c r="M87" s="619"/>
      <c r="N87" s="282"/>
    </row>
    <row r="88" spans="1:14" s="27" customFormat="1" ht="15.75" customHeight="1" x14ac:dyDescent="0.2">
      <c r="A88" s="463"/>
      <c r="B88" s="460"/>
      <c r="C88" s="628"/>
      <c r="D88" s="631" t="e">
        <f t="shared" si="6"/>
        <v>#DIV/0!</v>
      </c>
      <c r="E88" s="619"/>
      <c r="F88" s="462"/>
      <c r="G88" s="628"/>
      <c r="H88" s="631" t="e">
        <f t="shared" si="7"/>
        <v>#DIV/0!</v>
      </c>
      <c r="I88" s="619"/>
      <c r="J88" s="462"/>
      <c r="K88" s="628"/>
      <c r="L88" s="631" t="e">
        <f t="shared" si="8"/>
        <v>#DIV/0!</v>
      </c>
      <c r="M88" s="619"/>
      <c r="N88" s="282"/>
    </row>
    <row r="89" spans="1:14" s="27" customFormat="1" ht="15.75" customHeight="1" x14ac:dyDescent="0.2">
      <c r="A89" s="463"/>
      <c r="B89" s="460"/>
      <c r="C89" s="628"/>
      <c r="D89" s="631" t="e">
        <f t="shared" si="6"/>
        <v>#DIV/0!</v>
      </c>
      <c r="E89" s="619"/>
      <c r="F89" s="462"/>
      <c r="G89" s="628"/>
      <c r="H89" s="631" t="e">
        <f t="shared" si="7"/>
        <v>#DIV/0!</v>
      </c>
      <c r="I89" s="619"/>
      <c r="J89" s="462"/>
      <c r="K89" s="628"/>
      <c r="L89" s="631" t="e">
        <f t="shared" si="8"/>
        <v>#DIV/0!</v>
      </c>
      <c r="M89" s="619"/>
      <c r="N89" s="282"/>
    </row>
    <row r="90" spans="1:14" s="27" customFormat="1" ht="15.75" customHeight="1" x14ac:dyDescent="0.2">
      <c r="A90" s="463"/>
      <c r="B90" s="460"/>
      <c r="C90" s="628"/>
      <c r="D90" s="631" t="e">
        <f t="shared" si="6"/>
        <v>#DIV/0!</v>
      </c>
      <c r="E90" s="619"/>
      <c r="F90" s="462"/>
      <c r="G90" s="628"/>
      <c r="H90" s="631" t="e">
        <f t="shared" si="7"/>
        <v>#DIV/0!</v>
      </c>
      <c r="I90" s="619"/>
      <c r="J90" s="462"/>
      <c r="K90" s="628"/>
      <c r="L90" s="631" t="e">
        <f t="shared" si="8"/>
        <v>#DIV/0!</v>
      </c>
      <c r="M90" s="619"/>
      <c r="N90" s="282"/>
    </row>
    <row r="91" spans="1:14" s="27" customFormat="1" ht="15.75" customHeight="1" x14ac:dyDescent="0.2">
      <c r="A91" s="463"/>
      <c r="B91" s="460"/>
      <c r="C91" s="628"/>
      <c r="D91" s="631" t="e">
        <f t="shared" si="6"/>
        <v>#DIV/0!</v>
      </c>
      <c r="E91" s="619"/>
      <c r="F91" s="462"/>
      <c r="G91" s="628"/>
      <c r="H91" s="631" t="e">
        <f t="shared" si="7"/>
        <v>#DIV/0!</v>
      </c>
      <c r="I91" s="619"/>
      <c r="J91" s="462"/>
      <c r="K91" s="628"/>
      <c r="L91" s="631" t="e">
        <f t="shared" si="8"/>
        <v>#DIV/0!</v>
      </c>
      <c r="M91" s="619"/>
      <c r="N91" s="282"/>
    </row>
    <row r="92" spans="1:14" s="27" customFormat="1" ht="15.75" customHeight="1" x14ac:dyDescent="0.2">
      <c r="A92" s="463"/>
      <c r="B92" s="460"/>
      <c r="C92" s="628"/>
      <c r="D92" s="631" t="e">
        <f t="shared" si="6"/>
        <v>#DIV/0!</v>
      </c>
      <c r="E92" s="619"/>
      <c r="F92" s="462"/>
      <c r="G92" s="628"/>
      <c r="H92" s="631" t="e">
        <f t="shared" si="7"/>
        <v>#DIV/0!</v>
      </c>
      <c r="I92" s="619"/>
      <c r="J92" s="462"/>
      <c r="K92" s="628"/>
      <c r="L92" s="631" t="e">
        <f t="shared" si="8"/>
        <v>#DIV/0!</v>
      </c>
      <c r="M92" s="619"/>
      <c r="N92" s="282"/>
    </row>
    <row r="93" spans="1:14" s="27" customFormat="1" ht="15.75" customHeight="1" x14ac:dyDescent="0.2">
      <c r="A93" s="463"/>
      <c r="B93" s="460"/>
      <c r="C93" s="628"/>
      <c r="D93" s="631" t="e">
        <f t="shared" si="6"/>
        <v>#DIV/0!</v>
      </c>
      <c r="E93" s="619"/>
      <c r="F93" s="462"/>
      <c r="G93" s="628"/>
      <c r="H93" s="631" t="e">
        <f t="shared" si="7"/>
        <v>#DIV/0!</v>
      </c>
      <c r="I93" s="619"/>
      <c r="J93" s="462"/>
      <c r="K93" s="628"/>
      <c r="L93" s="631" t="e">
        <f t="shared" si="8"/>
        <v>#DIV/0!</v>
      </c>
      <c r="M93" s="619"/>
      <c r="N93" s="282"/>
    </row>
    <row r="94" spans="1:14" s="27" customFormat="1" ht="15.75" customHeight="1" x14ac:dyDescent="0.2">
      <c r="A94" s="463"/>
      <c r="B94" s="460"/>
      <c r="C94" s="628"/>
      <c r="D94" s="631" t="e">
        <f t="shared" si="6"/>
        <v>#DIV/0!</v>
      </c>
      <c r="E94" s="619"/>
      <c r="F94" s="462"/>
      <c r="G94" s="628"/>
      <c r="H94" s="631" t="e">
        <f t="shared" si="7"/>
        <v>#DIV/0!</v>
      </c>
      <c r="I94" s="619"/>
      <c r="J94" s="462"/>
      <c r="K94" s="628"/>
      <c r="L94" s="631" t="e">
        <f t="shared" si="8"/>
        <v>#DIV/0!</v>
      </c>
      <c r="M94" s="619"/>
      <c r="N94" s="282"/>
    </row>
    <row r="95" spans="1:14" s="27" customFormat="1" ht="15.75" customHeight="1" x14ac:dyDescent="0.2">
      <c r="A95" s="463"/>
      <c r="B95" s="460"/>
      <c r="C95" s="628"/>
      <c r="D95" s="631" t="e">
        <f t="shared" si="6"/>
        <v>#DIV/0!</v>
      </c>
      <c r="E95" s="619"/>
      <c r="F95" s="462"/>
      <c r="G95" s="628"/>
      <c r="H95" s="631" t="e">
        <f t="shared" si="7"/>
        <v>#DIV/0!</v>
      </c>
      <c r="I95" s="619"/>
      <c r="J95" s="462"/>
      <c r="K95" s="628"/>
      <c r="L95" s="631" t="e">
        <f t="shared" si="8"/>
        <v>#DIV/0!</v>
      </c>
      <c r="M95" s="619"/>
      <c r="N95" s="282"/>
    </row>
    <row r="96" spans="1:14" s="27" customFormat="1" ht="15.75" customHeight="1" thickBot="1" x14ac:dyDescent="0.25">
      <c r="A96" s="605" t="s">
        <v>26</v>
      </c>
      <c r="B96" s="460"/>
      <c r="C96" s="620">
        <f>SUM(C56:C95)</f>
        <v>0</v>
      </c>
      <c r="D96" s="464"/>
      <c r="E96" s="620">
        <f>SUM(E56:E95)</f>
        <v>0</v>
      </c>
      <c r="F96" s="462"/>
      <c r="G96" s="620">
        <f>SUM(G56:G95)</f>
        <v>0</v>
      </c>
      <c r="H96" s="464"/>
      <c r="I96" s="620">
        <f>SUM(I56:I95)</f>
        <v>0</v>
      </c>
      <c r="J96" s="462"/>
      <c r="K96" s="620">
        <f>SUM(K56:K95)</f>
        <v>0</v>
      </c>
      <c r="L96" s="464"/>
      <c r="M96" s="620">
        <f>SUM(M56:M95)</f>
        <v>0</v>
      </c>
      <c r="N96" s="282"/>
    </row>
    <row r="97" spans="1:14" s="27" customFormat="1" ht="29.25" customHeight="1" thickTop="1" x14ac:dyDescent="0.2">
      <c r="A97" s="220"/>
      <c r="B97" s="221"/>
      <c r="C97" s="825" t="str">
        <f>IF(AND('Assumpt &amp; Notes'!$J$5="ICA",E96&gt;0),"ERROR, INPUT ENTRY IN DESIGNATED SECTION "," ")</f>
        <v xml:space="preserve"> </v>
      </c>
      <c r="D97" s="825"/>
      <c r="E97" s="825"/>
      <c r="F97" s="282"/>
      <c r="G97" s="825" t="str">
        <f>IF(AND('Assumpt &amp; Notes'!$J$5="ICA",I96&gt;0),"ERROR, INPUT ENTRY IN DESIGNATED SECTION "," ")</f>
        <v xml:space="preserve"> </v>
      </c>
      <c r="H97" s="825"/>
      <c r="I97" s="825"/>
      <c r="J97" s="282"/>
      <c r="K97" s="825" t="str">
        <f>IF(AND('Assumpt &amp; Notes'!$J$5="ICA",M96&gt;0),"ERROR, INPUT ENTRY IN DESIGNATED SECTION "," ")</f>
        <v xml:space="preserve"> </v>
      </c>
      <c r="L97" s="825"/>
      <c r="M97" s="825"/>
      <c r="N97" s="282"/>
    </row>
    <row r="98" spans="1:14" s="27" customFormat="1" ht="15.75" customHeight="1" x14ac:dyDescent="0.2">
      <c r="A98" s="219"/>
      <c r="B98" s="221"/>
      <c r="C98" s="217"/>
      <c r="D98" s="283"/>
      <c r="E98" s="618"/>
      <c r="F98" s="282"/>
      <c r="G98" s="217"/>
      <c r="H98" s="283"/>
      <c r="I98" s="618"/>
      <c r="J98" s="282"/>
      <c r="K98" s="217"/>
      <c r="L98" s="283"/>
      <c r="M98" s="618"/>
      <c r="N98" s="282"/>
    </row>
    <row r="99" spans="1:14" s="26" customFormat="1" ht="12.75" customHeight="1" x14ac:dyDescent="0.2">
      <c r="A99" s="606" t="s">
        <v>254</v>
      </c>
      <c r="B99" s="466"/>
      <c r="C99" s="621"/>
      <c r="D99" s="467"/>
      <c r="E99" s="621"/>
      <c r="F99" s="468"/>
      <c r="G99" s="621"/>
      <c r="H99" s="467"/>
      <c r="I99" s="621"/>
      <c r="J99" s="468"/>
      <c r="K99" s="621"/>
      <c r="L99" s="467"/>
      <c r="M99" s="621"/>
      <c r="N99" s="284"/>
    </row>
    <row r="100" spans="1:14" s="26" customFormat="1" ht="12.75" customHeight="1" x14ac:dyDescent="0.2">
      <c r="A100" s="607" t="s">
        <v>95</v>
      </c>
      <c r="B100" s="466"/>
      <c r="C100" s="621"/>
      <c r="D100" s="467"/>
      <c r="E100" s="621"/>
      <c r="F100" s="468"/>
      <c r="G100" s="621"/>
      <c r="H100" s="467"/>
      <c r="I100" s="621"/>
      <c r="J100" s="468"/>
      <c r="K100" s="621"/>
      <c r="L100" s="467"/>
      <c r="M100" s="621"/>
      <c r="N100" s="284"/>
    </row>
    <row r="101" spans="1:14" s="26" customFormat="1" ht="12.75" customHeight="1" x14ac:dyDescent="0.2">
      <c r="A101" s="469" t="s">
        <v>9</v>
      </c>
      <c r="B101" s="466"/>
      <c r="C101" s="622"/>
      <c r="D101" s="632" t="e">
        <f>+E101/C101</f>
        <v>#DIV/0!</v>
      </c>
      <c r="E101" s="622"/>
      <c r="F101" s="468"/>
      <c r="G101" s="622"/>
      <c r="H101" s="632" t="e">
        <f>+I101/G101</f>
        <v>#DIV/0!</v>
      </c>
      <c r="I101" s="622"/>
      <c r="J101" s="468"/>
      <c r="K101" s="622"/>
      <c r="L101" s="632" t="e">
        <f>+M101/K101</f>
        <v>#DIV/0!</v>
      </c>
      <c r="M101" s="622"/>
      <c r="N101" s="284"/>
    </row>
    <row r="102" spans="1:14" s="26" customFormat="1" ht="12.75" customHeight="1" x14ac:dyDescent="0.2">
      <c r="A102" s="469" t="s">
        <v>40</v>
      </c>
      <c r="B102" s="466"/>
      <c r="C102" s="622"/>
      <c r="D102" s="632" t="e">
        <f t="shared" ref="D102:D150" si="12">+E102/C102</f>
        <v>#DIV/0!</v>
      </c>
      <c r="E102" s="622"/>
      <c r="F102" s="468"/>
      <c r="G102" s="622"/>
      <c r="H102" s="632" t="e">
        <f t="shared" ref="H102:H150" si="13">+I102/G102</f>
        <v>#DIV/0!</v>
      </c>
      <c r="I102" s="622"/>
      <c r="J102" s="468"/>
      <c r="K102" s="622"/>
      <c r="L102" s="632" t="e">
        <f t="shared" ref="L102:L150" si="14">+M102/K102</f>
        <v>#DIV/0!</v>
      </c>
      <c r="M102" s="622"/>
      <c r="N102" s="284"/>
    </row>
    <row r="103" spans="1:14" s="26" customFormat="1" ht="12.75" customHeight="1" x14ac:dyDescent="0.2">
      <c r="A103" s="469" t="s">
        <v>10</v>
      </c>
      <c r="B103" s="466"/>
      <c r="C103" s="622"/>
      <c r="D103" s="632" t="e">
        <f t="shared" si="12"/>
        <v>#DIV/0!</v>
      </c>
      <c r="E103" s="622"/>
      <c r="F103" s="468"/>
      <c r="G103" s="622"/>
      <c r="H103" s="632" t="e">
        <f t="shared" si="13"/>
        <v>#DIV/0!</v>
      </c>
      <c r="I103" s="622"/>
      <c r="J103" s="468"/>
      <c r="K103" s="622"/>
      <c r="L103" s="632" t="e">
        <f t="shared" si="14"/>
        <v>#DIV/0!</v>
      </c>
      <c r="M103" s="622"/>
      <c r="N103" s="284"/>
    </row>
    <row r="104" spans="1:14" s="26" customFormat="1" ht="12.75" customHeight="1" x14ac:dyDescent="0.2">
      <c r="A104" s="470" t="s">
        <v>97</v>
      </c>
      <c r="B104" s="466"/>
      <c r="C104" s="622"/>
      <c r="D104" s="632" t="e">
        <f t="shared" si="12"/>
        <v>#DIV/0!</v>
      </c>
      <c r="E104" s="622"/>
      <c r="F104" s="468"/>
      <c r="G104" s="622"/>
      <c r="H104" s="632" t="e">
        <f t="shared" si="13"/>
        <v>#DIV/0!</v>
      </c>
      <c r="I104" s="622"/>
      <c r="J104" s="468"/>
      <c r="K104" s="622"/>
      <c r="L104" s="632" t="e">
        <f t="shared" si="14"/>
        <v>#DIV/0!</v>
      </c>
      <c r="M104" s="622"/>
      <c r="N104" s="284"/>
    </row>
    <row r="105" spans="1:14" s="26" customFormat="1" ht="12.75" customHeight="1" x14ac:dyDescent="0.2">
      <c r="A105" s="470" t="s">
        <v>96</v>
      </c>
      <c r="B105" s="466"/>
      <c r="C105" s="622"/>
      <c r="D105" s="632" t="e">
        <f t="shared" si="12"/>
        <v>#DIV/0!</v>
      </c>
      <c r="E105" s="622"/>
      <c r="F105" s="468"/>
      <c r="G105" s="622"/>
      <c r="H105" s="632" t="e">
        <f t="shared" si="13"/>
        <v>#DIV/0!</v>
      </c>
      <c r="I105" s="622"/>
      <c r="J105" s="468"/>
      <c r="K105" s="622"/>
      <c r="L105" s="632" t="e">
        <f t="shared" si="14"/>
        <v>#DIV/0!</v>
      </c>
      <c r="M105" s="622"/>
      <c r="N105" s="284"/>
    </row>
    <row r="106" spans="1:14" s="26" customFormat="1" ht="12.75" customHeight="1" x14ac:dyDescent="0.2">
      <c r="A106" s="470" t="s">
        <v>98</v>
      </c>
      <c r="B106" s="466"/>
      <c r="C106" s="622"/>
      <c r="D106" s="632" t="e">
        <f t="shared" si="12"/>
        <v>#DIV/0!</v>
      </c>
      <c r="E106" s="622"/>
      <c r="F106" s="468"/>
      <c r="G106" s="622"/>
      <c r="H106" s="632" t="e">
        <f t="shared" si="13"/>
        <v>#DIV/0!</v>
      </c>
      <c r="I106" s="622"/>
      <c r="J106" s="468"/>
      <c r="K106" s="622"/>
      <c r="L106" s="632" t="e">
        <f t="shared" si="14"/>
        <v>#DIV/0!</v>
      </c>
      <c r="M106" s="622"/>
      <c r="N106" s="284"/>
    </row>
    <row r="107" spans="1:14" s="26" customFormat="1" ht="12.75" customHeight="1" x14ac:dyDescent="0.2">
      <c r="A107" s="470" t="s">
        <v>2</v>
      </c>
      <c r="B107" s="466"/>
      <c r="C107" s="622"/>
      <c r="D107" s="632" t="e">
        <f t="shared" si="12"/>
        <v>#DIV/0!</v>
      </c>
      <c r="E107" s="622"/>
      <c r="F107" s="468"/>
      <c r="G107" s="622"/>
      <c r="H107" s="632" t="e">
        <f t="shared" si="13"/>
        <v>#DIV/0!</v>
      </c>
      <c r="I107" s="622"/>
      <c r="J107" s="468"/>
      <c r="K107" s="622"/>
      <c r="L107" s="632" t="e">
        <f t="shared" si="14"/>
        <v>#DIV/0!</v>
      </c>
      <c r="M107" s="622"/>
      <c r="N107" s="284"/>
    </row>
    <row r="108" spans="1:14" s="26" customFormat="1" ht="12.75" customHeight="1" x14ac:dyDescent="0.2">
      <c r="A108" s="470" t="s">
        <v>102</v>
      </c>
      <c r="B108" s="466"/>
      <c r="C108" s="622"/>
      <c r="D108" s="632" t="e">
        <f t="shared" si="12"/>
        <v>#DIV/0!</v>
      </c>
      <c r="E108" s="622"/>
      <c r="F108" s="468"/>
      <c r="G108" s="622"/>
      <c r="H108" s="632" t="e">
        <f t="shared" si="13"/>
        <v>#DIV/0!</v>
      </c>
      <c r="I108" s="622"/>
      <c r="J108" s="468"/>
      <c r="K108" s="622"/>
      <c r="L108" s="632" t="e">
        <f t="shared" si="14"/>
        <v>#DIV/0!</v>
      </c>
      <c r="M108" s="622"/>
      <c r="N108" s="284"/>
    </row>
    <row r="109" spans="1:14" s="26" customFormat="1" ht="12.75" customHeight="1" x14ac:dyDescent="0.2">
      <c r="A109" s="470" t="s">
        <v>99</v>
      </c>
      <c r="B109" s="466"/>
      <c r="C109" s="622"/>
      <c r="D109" s="632" t="e">
        <f t="shared" si="12"/>
        <v>#DIV/0!</v>
      </c>
      <c r="E109" s="622"/>
      <c r="F109" s="468"/>
      <c r="G109" s="622"/>
      <c r="H109" s="632" t="e">
        <f t="shared" si="13"/>
        <v>#DIV/0!</v>
      </c>
      <c r="I109" s="622"/>
      <c r="J109" s="468"/>
      <c r="K109" s="622"/>
      <c r="L109" s="632" t="e">
        <f t="shared" si="14"/>
        <v>#DIV/0!</v>
      </c>
      <c r="M109" s="622"/>
      <c r="N109" s="284"/>
    </row>
    <row r="110" spans="1:14" s="26" customFormat="1" ht="12.75" customHeight="1" x14ac:dyDescent="0.2">
      <c r="A110" s="470" t="s">
        <v>100</v>
      </c>
      <c r="B110" s="466"/>
      <c r="C110" s="622"/>
      <c r="D110" s="632" t="e">
        <f t="shared" si="12"/>
        <v>#DIV/0!</v>
      </c>
      <c r="E110" s="622"/>
      <c r="F110" s="468"/>
      <c r="G110" s="622"/>
      <c r="H110" s="632" t="e">
        <f t="shared" si="13"/>
        <v>#DIV/0!</v>
      </c>
      <c r="I110" s="622"/>
      <c r="J110" s="468"/>
      <c r="K110" s="622"/>
      <c r="L110" s="632" t="e">
        <f t="shared" si="14"/>
        <v>#DIV/0!</v>
      </c>
      <c r="M110" s="622"/>
      <c r="N110" s="284"/>
    </row>
    <row r="111" spans="1:14" s="26" customFormat="1" ht="27.75" customHeight="1" x14ac:dyDescent="0.2">
      <c r="A111" s="470" t="s">
        <v>101</v>
      </c>
      <c r="B111" s="466"/>
      <c r="C111" s="622"/>
      <c r="D111" s="632" t="e">
        <f t="shared" si="12"/>
        <v>#DIV/0!</v>
      </c>
      <c r="E111" s="622"/>
      <c r="F111" s="468"/>
      <c r="G111" s="622"/>
      <c r="H111" s="632" t="e">
        <f t="shared" si="13"/>
        <v>#DIV/0!</v>
      </c>
      <c r="I111" s="622"/>
      <c r="J111" s="468"/>
      <c r="K111" s="622"/>
      <c r="L111" s="632" t="e">
        <f t="shared" si="14"/>
        <v>#DIV/0!</v>
      </c>
      <c r="M111" s="622"/>
      <c r="N111" s="284"/>
    </row>
    <row r="112" spans="1:14" s="26" customFormat="1" ht="12.75" customHeight="1" x14ac:dyDescent="0.2">
      <c r="A112" s="471" t="s">
        <v>240</v>
      </c>
      <c r="B112" s="466"/>
      <c r="C112" s="622"/>
      <c r="D112" s="632" t="e">
        <f t="shared" si="12"/>
        <v>#DIV/0!</v>
      </c>
      <c r="E112" s="622"/>
      <c r="F112" s="468"/>
      <c r="G112" s="622"/>
      <c r="H112" s="632" t="e">
        <f t="shared" si="13"/>
        <v>#DIV/0!</v>
      </c>
      <c r="I112" s="622"/>
      <c r="J112" s="468"/>
      <c r="K112" s="622"/>
      <c r="L112" s="632" t="e">
        <f t="shared" si="14"/>
        <v>#DIV/0!</v>
      </c>
      <c r="M112" s="622"/>
      <c r="N112" s="284"/>
    </row>
    <row r="113" spans="1:14" s="26" customFormat="1" ht="12.75" customHeight="1" x14ac:dyDescent="0.2">
      <c r="A113" s="471"/>
      <c r="B113" s="466"/>
      <c r="C113" s="622"/>
      <c r="D113" s="632" t="e">
        <f t="shared" si="12"/>
        <v>#DIV/0!</v>
      </c>
      <c r="E113" s="622"/>
      <c r="F113" s="468"/>
      <c r="G113" s="622"/>
      <c r="H113" s="632" t="e">
        <f t="shared" si="13"/>
        <v>#DIV/0!</v>
      </c>
      <c r="I113" s="622"/>
      <c r="J113" s="468"/>
      <c r="K113" s="622"/>
      <c r="L113" s="632" t="e">
        <f t="shared" si="14"/>
        <v>#DIV/0!</v>
      </c>
      <c r="M113" s="622"/>
      <c r="N113" s="284"/>
    </row>
    <row r="114" spans="1:14" s="26" customFormat="1" ht="12.75" customHeight="1" x14ac:dyDescent="0.2">
      <c r="A114" s="471"/>
      <c r="B114" s="466"/>
      <c r="C114" s="622"/>
      <c r="D114" s="632" t="e">
        <f t="shared" ref="D114:D123" si="15">+E114/C114</f>
        <v>#DIV/0!</v>
      </c>
      <c r="E114" s="622"/>
      <c r="F114" s="468"/>
      <c r="G114" s="622"/>
      <c r="H114" s="632" t="e">
        <f t="shared" ref="H114:H123" si="16">+I114/G114</f>
        <v>#DIV/0!</v>
      </c>
      <c r="I114" s="622"/>
      <c r="J114" s="468"/>
      <c r="K114" s="622"/>
      <c r="L114" s="632" t="e">
        <f t="shared" ref="L114:L123" si="17">+M114/K114</f>
        <v>#DIV/0!</v>
      </c>
      <c r="M114" s="622"/>
      <c r="N114" s="284"/>
    </row>
    <row r="115" spans="1:14" s="26" customFormat="1" ht="12.75" customHeight="1" x14ac:dyDescent="0.2">
      <c r="A115" s="471"/>
      <c r="B115" s="466"/>
      <c r="C115" s="622"/>
      <c r="D115" s="632" t="e">
        <f t="shared" si="15"/>
        <v>#DIV/0!</v>
      </c>
      <c r="E115" s="622"/>
      <c r="F115" s="468"/>
      <c r="G115" s="622"/>
      <c r="H115" s="632" t="e">
        <f t="shared" si="16"/>
        <v>#DIV/0!</v>
      </c>
      <c r="I115" s="622"/>
      <c r="J115" s="468"/>
      <c r="K115" s="622"/>
      <c r="L115" s="632" t="e">
        <f t="shared" si="17"/>
        <v>#DIV/0!</v>
      </c>
      <c r="M115" s="622"/>
      <c r="N115" s="284"/>
    </row>
    <row r="116" spans="1:14" s="26" customFormat="1" ht="12.75" customHeight="1" x14ac:dyDescent="0.2">
      <c r="A116" s="471"/>
      <c r="B116" s="466"/>
      <c r="C116" s="622"/>
      <c r="D116" s="632" t="e">
        <f t="shared" si="15"/>
        <v>#DIV/0!</v>
      </c>
      <c r="E116" s="622"/>
      <c r="F116" s="468"/>
      <c r="G116" s="622"/>
      <c r="H116" s="632" t="e">
        <f t="shared" si="16"/>
        <v>#DIV/0!</v>
      </c>
      <c r="I116" s="622"/>
      <c r="J116" s="468"/>
      <c r="K116" s="622"/>
      <c r="L116" s="632" t="e">
        <f t="shared" si="17"/>
        <v>#DIV/0!</v>
      </c>
      <c r="M116" s="622"/>
      <c r="N116" s="284"/>
    </row>
    <row r="117" spans="1:14" s="26" customFormat="1" ht="12.75" customHeight="1" x14ac:dyDescent="0.2">
      <c r="A117" s="471"/>
      <c r="B117" s="466"/>
      <c r="C117" s="622"/>
      <c r="D117" s="632" t="e">
        <f t="shared" si="15"/>
        <v>#DIV/0!</v>
      </c>
      <c r="E117" s="622"/>
      <c r="F117" s="468"/>
      <c r="G117" s="622"/>
      <c r="H117" s="632" t="e">
        <f t="shared" si="16"/>
        <v>#DIV/0!</v>
      </c>
      <c r="I117" s="622"/>
      <c r="J117" s="468"/>
      <c r="K117" s="622"/>
      <c r="L117" s="632" t="e">
        <f t="shared" si="17"/>
        <v>#DIV/0!</v>
      </c>
      <c r="M117" s="622"/>
      <c r="N117" s="284"/>
    </row>
    <row r="118" spans="1:14" s="26" customFormat="1" ht="12.75" customHeight="1" x14ac:dyDescent="0.2">
      <c r="A118" s="471"/>
      <c r="B118" s="466"/>
      <c r="C118" s="622"/>
      <c r="D118" s="632" t="e">
        <f t="shared" si="15"/>
        <v>#DIV/0!</v>
      </c>
      <c r="E118" s="622"/>
      <c r="F118" s="468"/>
      <c r="G118" s="622"/>
      <c r="H118" s="632" t="e">
        <f t="shared" si="16"/>
        <v>#DIV/0!</v>
      </c>
      <c r="I118" s="622"/>
      <c r="J118" s="468"/>
      <c r="K118" s="622"/>
      <c r="L118" s="632" t="e">
        <f t="shared" si="17"/>
        <v>#DIV/0!</v>
      </c>
      <c r="M118" s="622"/>
      <c r="N118" s="284"/>
    </row>
    <row r="119" spans="1:14" s="26" customFormat="1" ht="12.75" customHeight="1" x14ac:dyDescent="0.2">
      <c r="A119" s="471"/>
      <c r="B119" s="466"/>
      <c r="C119" s="622"/>
      <c r="D119" s="632" t="e">
        <f t="shared" si="15"/>
        <v>#DIV/0!</v>
      </c>
      <c r="E119" s="622"/>
      <c r="F119" s="468"/>
      <c r="G119" s="622"/>
      <c r="H119" s="632" t="e">
        <f t="shared" si="16"/>
        <v>#DIV/0!</v>
      </c>
      <c r="I119" s="622"/>
      <c r="J119" s="468"/>
      <c r="K119" s="622"/>
      <c r="L119" s="632" t="e">
        <f t="shared" si="17"/>
        <v>#DIV/0!</v>
      </c>
      <c r="M119" s="622"/>
      <c r="N119" s="284"/>
    </row>
    <row r="120" spans="1:14" s="26" customFormat="1" ht="12.75" customHeight="1" x14ac:dyDescent="0.2">
      <c r="A120" s="471"/>
      <c r="B120" s="466"/>
      <c r="C120" s="622"/>
      <c r="D120" s="632" t="e">
        <f t="shared" si="15"/>
        <v>#DIV/0!</v>
      </c>
      <c r="E120" s="622"/>
      <c r="F120" s="468"/>
      <c r="G120" s="622"/>
      <c r="H120" s="632" t="e">
        <f t="shared" si="16"/>
        <v>#DIV/0!</v>
      </c>
      <c r="I120" s="622"/>
      <c r="J120" s="468"/>
      <c r="K120" s="622"/>
      <c r="L120" s="632" t="e">
        <f t="shared" si="17"/>
        <v>#DIV/0!</v>
      </c>
      <c r="M120" s="622"/>
      <c r="N120" s="284"/>
    </row>
    <row r="121" spans="1:14" s="26" customFormat="1" ht="12.75" customHeight="1" x14ac:dyDescent="0.2">
      <c r="A121" s="471"/>
      <c r="B121" s="466"/>
      <c r="C121" s="622"/>
      <c r="D121" s="632" t="e">
        <f t="shared" si="15"/>
        <v>#DIV/0!</v>
      </c>
      <c r="E121" s="622"/>
      <c r="F121" s="468"/>
      <c r="G121" s="622"/>
      <c r="H121" s="632" t="e">
        <f t="shared" si="16"/>
        <v>#DIV/0!</v>
      </c>
      <c r="I121" s="622"/>
      <c r="J121" s="468"/>
      <c r="K121" s="622"/>
      <c r="L121" s="632" t="e">
        <f t="shared" si="17"/>
        <v>#DIV/0!</v>
      </c>
      <c r="M121" s="622"/>
      <c r="N121" s="284"/>
    </row>
    <row r="122" spans="1:14" s="26" customFormat="1" ht="12.75" customHeight="1" x14ac:dyDescent="0.2">
      <c r="A122" s="471"/>
      <c r="B122" s="466"/>
      <c r="C122" s="622"/>
      <c r="D122" s="632" t="e">
        <f t="shared" si="15"/>
        <v>#DIV/0!</v>
      </c>
      <c r="E122" s="622"/>
      <c r="F122" s="468"/>
      <c r="G122" s="622"/>
      <c r="H122" s="632" t="e">
        <f t="shared" si="16"/>
        <v>#DIV/0!</v>
      </c>
      <c r="I122" s="622"/>
      <c r="J122" s="468"/>
      <c r="K122" s="622"/>
      <c r="L122" s="632" t="e">
        <f t="shared" si="17"/>
        <v>#DIV/0!</v>
      </c>
      <c r="M122" s="622"/>
      <c r="N122" s="284"/>
    </row>
    <row r="123" spans="1:14" s="26" customFormat="1" ht="12.75" customHeight="1" x14ac:dyDescent="0.2">
      <c r="A123" s="471"/>
      <c r="B123" s="466"/>
      <c r="C123" s="622"/>
      <c r="D123" s="632" t="e">
        <f t="shared" si="15"/>
        <v>#DIV/0!</v>
      </c>
      <c r="E123" s="622"/>
      <c r="F123" s="468"/>
      <c r="G123" s="622"/>
      <c r="H123" s="632" t="e">
        <f t="shared" si="16"/>
        <v>#DIV/0!</v>
      </c>
      <c r="I123" s="622"/>
      <c r="J123" s="468"/>
      <c r="K123" s="622"/>
      <c r="L123" s="632" t="e">
        <f t="shared" si="17"/>
        <v>#DIV/0!</v>
      </c>
      <c r="M123" s="622"/>
      <c r="N123" s="284"/>
    </row>
    <row r="124" spans="1:14" s="26" customFormat="1" ht="12.75" customHeight="1" x14ac:dyDescent="0.2">
      <c r="A124" s="471"/>
      <c r="B124" s="466"/>
      <c r="C124" s="622"/>
      <c r="D124" s="632" t="e">
        <f t="shared" si="12"/>
        <v>#DIV/0!</v>
      </c>
      <c r="E124" s="622"/>
      <c r="F124" s="468"/>
      <c r="G124" s="622"/>
      <c r="H124" s="632" t="e">
        <f t="shared" si="13"/>
        <v>#DIV/0!</v>
      </c>
      <c r="I124" s="622"/>
      <c r="J124" s="468"/>
      <c r="K124" s="622"/>
      <c r="L124" s="632" t="e">
        <f t="shared" si="14"/>
        <v>#DIV/0!</v>
      </c>
      <c r="M124" s="622"/>
      <c r="N124" s="284"/>
    </row>
    <row r="125" spans="1:14" s="26" customFormat="1" ht="12.75" customHeight="1" x14ac:dyDescent="0.2">
      <c r="A125" s="471"/>
      <c r="B125" s="466"/>
      <c r="C125" s="622"/>
      <c r="D125" s="632" t="e">
        <f t="shared" si="12"/>
        <v>#DIV/0!</v>
      </c>
      <c r="E125" s="622"/>
      <c r="F125" s="468"/>
      <c r="G125" s="622"/>
      <c r="H125" s="632" t="e">
        <f t="shared" si="13"/>
        <v>#DIV/0!</v>
      </c>
      <c r="I125" s="622"/>
      <c r="J125" s="468"/>
      <c r="K125" s="622"/>
      <c r="L125" s="632" t="e">
        <f t="shared" si="14"/>
        <v>#DIV/0!</v>
      </c>
      <c r="M125" s="622"/>
      <c r="N125" s="284"/>
    </row>
    <row r="126" spans="1:14" s="26" customFormat="1" ht="12.75" customHeight="1" x14ac:dyDescent="0.2">
      <c r="A126" s="471"/>
      <c r="B126" s="466"/>
      <c r="C126" s="622"/>
      <c r="D126" s="632" t="e">
        <f t="shared" si="12"/>
        <v>#DIV/0!</v>
      </c>
      <c r="E126" s="622"/>
      <c r="F126" s="468"/>
      <c r="G126" s="622"/>
      <c r="H126" s="632" t="e">
        <f t="shared" si="13"/>
        <v>#DIV/0!</v>
      </c>
      <c r="I126" s="622"/>
      <c r="J126" s="468"/>
      <c r="K126" s="622"/>
      <c r="L126" s="632" t="e">
        <f t="shared" si="14"/>
        <v>#DIV/0!</v>
      </c>
      <c r="M126" s="622"/>
      <c r="N126" s="284"/>
    </row>
    <row r="127" spans="1:14" s="26" customFormat="1" ht="12.75" customHeight="1" x14ac:dyDescent="0.2">
      <c r="A127" s="471"/>
      <c r="B127" s="466"/>
      <c r="C127" s="622"/>
      <c r="D127" s="632" t="e">
        <f t="shared" si="12"/>
        <v>#DIV/0!</v>
      </c>
      <c r="E127" s="622"/>
      <c r="F127" s="468"/>
      <c r="G127" s="622"/>
      <c r="H127" s="632" t="e">
        <f t="shared" si="13"/>
        <v>#DIV/0!</v>
      </c>
      <c r="I127" s="622"/>
      <c r="J127" s="468"/>
      <c r="K127" s="622"/>
      <c r="L127" s="632" t="e">
        <f t="shared" si="14"/>
        <v>#DIV/0!</v>
      </c>
      <c r="M127" s="622"/>
      <c r="N127" s="284"/>
    </row>
    <row r="128" spans="1:14" s="26" customFormat="1" ht="12.75" customHeight="1" x14ac:dyDescent="0.2">
      <c r="A128" s="471"/>
      <c r="B128" s="466"/>
      <c r="C128" s="622"/>
      <c r="D128" s="632" t="e">
        <f t="shared" si="12"/>
        <v>#DIV/0!</v>
      </c>
      <c r="E128" s="622"/>
      <c r="F128" s="468"/>
      <c r="G128" s="622"/>
      <c r="H128" s="632" t="e">
        <f t="shared" si="13"/>
        <v>#DIV/0!</v>
      </c>
      <c r="I128" s="622"/>
      <c r="J128" s="468"/>
      <c r="K128" s="622"/>
      <c r="L128" s="632" t="e">
        <f t="shared" si="14"/>
        <v>#DIV/0!</v>
      </c>
      <c r="M128" s="622"/>
      <c r="N128" s="284"/>
    </row>
    <row r="129" spans="1:14" s="26" customFormat="1" ht="12.75" customHeight="1" x14ac:dyDescent="0.2">
      <c r="A129" s="471"/>
      <c r="B129" s="466"/>
      <c r="C129" s="622"/>
      <c r="D129" s="632" t="e">
        <f t="shared" si="12"/>
        <v>#DIV/0!</v>
      </c>
      <c r="E129" s="622"/>
      <c r="F129" s="468"/>
      <c r="G129" s="622"/>
      <c r="H129" s="632" t="e">
        <f t="shared" si="13"/>
        <v>#DIV/0!</v>
      </c>
      <c r="I129" s="622"/>
      <c r="J129" s="468"/>
      <c r="K129" s="622"/>
      <c r="L129" s="632" t="e">
        <f t="shared" si="14"/>
        <v>#DIV/0!</v>
      </c>
      <c r="M129" s="622"/>
      <c r="N129" s="284"/>
    </row>
    <row r="130" spans="1:14" s="26" customFormat="1" ht="12.75" customHeight="1" x14ac:dyDescent="0.2">
      <c r="A130" s="471"/>
      <c r="B130" s="466"/>
      <c r="C130" s="622"/>
      <c r="D130" s="632" t="e">
        <f t="shared" si="12"/>
        <v>#DIV/0!</v>
      </c>
      <c r="E130" s="622"/>
      <c r="F130" s="468"/>
      <c r="G130" s="622"/>
      <c r="H130" s="632" t="e">
        <f t="shared" si="13"/>
        <v>#DIV/0!</v>
      </c>
      <c r="I130" s="622"/>
      <c r="J130" s="468"/>
      <c r="K130" s="622"/>
      <c r="L130" s="632" t="e">
        <f t="shared" si="14"/>
        <v>#DIV/0!</v>
      </c>
      <c r="M130" s="622"/>
      <c r="N130" s="284"/>
    </row>
    <row r="131" spans="1:14" s="26" customFormat="1" ht="12.75" customHeight="1" x14ac:dyDescent="0.2">
      <c r="A131" s="471"/>
      <c r="B131" s="466"/>
      <c r="C131" s="622"/>
      <c r="D131" s="632" t="e">
        <f t="shared" si="12"/>
        <v>#DIV/0!</v>
      </c>
      <c r="E131" s="622"/>
      <c r="F131" s="468"/>
      <c r="G131" s="622"/>
      <c r="H131" s="632" t="e">
        <f t="shared" si="13"/>
        <v>#DIV/0!</v>
      </c>
      <c r="I131" s="622"/>
      <c r="J131" s="468"/>
      <c r="K131" s="622"/>
      <c r="L131" s="632" t="e">
        <f t="shared" si="14"/>
        <v>#DIV/0!</v>
      </c>
      <c r="M131" s="622"/>
      <c r="N131" s="284"/>
    </row>
    <row r="132" spans="1:14" s="26" customFormat="1" ht="12.75" customHeight="1" x14ac:dyDescent="0.2">
      <c r="A132" s="471"/>
      <c r="B132" s="466"/>
      <c r="C132" s="622"/>
      <c r="D132" s="632" t="e">
        <f t="shared" si="12"/>
        <v>#DIV/0!</v>
      </c>
      <c r="E132" s="622"/>
      <c r="F132" s="468"/>
      <c r="G132" s="622"/>
      <c r="H132" s="632" t="e">
        <f t="shared" si="13"/>
        <v>#DIV/0!</v>
      </c>
      <c r="I132" s="622"/>
      <c r="J132" s="468"/>
      <c r="K132" s="622"/>
      <c r="L132" s="632" t="e">
        <f t="shared" si="14"/>
        <v>#DIV/0!</v>
      </c>
      <c r="M132" s="622"/>
      <c r="N132" s="284"/>
    </row>
    <row r="133" spans="1:14" s="26" customFormat="1" ht="12.75" customHeight="1" x14ac:dyDescent="0.2">
      <c r="A133" s="471"/>
      <c r="B133" s="466"/>
      <c r="C133" s="622"/>
      <c r="D133" s="632" t="e">
        <f t="shared" si="12"/>
        <v>#DIV/0!</v>
      </c>
      <c r="E133" s="622"/>
      <c r="F133" s="468"/>
      <c r="G133" s="622"/>
      <c r="H133" s="632" t="e">
        <f t="shared" si="13"/>
        <v>#DIV/0!</v>
      </c>
      <c r="I133" s="622"/>
      <c r="J133" s="468"/>
      <c r="K133" s="622"/>
      <c r="L133" s="632" t="e">
        <f t="shared" si="14"/>
        <v>#DIV/0!</v>
      </c>
      <c r="M133" s="622"/>
      <c r="N133" s="284"/>
    </row>
    <row r="134" spans="1:14" s="26" customFormat="1" ht="12.75" customHeight="1" x14ac:dyDescent="0.2">
      <c r="A134" s="471"/>
      <c r="B134" s="466"/>
      <c r="C134" s="622"/>
      <c r="D134" s="632" t="e">
        <f t="shared" si="12"/>
        <v>#DIV/0!</v>
      </c>
      <c r="E134" s="622"/>
      <c r="F134" s="468"/>
      <c r="G134" s="622"/>
      <c r="H134" s="632" t="e">
        <f t="shared" si="13"/>
        <v>#DIV/0!</v>
      </c>
      <c r="I134" s="622"/>
      <c r="J134" s="468"/>
      <c r="K134" s="622"/>
      <c r="L134" s="632" t="e">
        <f t="shared" si="14"/>
        <v>#DIV/0!</v>
      </c>
      <c r="M134" s="622"/>
      <c r="N134" s="284"/>
    </row>
    <row r="135" spans="1:14" s="26" customFormat="1" ht="12.75" customHeight="1" x14ac:dyDescent="0.2">
      <c r="A135" s="471"/>
      <c r="B135" s="466"/>
      <c r="C135" s="622"/>
      <c r="D135" s="632" t="e">
        <f t="shared" si="12"/>
        <v>#DIV/0!</v>
      </c>
      <c r="E135" s="622"/>
      <c r="F135" s="468"/>
      <c r="G135" s="622"/>
      <c r="H135" s="632" t="e">
        <f t="shared" si="13"/>
        <v>#DIV/0!</v>
      </c>
      <c r="I135" s="622"/>
      <c r="J135" s="468"/>
      <c r="K135" s="622"/>
      <c r="L135" s="632" t="e">
        <f t="shared" si="14"/>
        <v>#DIV/0!</v>
      </c>
      <c r="M135" s="622"/>
      <c r="N135" s="284"/>
    </row>
    <row r="136" spans="1:14" s="26" customFormat="1" ht="12.75" customHeight="1" x14ac:dyDescent="0.2">
      <c r="A136" s="471"/>
      <c r="B136" s="466"/>
      <c r="C136" s="622"/>
      <c r="D136" s="632" t="e">
        <f t="shared" si="12"/>
        <v>#DIV/0!</v>
      </c>
      <c r="E136" s="622"/>
      <c r="F136" s="468"/>
      <c r="G136" s="622"/>
      <c r="H136" s="632" t="e">
        <f t="shared" si="13"/>
        <v>#DIV/0!</v>
      </c>
      <c r="I136" s="622"/>
      <c r="J136" s="468"/>
      <c r="K136" s="622"/>
      <c r="L136" s="632" t="e">
        <f t="shared" si="14"/>
        <v>#DIV/0!</v>
      </c>
      <c r="M136" s="622"/>
      <c r="N136" s="284"/>
    </row>
    <row r="137" spans="1:14" s="26" customFormat="1" ht="12.75" customHeight="1" x14ac:dyDescent="0.2">
      <c r="A137" s="471"/>
      <c r="B137" s="466"/>
      <c r="C137" s="622"/>
      <c r="D137" s="632" t="e">
        <f t="shared" si="12"/>
        <v>#DIV/0!</v>
      </c>
      <c r="E137" s="622"/>
      <c r="F137" s="468"/>
      <c r="G137" s="622"/>
      <c r="H137" s="632" t="e">
        <f t="shared" si="13"/>
        <v>#DIV/0!</v>
      </c>
      <c r="I137" s="622"/>
      <c r="J137" s="468"/>
      <c r="K137" s="622"/>
      <c r="L137" s="632" t="e">
        <f t="shared" si="14"/>
        <v>#DIV/0!</v>
      </c>
      <c r="M137" s="622"/>
      <c r="N137" s="284"/>
    </row>
    <row r="138" spans="1:14" s="26" customFormat="1" ht="12.75" customHeight="1" x14ac:dyDescent="0.2">
      <c r="A138" s="471"/>
      <c r="B138" s="466"/>
      <c r="C138" s="622"/>
      <c r="D138" s="632" t="e">
        <f t="shared" si="12"/>
        <v>#DIV/0!</v>
      </c>
      <c r="E138" s="622"/>
      <c r="F138" s="468"/>
      <c r="G138" s="622"/>
      <c r="H138" s="632" t="e">
        <f t="shared" si="13"/>
        <v>#DIV/0!</v>
      </c>
      <c r="I138" s="622"/>
      <c r="J138" s="468"/>
      <c r="K138" s="622"/>
      <c r="L138" s="632" t="e">
        <f t="shared" si="14"/>
        <v>#DIV/0!</v>
      </c>
      <c r="M138" s="622"/>
      <c r="N138" s="284"/>
    </row>
    <row r="139" spans="1:14" s="26" customFormat="1" ht="12.75" customHeight="1" x14ac:dyDescent="0.2">
      <c r="A139" s="471"/>
      <c r="B139" s="466"/>
      <c r="C139" s="622"/>
      <c r="D139" s="632" t="e">
        <f t="shared" si="12"/>
        <v>#DIV/0!</v>
      </c>
      <c r="E139" s="622"/>
      <c r="F139" s="468"/>
      <c r="G139" s="622"/>
      <c r="H139" s="632" t="e">
        <f t="shared" si="13"/>
        <v>#DIV/0!</v>
      </c>
      <c r="I139" s="622"/>
      <c r="J139" s="468"/>
      <c r="K139" s="622"/>
      <c r="L139" s="632" t="e">
        <f t="shared" si="14"/>
        <v>#DIV/0!</v>
      </c>
      <c r="M139" s="622"/>
      <c r="N139" s="284"/>
    </row>
    <row r="140" spans="1:14" s="26" customFormat="1" ht="12.75" customHeight="1" x14ac:dyDescent="0.2">
      <c r="A140" s="471"/>
      <c r="B140" s="466"/>
      <c r="C140" s="622"/>
      <c r="D140" s="632" t="e">
        <f t="shared" si="12"/>
        <v>#DIV/0!</v>
      </c>
      <c r="E140" s="622"/>
      <c r="F140" s="468"/>
      <c r="G140" s="622"/>
      <c r="H140" s="632" t="e">
        <f t="shared" si="13"/>
        <v>#DIV/0!</v>
      </c>
      <c r="I140" s="622"/>
      <c r="J140" s="468"/>
      <c r="K140" s="622"/>
      <c r="L140" s="632" t="e">
        <f t="shared" si="14"/>
        <v>#DIV/0!</v>
      </c>
      <c r="M140" s="622"/>
      <c r="N140" s="284"/>
    </row>
    <row r="141" spans="1:14" s="26" customFormat="1" ht="12.75" customHeight="1" x14ac:dyDescent="0.2">
      <c r="A141" s="471"/>
      <c r="B141" s="466"/>
      <c r="C141" s="622"/>
      <c r="D141" s="632" t="e">
        <f t="shared" si="12"/>
        <v>#DIV/0!</v>
      </c>
      <c r="E141" s="622"/>
      <c r="F141" s="468"/>
      <c r="G141" s="622"/>
      <c r="H141" s="632" t="e">
        <f t="shared" si="13"/>
        <v>#DIV/0!</v>
      </c>
      <c r="I141" s="622"/>
      <c r="J141" s="468"/>
      <c r="K141" s="622"/>
      <c r="L141" s="632" t="e">
        <f t="shared" si="14"/>
        <v>#DIV/0!</v>
      </c>
      <c r="M141" s="622"/>
      <c r="N141" s="284"/>
    </row>
    <row r="142" spans="1:14" s="26" customFormat="1" ht="12.75" customHeight="1" x14ac:dyDescent="0.2">
      <c r="A142" s="471"/>
      <c r="B142" s="466"/>
      <c r="C142" s="622"/>
      <c r="D142" s="632" t="e">
        <f t="shared" si="12"/>
        <v>#DIV/0!</v>
      </c>
      <c r="E142" s="622"/>
      <c r="F142" s="468"/>
      <c r="G142" s="622"/>
      <c r="H142" s="632" t="e">
        <f t="shared" si="13"/>
        <v>#DIV/0!</v>
      </c>
      <c r="I142" s="622"/>
      <c r="J142" s="468"/>
      <c r="K142" s="622"/>
      <c r="L142" s="632" t="e">
        <f t="shared" si="14"/>
        <v>#DIV/0!</v>
      </c>
      <c r="M142" s="622"/>
      <c r="N142" s="284"/>
    </row>
    <row r="143" spans="1:14" s="26" customFormat="1" ht="12.75" customHeight="1" x14ac:dyDescent="0.2">
      <c r="A143" s="471"/>
      <c r="B143" s="466"/>
      <c r="C143" s="622"/>
      <c r="D143" s="632" t="e">
        <f t="shared" si="12"/>
        <v>#DIV/0!</v>
      </c>
      <c r="E143" s="622"/>
      <c r="F143" s="468"/>
      <c r="G143" s="622"/>
      <c r="H143" s="632" t="e">
        <f t="shared" si="13"/>
        <v>#DIV/0!</v>
      </c>
      <c r="I143" s="622"/>
      <c r="J143" s="468"/>
      <c r="K143" s="622"/>
      <c r="L143" s="632" t="e">
        <f t="shared" si="14"/>
        <v>#DIV/0!</v>
      </c>
      <c r="M143" s="622"/>
      <c r="N143" s="284"/>
    </row>
    <row r="144" spans="1:14" s="26" customFormat="1" ht="12.75" customHeight="1" x14ac:dyDescent="0.2">
      <c r="A144" s="471"/>
      <c r="B144" s="466"/>
      <c r="C144" s="622"/>
      <c r="D144" s="632" t="e">
        <f t="shared" si="12"/>
        <v>#DIV/0!</v>
      </c>
      <c r="E144" s="622"/>
      <c r="F144" s="468"/>
      <c r="G144" s="622"/>
      <c r="H144" s="632" t="e">
        <f t="shared" si="13"/>
        <v>#DIV/0!</v>
      </c>
      <c r="I144" s="622"/>
      <c r="J144" s="468"/>
      <c r="K144" s="622"/>
      <c r="L144" s="632" t="e">
        <f t="shared" si="14"/>
        <v>#DIV/0!</v>
      </c>
      <c r="M144" s="622"/>
      <c r="N144" s="284"/>
    </row>
    <row r="145" spans="1:14" s="26" customFormat="1" ht="12.75" customHeight="1" x14ac:dyDescent="0.2">
      <c r="A145" s="471"/>
      <c r="B145" s="466"/>
      <c r="C145" s="622"/>
      <c r="D145" s="632" t="e">
        <f t="shared" si="12"/>
        <v>#DIV/0!</v>
      </c>
      <c r="E145" s="622"/>
      <c r="F145" s="468"/>
      <c r="G145" s="622"/>
      <c r="H145" s="632" t="e">
        <f t="shared" si="13"/>
        <v>#DIV/0!</v>
      </c>
      <c r="I145" s="622"/>
      <c r="J145" s="468"/>
      <c r="K145" s="622"/>
      <c r="L145" s="632" t="e">
        <f t="shared" si="14"/>
        <v>#DIV/0!</v>
      </c>
      <c r="M145" s="622"/>
      <c r="N145" s="284"/>
    </row>
    <row r="146" spans="1:14" s="26" customFormat="1" ht="12.75" customHeight="1" x14ac:dyDescent="0.2">
      <c r="A146" s="471"/>
      <c r="B146" s="466"/>
      <c r="C146" s="622"/>
      <c r="D146" s="632" t="e">
        <f t="shared" si="12"/>
        <v>#DIV/0!</v>
      </c>
      <c r="E146" s="622"/>
      <c r="F146" s="468"/>
      <c r="G146" s="622"/>
      <c r="H146" s="632" t="e">
        <f t="shared" si="13"/>
        <v>#DIV/0!</v>
      </c>
      <c r="I146" s="622"/>
      <c r="J146" s="468"/>
      <c r="K146" s="622"/>
      <c r="L146" s="632" t="e">
        <f t="shared" si="14"/>
        <v>#DIV/0!</v>
      </c>
      <c r="M146" s="622"/>
      <c r="N146" s="284"/>
    </row>
    <row r="147" spans="1:14" s="26" customFormat="1" ht="12.75" customHeight="1" x14ac:dyDescent="0.2">
      <c r="A147" s="470"/>
      <c r="B147" s="466"/>
      <c r="C147" s="622"/>
      <c r="D147" s="632" t="e">
        <f t="shared" si="12"/>
        <v>#DIV/0!</v>
      </c>
      <c r="E147" s="622"/>
      <c r="F147" s="468"/>
      <c r="G147" s="622"/>
      <c r="H147" s="632" t="e">
        <f t="shared" si="13"/>
        <v>#DIV/0!</v>
      </c>
      <c r="I147" s="622"/>
      <c r="J147" s="468"/>
      <c r="K147" s="622"/>
      <c r="L147" s="632" t="e">
        <f t="shared" si="14"/>
        <v>#DIV/0!</v>
      </c>
      <c r="M147" s="622"/>
      <c r="N147" s="284"/>
    </row>
    <row r="148" spans="1:14" s="26" customFormat="1" x14ac:dyDescent="0.2">
      <c r="A148" s="470"/>
      <c r="B148" s="466"/>
      <c r="C148" s="622"/>
      <c r="D148" s="632" t="e">
        <f t="shared" si="12"/>
        <v>#DIV/0!</v>
      </c>
      <c r="E148" s="622"/>
      <c r="F148" s="468"/>
      <c r="G148" s="622"/>
      <c r="H148" s="632" t="e">
        <f t="shared" si="13"/>
        <v>#DIV/0!</v>
      </c>
      <c r="I148" s="622"/>
      <c r="J148" s="468"/>
      <c r="K148" s="622"/>
      <c r="L148" s="632" t="e">
        <f t="shared" si="14"/>
        <v>#DIV/0!</v>
      </c>
      <c r="M148" s="622"/>
      <c r="N148" s="284"/>
    </row>
    <row r="149" spans="1:14" s="26" customFormat="1" x14ac:dyDescent="0.2">
      <c r="A149" s="470"/>
      <c r="B149" s="466"/>
      <c r="C149" s="622"/>
      <c r="D149" s="632" t="e">
        <f t="shared" si="12"/>
        <v>#DIV/0!</v>
      </c>
      <c r="E149" s="622"/>
      <c r="F149" s="468"/>
      <c r="G149" s="622"/>
      <c r="H149" s="632" t="e">
        <f t="shared" si="13"/>
        <v>#DIV/0!</v>
      </c>
      <c r="I149" s="622"/>
      <c r="J149" s="468"/>
      <c r="K149" s="622"/>
      <c r="L149" s="632" t="e">
        <f t="shared" si="14"/>
        <v>#DIV/0!</v>
      </c>
      <c r="M149" s="622"/>
      <c r="N149" s="284"/>
    </row>
    <row r="150" spans="1:14" s="26" customFormat="1" ht="12.75" customHeight="1" x14ac:dyDescent="0.2">
      <c r="A150" s="470"/>
      <c r="B150" s="466"/>
      <c r="C150" s="622"/>
      <c r="D150" s="632" t="e">
        <f t="shared" si="12"/>
        <v>#DIV/0!</v>
      </c>
      <c r="E150" s="622"/>
      <c r="F150" s="468"/>
      <c r="G150" s="622"/>
      <c r="H150" s="632" t="e">
        <f t="shared" si="13"/>
        <v>#DIV/0!</v>
      </c>
      <c r="I150" s="622"/>
      <c r="J150" s="468"/>
      <c r="K150" s="622"/>
      <c r="L150" s="632" t="e">
        <f t="shared" si="14"/>
        <v>#DIV/0!</v>
      </c>
      <c r="M150" s="622"/>
      <c r="N150" s="284"/>
    </row>
    <row r="151" spans="1:14" s="26" customFormat="1" ht="12.75" customHeight="1" thickBot="1" x14ac:dyDescent="0.25">
      <c r="A151" s="608" t="s">
        <v>208</v>
      </c>
      <c r="B151" s="466"/>
      <c r="C151" s="623">
        <f>SUM(C101:C150)</f>
        <v>0</v>
      </c>
      <c r="D151" s="472"/>
      <c r="E151" s="623">
        <f>SUM(E101:E150)</f>
        <v>0</v>
      </c>
      <c r="F151" s="468"/>
      <c r="G151" s="623">
        <f>SUM(G101:G150)</f>
        <v>0</v>
      </c>
      <c r="H151" s="472"/>
      <c r="I151" s="623">
        <f>SUM(I101:I150)</f>
        <v>0</v>
      </c>
      <c r="J151" s="468"/>
      <c r="K151" s="623">
        <f>SUM(K101:K150)</f>
        <v>0</v>
      </c>
      <c r="L151" s="472"/>
      <c r="M151" s="623">
        <f>SUM(M101:M150)</f>
        <v>0</v>
      </c>
      <c r="N151" s="284"/>
    </row>
    <row r="152" spans="1:14" s="26" customFormat="1" ht="27.75" customHeight="1" thickTop="1" x14ac:dyDescent="0.2">
      <c r="A152" s="222"/>
      <c r="B152" s="221"/>
      <c r="C152" s="826" t="str">
        <f>IF(E151&gt;0,"","ERROR, INPUT OF ADMIN POSITIONS IS REQUIRED")</f>
        <v>ERROR, INPUT OF ADMIN POSITIONS IS REQUIRED</v>
      </c>
      <c r="D152" s="826"/>
      <c r="E152" s="826"/>
      <c r="F152" s="284"/>
      <c r="G152" s="826" t="str">
        <f>IF(I151&gt;0,"","ERROR, INPUT OF ADMIN POSITIONS IS REQUIRED")</f>
        <v>ERROR, INPUT OF ADMIN POSITIONS IS REQUIRED</v>
      </c>
      <c r="H152" s="826"/>
      <c r="I152" s="826"/>
      <c r="J152" s="284"/>
      <c r="K152" s="826" t="str">
        <f>IF(M151&gt;0,"","ERROR, INPUT OF ADMIN POSITIONS IS REQUIRED")</f>
        <v>ERROR, INPUT OF ADMIN POSITIONS IS REQUIRED</v>
      </c>
      <c r="L152" s="826"/>
      <c r="M152" s="826"/>
      <c r="N152" s="284"/>
    </row>
    <row r="153" spans="1:14" s="26" customFormat="1" ht="12.75" customHeight="1" x14ac:dyDescent="0.2">
      <c r="A153" s="310"/>
      <c r="B153" s="221"/>
      <c r="C153" s="629"/>
      <c r="D153" s="285"/>
      <c r="E153" s="624"/>
      <c r="F153" s="284"/>
      <c r="G153" s="629"/>
      <c r="H153" s="285"/>
      <c r="I153" s="624"/>
      <c r="J153" s="284"/>
      <c r="K153" s="629"/>
      <c r="L153" s="285"/>
      <c r="M153" s="624"/>
      <c r="N153" s="284"/>
    </row>
    <row r="154" spans="1:14" s="26" customFormat="1" ht="17.25" customHeight="1" thickBot="1" x14ac:dyDescent="0.25">
      <c r="A154" s="609" t="s">
        <v>103</v>
      </c>
      <c r="B154" s="221"/>
      <c r="C154" s="625">
        <f>C52+C96+C151</f>
        <v>0</v>
      </c>
      <c r="D154" s="286"/>
      <c r="E154" s="625">
        <f>E52+E96+E151</f>
        <v>0</v>
      </c>
      <c r="F154" s="284"/>
      <c r="G154" s="625">
        <f>G52+G96+G151</f>
        <v>0</v>
      </c>
      <c r="H154" s="286"/>
      <c r="I154" s="625">
        <f>I52+I96+I151</f>
        <v>0</v>
      </c>
      <c r="J154" s="284"/>
      <c r="K154" s="625">
        <f>K52+K96+K151</f>
        <v>0</v>
      </c>
      <c r="L154" s="286"/>
      <c r="M154" s="625">
        <f>M52+M96+M151</f>
        <v>0</v>
      </c>
      <c r="N154" s="284"/>
    </row>
    <row r="155" spans="1:14" s="26" customFormat="1" ht="12.75" customHeight="1" thickTop="1" x14ac:dyDescent="0.2">
      <c r="A155" s="223"/>
      <c r="B155" s="221"/>
      <c r="C155" s="224"/>
      <c r="D155" s="224"/>
      <c r="E155" s="224"/>
      <c r="F155" s="221"/>
      <c r="G155" s="224"/>
      <c r="H155" s="224"/>
      <c r="I155" s="224"/>
      <c r="J155" s="221"/>
      <c r="K155" s="224"/>
      <c r="L155" s="224"/>
      <c r="M155" s="224"/>
      <c r="N155" s="221"/>
    </row>
    <row r="156" spans="1:14" s="26" customFormat="1" ht="12.75" customHeight="1" x14ac:dyDescent="0.2">
      <c r="A156" s="613" t="s">
        <v>104</v>
      </c>
      <c r="B156" s="221"/>
      <c r="C156" s="224"/>
      <c r="D156" s="612" t="s">
        <v>94</v>
      </c>
      <c r="E156" s="224"/>
      <c r="F156" s="288"/>
      <c r="G156" s="224"/>
      <c r="H156" s="612" t="s">
        <v>94</v>
      </c>
      <c r="I156" s="224"/>
      <c r="J156" s="288"/>
      <c r="K156" s="224"/>
      <c r="L156" s="612" t="s">
        <v>94</v>
      </c>
      <c r="M156" s="224"/>
      <c r="N156" s="221"/>
    </row>
    <row r="157" spans="1:14" s="27" customFormat="1" ht="12.75" customHeight="1" x14ac:dyDescent="0.2">
      <c r="A157" s="614" t="s">
        <v>85</v>
      </c>
      <c r="B157" s="218"/>
      <c r="C157" s="225"/>
      <c r="D157" s="289"/>
      <c r="E157" s="226"/>
      <c r="F157" s="290"/>
      <c r="G157" s="225"/>
      <c r="H157" s="289"/>
      <c r="I157" s="226"/>
      <c r="J157" s="290"/>
      <c r="K157" s="225"/>
      <c r="L157" s="289"/>
      <c r="M157" s="226"/>
      <c r="N157" s="218"/>
    </row>
    <row r="158" spans="1:14" s="26" customFormat="1" ht="12.75" customHeight="1" x14ac:dyDescent="0.2">
      <c r="A158" s="614" t="s">
        <v>86</v>
      </c>
      <c r="B158" s="221"/>
      <c r="C158" s="225"/>
      <c r="D158" s="289"/>
      <c r="E158" s="224"/>
      <c r="F158" s="288"/>
      <c r="G158" s="225"/>
      <c r="H158" s="289"/>
      <c r="I158" s="224"/>
      <c r="J158" s="288"/>
      <c r="K158" s="225"/>
      <c r="L158" s="289"/>
      <c r="M158" s="224"/>
      <c r="N158" s="221"/>
    </row>
    <row r="159" spans="1:14" s="26" customFormat="1" ht="12.75" customHeight="1" x14ac:dyDescent="0.2">
      <c r="A159" s="614" t="s">
        <v>87</v>
      </c>
      <c r="B159" s="221"/>
      <c r="C159" s="225"/>
      <c r="D159" s="289"/>
      <c r="E159" s="224"/>
      <c r="F159" s="288"/>
      <c r="G159" s="225"/>
      <c r="H159" s="289"/>
      <c r="I159" s="224"/>
      <c r="J159" s="288"/>
      <c r="K159" s="225"/>
      <c r="L159" s="289"/>
      <c r="M159" s="224"/>
      <c r="N159" s="221"/>
    </row>
    <row r="160" spans="1:14" s="26" customFormat="1" ht="12.75" customHeight="1" x14ac:dyDescent="0.2">
      <c r="A160" s="614" t="s">
        <v>88</v>
      </c>
      <c r="B160" s="221"/>
      <c r="C160" s="225"/>
      <c r="D160" s="289"/>
      <c r="E160" s="224"/>
      <c r="F160" s="288"/>
      <c r="G160" s="225"/>
      <c r="H160" s="289"/>
      <c r="I160" s="224"/>
      <c r="J160" s="288"/>
      <c r="K160" s="225"/>
      <c r="L160" s="289"/>
      <c r="M160" s="224"/>
      <c r="N160" s="221"/>
    </row>
    <row r="161" spans="1:14" s="26" customFormat="1" ht="12.75" customHeight="1" x14ac:dyDescent="0.2">
      <c r="A161" s="614" t="s">
        <v>89</v>
      </c>
      <c r="B161" s="221"/>
      <c r="C161" s="227"/>
      <c r="D161" s="291"/>
      <c r="E161" s="224"/>
      <c r="F161" s="288"/>
      <c r="G161" s="227"/>
      <c r="H161" s="291"/>
      <c r="I161" s="224"/>
      <c r="J161" s="288"/>
      <c r="K161" s="227"/>
      <c r="L161" s="291"/>
      <c r="M161" s="224"/>
      <c r="N161" s="221"/>
    </row>
    <row r="162" spans="1:14" s="26" customFormat="1" ht="12.75" customHeight="1" x14ac:dyDescent="0.2">
      <c r="A162" s="614" t="s">
        <v>90</v>
      </c>
      <c r="B162" s="221"/>
      <c r="C162" s="225"/>
      <c r="D162" s="289"/>
      <c r="E162" s="224"/>
      <c r="F162" s="288"/>
      <c r="G162" s="225"/>
      <c r="H162" s="289"/>
      <c r="I162" s="224"/>
      <c r="J162" s="288"/>
      <c r="K162" s="225"/>
      <c r="L162" s="289"/>
      <c r="M162" s="224"/>
      <c r="N162" s="221"/>
    </row>
    <row r="163" spans="1:14" s="26" customFormat="1" ht="12.75" customHeight="1" x14ac:dyDescent="0.2">
      <c r="A163" s="614" t="s">
        <v>91</v>
      </c>
      <c r="B163" s="221"/>
      <c r="C163" s="225"/>
      <c r="D163" s="289"/>
      <c r="E163" s="224"/>
      <c r="F163" s="288"/>
      <c r="G163" s="225"/>
      <c r="H163" s="289"/>
      <c r="I163" s="224"/>
      <c r="J163" s="288"/>
      <c r="K163" s="225"/>
      <c r="L163" s="289"/>
      <c r="M163" s="224"/>
      <c r="N163" s="221"/>
    </row>
    <row r="164" spans="1:14" s="27" customFormat="1" ht="12.75" customHeight="1" x14ac:dyDescent="0.2">
      <c r="A164" s="614" t="s">
        <v>92</v>
      </c>
      <c r="B164" s="218"/>
      <c r="C164" s="228"/>
      <c r="D164" s="292"/>
      <c r="E164" s="226"/>
      <c r="F164" s="290"/>
      <c r="G164" s="228"/>
      <c r="H164" s="292"/>
      <c r="I164" s="226"/>
      <c r="J164" s="290"/>
      <c r="K164" s="228"/>
      <c r="L164" s="292"/>
      <c r="M164" s="226"/>
      <c r="N164" s="218"/>
    </row>
    <row r="165" spans="1:14" s="27" customFormat="1" ht="12.75" customHeight="1" x14ac:dyDescent="0.2">
      <c r="A165" s="614" t="s">
        <v>118</v>
      </c>
      <c r="B165" s="218"/>
      <c r="C165" s="228"/>
      <c r="D165" s="293"/>
      <c r="E165" s="226"/>
      <c r="F165" s="290"/>
      <c r="G165" s="228"/>
      <c r="H165" s="293"/>
      <c r="I165" s="226"/>
      <c r="J165" s="290"/>
      <c r="K165" s="228"/>
      <c r="L165" s="293"/>
      <c r="M165" s="226"/>
      <c r="N165" s="218"/>
    </row>
    <row r="166" spans="1:14" s="26" customFormat="1" ht="12.75" customHeight="1" x14ac:dyDescent="0.2">
      <c r="A166" s="614" t="s">
        <v>124</v>
      </c>
      <c r="B166" s="223"/>
      <c r="C166" s="225"/>
      <c r="D166" s="294"/>
      <c r="E166" s="224"/>
      <c r="F166" s="288"/>
      <c r="G166" s="225"/>
      <c r="H166" s="294"/>
      <c r="I166" s="224"/>
      <c r="J166" s="288"/>
      <c r="K166" s="225"/>
      <c r="L166" s="294"/>
      <c r="M166" s="224"/>
      <c r="N166" s="221"/>
    </row>
    <row r="167" spans="1:14" s="26" customFormat="1" ht="12.75" customHeight="1" x14ac:dyDescent="0.2">
      <c r="A167" s="614" t="s">
        <v>125</v>
      </c>
      <c r="B167" s="223"/>
      <c r="C167" s="225"/>
      <c r="D167" s="294"/>
      <c r="E167" s="224"/>
      <c r="F167" s="288"/>
      <c r="G167" s="225"/>
      <c r="H167" s="294"/>
      <c r="I167" s="224"/>
      <c r="J167" s="288"/>
      <c r="K167" s="225"/>
      <c r="L167" s="294"/>
      <c r="M167" s="224"/>
      <c r="N167" s="221"/>
    </row>
    <row r="168" spans="1:14" s="26" customFormat="1" ht="12.75" customHeight="1" x14ac:dyDescent="0.2">
      <c r="A168" s="614" t="s">
        <v>93</v>
      </c>
      <c r="B168" s="223"/>
      <c r="C168" s="225"/>
      <c r="D168" s="289"/>
      <c r="E168" s="224"/>
      <c r="F168" s="288"/>
      <c r="G168" s="225"/>
      <c r="H168" s="289"/>
      <c r="I168" s="224"/>
      <c r="J168" s="288"/>
      <c r="K168" s="225"/>
      <c r="L168" s="289"/>
      <c r="M168" s="224"/>
      <c r="N168" s="221"/>
    </row>
    <row r="169" spans="1:14" s="27" customFormat="1" ht="12.75" customHeight="1" thickBot="1" x14ac:dyDescent="0.25">
      <c r="A169" s="611" t="s">
        <v>39</v>
      </c>
      <c r="B169" s="229"/>
      <c r="C169" s="228"/>
      <c r="D169" s="610">
        <f>SUM(D157:E168)</f>
        <v>0</v>
      </c>
      <c r="E169" s="226"/>
      <c r="F169" s="290"/>
      <c r="G169" s="228"/>
      <c r="H169" s="610">
        <f>SUM(H157:I168)</f>
        <v>0</v>
      </c>
      <c r="I169" s="226"/>
      <c r="J169" s="290"/>
      <c r="K169" s="228"/>
      <c r="L169" s="610">
        <f>SUM(L157:M168)</f>
        <v>0</v>
      </c>
      <c r="M169" s="226"/>
      <c r="N169" s="218"/>
    </row>
    <row r="170" spans="1:14" s="26" customFormat="1" ht="12.75" customHeight="1" thickTop="1" x14ac:dyDescent="0.2">
      <c r="A170" s="223"/>
      <c r="B170" s="223"/>
      <c r="C170" s="224"/>
      <c r="D170" s="287"/>
      <c r="E170" s="224"/>
      <c r="F170" s="288"/>
      <c r="G170" s="224"/>
      <c r="H170" s="287"/>
      <c r="I170" s="224"/>
      <c r="J170" s="288"/>
      <c r="K170" s="224"/>
      <c r="L170" s="287"/>
      <c r="M170" s="224"/>
      <c r="N170" s="221"/>
    </row>
    <row r="171" spans="1:14" s="26" customFormat="1" ht="12.75" customHeight="1" x14ac:dyDescent="0.2">
      <c r="A171" s="28"/>
      <c r="B171" s="28"/>
      <c r="C171" s="88"/>
      <c r="D171" s="88"/>
      <c r="E171" s="88"/>
      <c r="G171" s="88"/>
      <c r="H171" s="88"/>
      <c r="I171" s="88"/>
      <c r="K171" s="88"/>
      <c r="L171" s="88"/>
      <c r="M171" s="88"/>
    </row>
    <row r="172" spans="1:14" s="26" customFormat="1" ht="12.75" customHeight="1" x14ac:dyDescent="0.2">
      <c r="A172" s="28"/>
      <c r="B172" s="28"/>
      <c r="C172" s="88"/>
      <c r="D172" s="88"/>
      <c r="E172" s="88"/>
      <c r="G172" s="88"/>
      <c r="H172" s="88"/>
      <c r="I172" s="88"/>
      <c r="K172" s="88"/>
      <c r="L172" s="88"/>
      <c r="M172" s="88"/>
    </row>
    <row r="173" spans="1:14" ht="12.75" customHeight="1" x14ac:dyDescent="0.2">
      <c r="A173" s="223"/>
      <c r="B173" s="223"/>
    </row>
    <row r="174" spans="1:14" s="218" customFormat="1" ht="12.75" customHeight="1" x14ac:dyDescent="0.2">
      <c r="A174" s="229"/>
      <c r="B174" s="229"/>
      <c r="C174" s="226"/>
      <c r="D174" s="226"/>
      <c r="E174" s="226"/>
      <c r="G174" s="226"/>
      <c r="H174" s="226"/>
      <c r="I174" s="226"/>
      <c r="K174" s="226"/>
      <c r="L174" s="226"/>
      <c r="M174" s="226"/>
    </row>
    <row r="175" spans="1:14" ht="12.75" customHeight="1" x14ac:dyDescent="0.2">
      <c r="A175" s="223"/>
      <c r="B175" s="223"/>
    </row>
    <row r="176" spans="1:14" s="706" customFormat="1" ht="12.75" customHeight="1" x14ac:dyDescent="0.2">
      <c r="A176" s="704"/>
      <c r="B176" s="704"/>
      <c r="C176" s="705"/>
      <c r="D176" s="705"/>
      <c r="E176" s="705"/>
      <c r="G176" s="705"/>
      <c r="H176" s="705"/>
      <c r="I176" s="705"/>
      <c r="K176" s="705"/>
      <c r="L176" s="705"/>
      <c r="M176" s="705"/>
    </row>
    <row r="177" spans="1:2" x14ac:dyDescent="0.2">
      <c r="A177" s="223"/>
      <c r="B177" s="223"/>
    </row>
  </sheetData>
  <sheetProtection password="96F1" sheet="1" objects="1" scenarios="1" formatCells="0" formatColumns="0" formatRows="0"/>
  <mergeCells count="16">
    <mergeCell ref="C53:E53"/>
    <mergeCell ref="G53:I53"/>
    <mergeCell ref="K53:M53"/>
    <mergeCell ref="G152:I152"/>
    <mergeCell ref="K152:M152"/>
    <mergeCell ref="C152:E152"/>
    <mergeCell ref="C97:E97"/>
    <mergeCell ref="G97:I97"/>
    <mergeCell ref="K97:M97"/>
    <mergeCell ref="K7:M7"/>
    <mergeCell ref="C7:E7"/>
    <mergeCell ref="G7:I7"/>
    <mergeCell ref="A1:M1"/>
    <mergeCell ref="A2:M2"/>
    <mergeCell ref="A4:M4"/>
    <mergeCell ref="A3:M3"/>
  </mergeCells>
  <phoneticPr fontId="0" type="noConversion"/>
  <printOptions horizontalCentered="1"/>
  <pageMargins left="0" right="0" top="0" bottom="0" header="0.5" footer="0.4"/>
  <pageSetup scale="65" orientation="landscape" r:id="rId1"/>
  <headerFooter alignWithMargins="0">
    <oddFooter>&amp;CPersonnel Schedule&amp;R&amp;P</oddFooter>
  </headerFooter>
  <rowBreaks count="2" manualBreakCount="2">
    <brk id="53" max="12" man="1"/>
    <brk id="97" max="12"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3"/>
  </sheetPr>
  <dimension ref="A1:AP54"/>
  <sheetViews>
    <sheetView zoomScale="75" zoomScaleNormal="75" workbookViewId="0">
      <pane xSplit="1" topLeftCell="B1" activePane="topRight" state="frozen"/>
      <selection pane="topRight" activeCell="E28" sqref="E28"/>
    </sheetView>
  </sheetViews>
  <sheetFormatPr defaultColWidth="13.28515625" defaultRowHeight="18" customHeight="1" x14ac:dyDescent="0.2"/>
  <cols>
    <col min="1" max="1" width="35.42578125" style="9" bestFit="1" customWidth="1"/>
    <col min="2" max="13" width="12.7109375" style="9" customWidth="1"/>
    <col min="14" max="14" width="14.42578125" style="9" customWidth="1"/>
    <col min="15" max="15" width="2.7109375" style="9" customWidth="1"/>
    <col min="16" max="28" width="13.28515625" style="9"/>
    <col min="29" max="29" width="2.7109375" style="9" customWidth="1"/>
    <col min="30" max="16384" width="13.28515625" style="9"/>
  </cols>
  <sheetData>
    <row r="1" spans="1:42" ht="18" customHeight="1" x14ac:dyDescent="0.2">
      <c r="A1" s="827" t="s">
        <v>383</v>
      </c>
      <c r="B1" s="827"/>
      <c r="C1" s="827"/>
      <c r="D1" s="827"/>
      <c r="E1" s="827"/>
      <c r="F1" s="827"/>
      <c r="G1" s="827"/>
      <c r="H1" s="827"/>
      <c r="I1" s="827"/>
      <c r="J1" s="827"/>
      <c r="K1" s="827"/>
      <c r="L1" s="827"/>
      <c r="M1" s="827"/>
    </row>
    <row r="2" spans="1:42" ht="15" customHeight="1" x14ac:dyDescent="0.2">
      <c r="A2" s="832" t="s">
        <v>321</v>
      </c>
      <c r="B2" s="832"/>
      <c r="C2" s="832"/>
      <c r="D2" s="832"/>
      <c r="E2" s="832"/>
      <c r="F2" s="832"/>
      <c r="G2" s="832"/>
      <c r="H2" s="832"/>
      <c r="I2" s="832"/>
      <c r="J2" s="832"/>
      <c r="K2" s="832"/>
    </row>
    <row r="3" spans="1:42" ht="18" customHeight="1" x14ac:dyDescent="0.2">
      <c r="A3" s="118"/>
      <c r="B3" s="13"/>
      <c r="C3" s="13"/>
      <c r="D3" s="13"/>
      <c r="E3" s="13"/>
      <c r="F3" s="13"/>
      <c r="G3" s="13"/>
      <c r="H3" s="13"/>
      <c r="I3" s="13"/>
      <c r="J3" s="13"/>
      <c r="K3" s="13"/>
    </row>
    <row r="4" spans="1:42" ht="18" customHeight="1" x14ac:dyDescent="0.25">
      <c r="A4" s="119"/>
      <c r="B4" s="13"/>
      <c r="C4" s="13"/>
      <c r="D4" s="13"/>
      <c r="E4" s="13"/>
      <c r="F4" s="13"/>
      <c r="G4" s="13"/>
      <c r="H4" s="13"/>
      <c r="I4" s="13"/>
      <c r="J4" s="13"/>
      <c r="K4" s="13"/>
      <c r="P4" s="13"/>
      <c r="Q4" s="13"/>
      <c r="R4" s="13"/>
      <c r="S4" s="13"/>
      <c r="T4" s="13"/>
      <c r="U4" s="13"/>
      <c r="V4" s="13"/>
      <c r="W4" s="13"/>
      <c r="X4" s="13"/>
      <c r="Y4" s="13"/>
      <c r="AD4" s="13"/>
      <c r="AE4" s="13"/>
      <c r="AF4" s="13"/>
      <c r="AG4" s="13"/>
      <c r="AH4" s="13"/>
      <c r="AI4" s="13"/>
      <c r="AJ4" s="13"/>
      <c r="AK4" s="13"/>
      <c r="AL4" s="13"/>
      <c r="AM4" s="13"/>
    </row>
    <row r="5" spans="1:42" ht="23.25" customHeight="1" x14ac:dyDescent="0.2">
      <c r="A5" s="230"/>
      <c r="B5" s="829" t="str">
        <f>IF('Assumpt &amp; Notes'!$C$5="","",'Assumpt &amp; Notes'!$C$5)&amp;" Occupancy- Year: "&amp;'Assumpt &amp; Notes'!$D$7</f>
        <v xml:space="preserve"> Occupancy- Year: </v>
      </c>
      <c r="C5" s="830"/>
      <c r="D5" s="830"/>
      <c r="E5" s="830"/>
      <c r="F5" s="830"/>
      <c r="G5" s="830"/>
      <c r="H5" s="830"/>
      <c r="I5" s="830"/>
      <c r="J5" s="830"/>
      <c r="K5" s="830"/>
      <c r="L5" s="830"/>
      <c r="M5" s="830"/>
      <c r="N5" s="831"/>
      <c r="O5" s="231"/>
      <c r="P5" s="829" t="str">
        <f>IF('Assumpt &amp; Notes'!$C$5="","",'Assumpt &amp; Notes'!$C$5)&amp;" Occupancy- Year: "&amp;'Assumpt &amp; Notes'!$D$7+1</f>
        <v xml:space="preserve"> Occupancy- Year: 1</v>
      </c>
      <c r="Q5" s="830"/>
      <c r="R5" s="830"/>
      <c r="S5" s="830"/>
      <c r="T5" s="830"/>
      <c r="U5" s="830"/>
      <c r="V5" s="830"/>
      <c r="W5" s="830"/>
      <c r="X5" s="830"/>
      <c r="Y5" s="830"/>
      <c r="Z5" s="830"/>
      <c r="AA5" s="830"/>
      <c r="AB5" s="831"/>
      <c r="AC5" s="636"/>
      <c r="AD5" s="829" t="str">
        <f>IF('Assumpt &amp; Notes'!$C$5="","",'Assumpt &amp; Notes'!$C$5)&amp;" Occupancy- Year: "&amp;'Assumpt &amp; Notes'!$D$7+2</f>
        <v xml:space="preserve"> Occupancy- Year: 2</v>
      </c>
      <c r="AE5" s="830"/>
      <c r="AF5" s="830"/>
      <c r="AG5" s="830"/>
      <c r="AH5" s="830"/>
      <c r="AI5" s="830"/>
      <c r="AJ5" s="830"/>
      <c r="AK5" s="830"/>
      <c r="AL5" s="830"/>
      <c r="AM5" s="830"/>
      <c r="AN5" s="830"/>
      <c r="AO5" s="830"/>
      <c r="AP5" s="831"/>
    </row>
    <row r="6" spans="1:42" ht="18" customHeight="1" thickBot="1" x14ac:dyDescent="0.3">
      <c r="A6" s="637" t="s">
        <v>320</v>
      </c>
      <c r="B6" s="638" t="s">
        <v>27</v>
      </c>
      <c r="C6" s="638" t="s">
        <v>28</v>
      </c>
      <c r="D6" s="638" t="s">
        <v>29</v>
      </c>
      <c r="E6" s="638" t="s">
        <v>30</v>
      </c>
      <c r="F6" s="638" t="s">
        <v>18</v>
      </c>
      <c r="G6" s="638" t="s">
        <v>31</v>
      </c>
      <c r="H6" s="638" t="s">
        <v>32</v>
      </c>
      <c r="I6" s="638" t="s">
        <v>33</v>
      </c>
      <c r="J6" s="638" t="s">
        <v>34</v>
      </c>
      <c r="K6" s="638" t="s">
        <v>35</v>
      </c>
      <c r="L6" s="638" t="s">
        <v>36</v>
      </c>
      <c r="M6" s="638" t="s">
        <v>37</v>
      </c>
      <c r="N6" s="638" t="s">
        <v>26</v>
      </c>
      <c r="O6" s="636"/>
      <c r="P6" s="638" t="s">
        <v>27</v>
      </c>
      <c r="Q6" s="638" t="s">
        <v>28</v>
      </c>
      <c r="R6" s="638" t="s">
        <v>29</v>
      </c>
      <c r="S6" s="638" t="s">
        <v>30</v>
      </c>
      <c r="T6" s="638" t="s">
        <v>18</v>
      </c>
      <c r="U6" s="638" t="s">
        <v>31</v>
      </c>
      <c r="V6" s="638" t="s">
        <v>32</v>
      </c>
      <c r="W6" s="638" t="s">
        <v>33</v>
      </c>
      <c r="X6" s="638" t="s">
        <v>34</v>
      </c>
      <c r="Y6" s="638" t="s">
        <v>35</v>
      </c>
      <c r="Z6" s="638" t="s">
        <v>36</v>
      </c>
      <c r="AA6" s="638" t="s">
        <v>37</v>
      </c>
      <c r="AB6" s="638" t="s">
        <v>26</v>
      </c>
      <c r="AC6" s="636"/>
      <c r="AD6" s="638" t="s">
        <v>27</v>
      </c>
      <c r="AE6" s="638" t="s">
        <v>28</v>
      </c>
      <c r="AF6" s="638" t="s">
        <v>29</v>
      </c>
      <c r="AG6" s="638" t="s">
        <v>30</v>
      </c>
      <c r="AH6" s="638" t="s">
        <v>18</v>
      </c>
      <c r="AI6" s="638" t="s">
        <v>31</v>
      </c>
      <c r="AJ6" s="638" t="s">
        <v>32</v>
      </c>
      <c r="AK6" s="638" t="s">
        <v>33</v>
      </c>
      <c r="AL6" s="638" t="s">
        <v>34</v>
      </c>
      <c r="AM6" s="638" t="s">
        <v>35</v>
      </c>
      <c r="AN6" s="638" t="s">
        <v>36</v>
      </c>
      <c r="AO6" s="638" t="s">
        <v>37</v>
      </c>
      <c r="AP6" s="638" t="s">
        <v>26</v>
      </c>
    </row>
    <row r="7" spans="1:42" ht="18" customHeight="1" x14ac:dyDescent="0.2">
      <c r="A7" s="232"/>
      <c r="B7" s="233"/>
      <c r="C7" s="234"/>
      <c r="D7" s="234"/>
      <c r="E7" s="234"/>
      <c r="F7" s="234"/>
      <c r="G7" s="234"/>
      <c r="H7" s="234"/>
      <c r="I7" s="234"/>
      <c r="J7" s="234"/>
      <c r="K7" s="234"/>
      <c r="L7" s="234"/>
      <c r="M7" s="234"/>
      <c r="N7" s="235"/>
      <c r="O7" s="230"/>
      <c r="P7" s="233"/>
      <c r="Q7" s="234"/>
      <c r="R7" s="234"/>
      <c r="S7" s="234"/>
      <c r="T7" s="234"/>
      <c r="U7" s="234"/>
      <c r="V7" s="234"/>
      <c r="W7" s="234"/>
      <c r="X7" s="234"/>
      <c r="Y7" s="234"/>
      <c r="Z7" s="234"/>
      <c r="AA7" s="234"/>
      <c r="AB7" s="652"/>
      <c r="AC7" s="230"/>
      <c r="AD7" s="233"/>
      <c r="AE7" s="234"/>
      <c r="AF7" s="234"/>
      <c r="AG7" s="234"/>
      <c r="AH7" s="234"/>
      <c r="AI7" s="234"/>
      <c r="AJ7" s="234"/>
      <c r="AK7" s="234"/>
      <c r="AL7" s="234"/>
      <c r="AM7" s="234"/>
      <c r="AN7" s="234"/>
      <c r="AO7" s="234"/>
      <c r="AP7" s="652"/>
    </row>
    <row r="8" spans="1:42" s="298" customFormat="1" ht="18" customHeight="1" x14ac:dyDescent="0.2">
      <c r="A8" s="388" t="s">
        <v>365</v>
      </c>
      <c r="B8" s="296"/>
      <c r="C8" s="296"/>
      <c r="D8" s="296"/>
      <c r="E8" s="296"/>
      <c r="F8" s="296"/>
      <c r="G8" s="296"/>
      <c r="H8" s="296"/>
      <c r="I8" s="296"/>
      <c r="J8" s="296"/>
      <c r="K8" s="296"/>
      <c r="L8" s="296"/>
      <c r="M8" s="296"/>
      <c r="N8" s="643">
        <f>SUM(B8:M8)</f>
        <v>0</v>
      </c>
      <c r="O8" s="297"/>
      <c r="P8" s="296"/>
      <c r="Q8" s="296"/>
      <c r="R8" s="296"/>
      <c r="S8" s="296"/>
      <c r="T8" s="296"/>
      <c r="U8" s="296"/>
      <c r="V8" s="296"/>
      <c r="W8" s="296"/>
      <c r="X8" s="296"/>
      <c r="Y8" s="296"/>
      <c r="Z8" s="296"/>
      <c r="AA8" s="296"/>
      <c r="AB8" s="643">
        <f>SUM(P8:AA8)</f>
        <v>0</v>
      </c>
      <c r="AC8" s="297"/>
      <c r="AD8" s="296"/>
      <c r="AE8" s="296"/>
      <c r="AF8" s="296"/>
      <c r="AG8" s="296"/>
      <c r="AH8" s="296"/>
      <c r="AI8" s="296"/>
      <c r="AJ8" s="296"/>
      <c r="AK8" s="296"/>
      <c r="AL8" s="296"/>
      <c r="AM8" s="296"/>
      <c r="AN8" s="296"/>
      <c r="AO8" s="296"/>
      <c r="AP8" s="643">
        <f>SUM(AD8:AO8)</f>
        <v>0</v>
      </c>
    </row>
    <row r="9" spans="1:42" s="298" customFormat="1" ht="18" customHeight="1" x14ac:dyDescent="0.2">
      <c r="A9" s="311" t="s">
        <v>72</v>
      </c>
      <c r="B9" s="296"/>
      <c r="C9" s="296"/>
      <c r="D9" s="296"/>
      <c r="E9" s="296"/>
      <c r="F9" s="296"/>
      <c r="G9" s="296"/>
      <c r="H9" s="296"/>
      <c r="I9" s="296"/>
      <c r="J9" s="296"/>
      <c r="K9" s="296"/>
      <c r="L9" s="296"/>
      <c r="M9" s="296"/>
      <c r="N9" s="643">
        <f t="shared" ref="N9:N23" si="0">SUM(B9:M9)</f>
        <v>0</v>
      </c>
      <c r="O9" s="297"/>
      <c r="P9" s="296"/>
      <c r="Q9" s="296"/>
      <c r="R9" s="296"/>
      <c r="S9" s="296"/>
      <c r="T9" s="296"/>
      <c r="U9" s="296"/>
      <c r="V9" s="296"/>
      <c r="W9" s="296"/>
      <c r="X9" s="296"/>
      <c r="Y9" s="296"/>
      <c r="Z9" s="296"/>
      <c r="AA9" s="296"/>
      <c r="AB9" s="643">
        <f>SUM(P9:AA9)</f>
        <v>0</v>
      </c>
      <c r="AC9" s="297"/>
      <c r="AD9" s="296"/>
      <c r="AE9" s="296"/>
      <c r="AF9" s="296"/>
      <c r="AG9" s="296"/>
      <c r="AH9" s="296"/>
      <c r="AI9" s="296"/>
      <c r="AJ9" s="296"/>
      <c r="AK9" s="296"/>
      <c r="AL9" s="296"/>
      <c r="AM9" s="296"/>
      <c r="AN9" s="296"/>
      <c r="AO9" s="296"/>
      <c r="AP9" s="643">
        <f>SUM(AD9:AO9)</f>
        <v>0</v>
      </c>
    </row>
    <row r="10" spans="1:42" s="298" customFormat="1" ht="18" customHeight="1" x14ac:dyDescent="0.2">
      <c r="A10" s="312" t="s">
        <v>71</v>
      </c>
      <c r="B10" s="296"/>
      <c r="C10" s="296"/>
      <c r="D10" s="296"/>
      <c r="E10" s="296"/>
      <c r="F10" s="296"/>
      <c r="G10" s="296"/>
      <c r="H10" s="296"/>
      <c r="I10" s="296"/>
      <c r="J10" s="296"/>
      <c r="K10" s="296"/>
      <c r="L10" s="296"/>
      <c r="M10" s="296"/>
      <c r="N10" s="644">
        <f t="shared" si="0"/>
        <v>0</v>
      </c>
      <c r="O10" s="297"/>
      <c r="P10" s="296"/>
      <c r="Q10" s="296"/>
      <c r="R10" s="296"/>
      <c r="S10" s="296"/>
      <c r="T10" s="296"/>
      <c r="U10" s="296"/>
      <c r="V10" s="296"/>
      <c r="W10" s="296"/>
      <c r="X10" s="296"/>
      <c r="Y10" s="296"/>
      <c r="Z10" s="296"/>
      <c r="AA10" s="296"/>
      <c r="AB10" s="644">
        <f>SUM(P10:AA10)</f>
        <v>0</v>
      </c>
      <c r="AC10" s="297"/>
      <c r="AD10" s="296"/>
      <c r="AE10" s="296"/>
      <c r="AF10" s="296"/>
      <c r="AG10" s="296"/>
      <c r="AH10" s="296"/>
      <c r="AI10" s="296"/>
      <c r="AJ10" s="296"/>
      <c r="AK10" s="296"/>
      <c r="AL10" s="296"/>
      <c r="AM10" s="296"/>
      <c r="AN10" s="296"/>
      <c r="AO10" s="296"/>
      <c r="AP10" s="644">
        <f>SUM(AD10:AO10)</f>
        <v>0</v>
      </c>
    </row>
    <row r="11" spans="1:42" s="298" customFormat="1" ht="18" customHeight="1" x14ac:dyDescent="0.2">
      <c r="A11" s="388" t="s">
        <v>181</v>
      </c>
      <c r="B11" s="296"/>
      <c r="C11" s="296"/>
      <c r="D11" s="296"/>
      <c r="E11" s="296"/>
      <c r="F11" s="296"/>
      <c r="G11" s="296"/>
      <c r="H11" s="296"/>
      <c r="I11" s="296"/>
      <c r="J11" s="296"/>
      <c r="K11" s="296"/>
      <c r="L11" s="296"/>
      <c r="M11" s="296"/>
      <c r="N11" s="644">
        <f t="shared" si="0"/>
        <v>0</v>
      </c>
      <c r="O11" s="297"/>
      <c r="P11" s="296"/>
      <c r="Q11" s="296"/>
      <c r="R11" s="296"/>
      <c r="S11" s="296"/>
      <c r="T11" s="296"/>
      <c r="U11" s="296"/>
      <c r="V11" s="296"/>
      <c r="W11" s="296"/>
      <c r="X11" s="296"/>
      <c r="Y11" s="296"/>
      <c r="Z11" s="296"/>
      <c r="AA11" s="296"/>
      <c r="AB11" s="644">
        <f t="shared" ref="AB11:AB14" si="1">SUM(P11:AA11)</f>
        <v>0</v>
      </c>
      <c r="AC11" s="297"/>
      <c r="AD11" s="296"/>
      <c r="AE11" s="296"/>
      <c r="AF11" s="296"/>
      <c r="AG11" s="296"/>
      <c r="AH11" s="296"/>
      <c r="AI11" s="296"/>
      <c r="AJ11" s="296"/>
      <c r="AK11" s="296"/>
      <c r="AL11" s="296"/>
      <c r="AM11" s="296"/>
      <c r="AN11" s="296"/>
      <c r="AO11" s="296"/>
      <c r="AP11" s="644">
        <f t="shared" ref="AP11:AP14" si="2">SUM(AD11:AO11)</f>
        <v>0</v>
      </c>
    </row>
    <row r="12" spans="1:42" s="298" customFormat="1" ht="18" customHeight="1" x14ac:dyDescent="0.2">
      <c r="A12" s="388" t="s">
        <v>289</v>
      </c>
      <c r="B12" s="296"/>
      <c r="C12" s="296"/>
      <c r="D12" s="296"/>
      <c r="E12" s="296"/>
      <c r="F12" s="296"/>
      <c r="G12" s="296"/>
      <c r="H12" s="296"/>
      <c r="I12" s="296"/>
      <c r="J12" s="296"/>
      <c r="K12" s="296"/>
      <c r="L12" s="296"/>
      <c r="M12" s="296"/>
      <c r="N12" s="644">
        <f t="shared" si="0"/>
        <v>0</v>
      </c>
      <c r="O12" s="297"/>
      <c r="P12" s="296"/>
      <c r="Q12" s="296"/>
      <c r="R12" s="296"/>
      <c r="S12" s="296"/>
      <c r="T12" s="296"/>
      <c r="U12" s="296"/>
      <c r="V12" s="296"/>
      <c r="W12" s="296"/>
      <c r="X12" s="296"/>
      <c r="Y12" s="296"/>
      <c r="Z12" s="296"/>
      <c r="AA12" s="296"/>
      <c r="AB12" s="644">
        <f t="shared" si="1"/>
        <v>0</v>
      </c>
      <c r="AC12" s="297"/>
      <c r="AD12" s="296"/>
      <c r="AE12" s="296"/>
      <c r="AF12" s="296"/>
      <c r="AG12" s="296"/>
      <c r="AH12" s="296"/>
      <c r="AI12" s="296"/>
      <c r="AJ12" s="296"/>
      <c r="AK12" s="296"/>
      <c r="AL12" s="296"/>
      <c r="AM12" s="296"/>
      <c r="AN12" s="296"/>
      <c r="AO12" s="296"/>
      <c r="AP12" s="644">
        <f t="shared" si="2"/>
        <v>0</v>
      </c>
    </row>
    <row r="13" spans="1:42" s="298" customFormat="1" ht="18" customHeight="1" x14ac:dyDescent="0.2">
      <c r="A13" s="388" t="s">
        <v>184</v>
      </c>
      <c r="B13" s="296"/>
      <c r="C13" s="296"/>
      <c r="D13" s="296"/>
      <c r="E13" s="296"/>
      <c r="F13" s="296"/>
      <c r="G13" s="296"/>
      <c r="H13" s="296"/>
      <c r="I13" s="296"/>
      <c r="J13" s="296"/>
      <c r="K13" s="296"/>
      <c r="L13" s="296"/>
      <c r="M13" s="296"/>
      <c r="N13" s="644">
        <f t="shared" si="0"/>
        <v>0</v>
      </c>
      <c r="O13" s="297"/>
      <c r="P13" s="296"/>
      <c r="Q13" s="296"/>
      <c r="R13" s="296"/>
      <c r="S13" s="296"/>
      <c r="T13" s="296"/>
      <c r="U13" s="296"/>
      <c r="V13" s="296"/>
      <c r="W13" s="296"/>
      <c r="X13" s="296"/>
      <c r="Y13" s="296"/>
      <c r="Z13" s="296"/>
      <c r="AA13" s="296"/>
      <c r="AB13" s="644">
        <f t="shared" si="1"/>
        <v>0</v>
      </c>
      <c r="AC13" s="297"/>
      <c r="AD13" s="296"/>
      <c r="AE13" s="296"/>
      <c r="AF13" s="296"/>
      <c r="AG13" s="296"/>
      <c r="AH13" s="296"/>
      <c r="AI13" s="296"/>
      <c r="AJ13" s="296"/>
      <c r="AK13" s="296"/>
      <c r="AL13" s="296"/>
      <c r="AM13" s="296"/>
      <c r="AN13" s="296"/>
      <c r="AO13" s="296"/>
      <c r="AP13" s="644">
        <f t="shared" si="2"/>
        <v>0</v>
      </c>
    </row>
    <row r="14" spans="1:42" s="298" customFormat="1" ht="18" customHeight="1" x14ac:dyDescent="0.2">
      <c r="A14" s="311" t="s">
        <v>121</v>
      </c>
      <c r="B14" s="296"/>
      <c r="C14" s="296"/>
      <c r="D14" s="296"/>
      <c r="E14" s="296"/>
      <c r="F14" s="296"/>
      <c r="G14" s="296"/>
      <c r="H14" s="296"/>
      <c r="I14" s="296"/>
      <c r="J14" s="296"/>
      <c r="K14" s="296"/>
      <c r="L14" s="296"/>
      <c r="M14" s="296"/>
      <c r="N14" s="644">
        <f t="shared" si="0"/>
        <v>0</v>
      </c>
      <c r="O14" s="297"/>
      <c r="P14" s="296"/>
      <c r="Q14" s="296"/>
      <c r="R14" s="296"/>
      <c r="S14" s="296"/>
      <c r="T14" s="296"/>
      <c r="U14" s="296"/>
      <c r="V14" s="296"/>
      <c r="W14" s="296"/>
      <c r="X14" s="296"/>
      <c r="Y14" s="296"/>
      <c r="Z14" s="296"/>
      <c r="AA14" s="296"/>
      <c r="AB14" s="644">
        <f t="shared" si="1"/>
        <v>0</v>
      </c>
      <c r="AC14" s="297"/>
      <c r="AD14" s="296"/>
      <c r="AE14" s="296"/>
      <c r="AF14" s="296"/>
      <c r="AG14" s="296"/>
      <c r="AH14" s="296"/>
      <c r="AI14" s="296"/>
      <c r="AJ14" s="296"/>
      <c r="AK14" s="296"/>
      <c r="AL14" s="296"/>
      <c r="AM14" s="296"/>
      <c r="AN14" s="296"/>
      <c r="AO14" s="296"/>
      <c r="AP14" s="644">
        <f t="shared" si="2"/>
        <v>0</v>
      </c>
    </row>
    <row r="15" spans="1:42" s="298" customFormat="1" ht="18" customHeight="1" x14ac:dyDescent="0.2">
      <c r="A15" s="388" t="s">
        <v>288</v>
      </c>
      <c r="B15" s="296"/>
      <c r="C15" s="296"/>
      <c r="D15" s="296"/>
      <c r="E15" s="296"/>
      <c r="F15" s="296"/>
      <c r="G15" s="296"/>
      <c r="H15" s="296"/>
      <c r="I15" s="296"/>
      <c r="J15" s="296"/>
      <c r="K15" s="296"/>
      <c r="L15" s="296"/>
      <c r="M15" s="296"/>
      <c r="N15" s="644">
        <f t="shared" si="0"/>
        <v>0</v>
      </c>
      <c r="O15" s="297"/>
      <c r="P15" s="296"/>
      <c r="Q15" s="296"/>
      <c r="R15" s="296"/>
      <c r="S15" s="296"/>
      <c r="T15" s="296"/>
      <c r="U15" s="296"/>
      <c r="V15" s="296"/>
      <c r="W15" s="296"/>
      <c r="X15" s="296"/>
      <c r="Y15" s="296"/>
      <c r="Z15" s="296"/>
      <c r="AA15" s="296"/>
      <c r="AB15" s="644">
        <f t="shared" ref="AB15:AB23" si="3">SUM(P15:AA15)</f>
        <v>0</v>
      </c>
      <c r="AC15" s="297"/>
      <c r="AD15" s="296"/>
      <c r="AE15" s="296"/>
      <c r="AF15" s="296"/>
      <c r="AG15" s="296"/>
      <c r="AH15" s="296"/>
      <c r="AI15" s="296"/>
      <c r="AJ15" s="296"/>
      <c r="AK15" s="296"/>
      <c r="AL15" s="296"/>
      <c r="AM15" s="296"/>
      <c r="AN15" s="296"/>
      <c r="AO15" s="296"/>
      <c r="AP15" s="644">
        <f t="shared" ref="AP15:AP23" si="4">SUM(AD15:AO15)</f>
        <v>0</v>
      </c>
    </row>
    <row r="16" spans="1:42" s="298" customFormat="1" ht="18" customHeight="1" x14ac:dyDescent="0.2">
      <c r="A16" s="311" t="s">
        <v>122</v>
      </c>
      <c r="B16" s="296"/>
      <c r="C16" s="296"/>
      <c r="D16" s="296"/>
      <c r="E16" s="296"/>
      <c r="F16" s="296"/>
      <c r="G16" s="296"/>
      <c r="H16" s="296"/>
      <c r="I16" s="296"/>
      <c r="J16" s="296"/>
      <c r="K16" s="296"/>
      <c r="L16" s="296"/>
      <c r="M16" s="296"/>
      <c r="N16" s="644">
        <f t="shared" si="0"/>
        <v>0</v>
      </c>
      <c r="O16" s="297"/>
      <c r="P16" s="296"/>
      <c r="Q16" s="296"/>
      <c r="R16" s="296"/>
      <c r="S16" s="296"/>
      <c r="T16" s="296"/>
      <c r="U16" s="296"/>
      <c r="V16" s="296"/>
      <c r="W16" s="296"/>
      <c r="X16" s="296"/>
      <c r="Y16" s="296"/>
      <c r="Z16" s="296"/>
      <c r="AA16" s="296"/>
      <c r="AB16" s="644">
        <f t="shared" si="3"/>
        <v>0</v>
      </c>
      <c r="AC16" s="297"/>
      <c r="AD16" s="296"/>
      <c r="AE16" s="296"/>
      <c r="AF16" s="296"/>
      <c r="AG16" s="296"/>
      <c r="AH16" s="296"/>
      <c r="AI16" s="296"/>
      <c r="AJ16" s="296"/>
      <c r="AK16" s="296"/>
      <c r="AL16" s="296"/>
      <c r="AM16" s="296"/>
      <c r="AN16" s="296"/>
      <c r="AO16" s="296"/>
      <c r="AP16" s="644">
        <f t="shared" si="4"/>
        <v>0</v>
      </c>
    </row>
    <row r="17" spans="1:42" s="298" customFormat="1" ht="18" customHeight="1" x14ac:dyDescent="0.2">
      <c r="A17" s="389" t="s">
        <v>183</v>
      </c>
      <c r="B17" s="296"/>
      <c r="C17" s="296"/>
      <c r="D17" s="296"/>
      <c r="E17" s="296"/>
      <c r="F17" s="296"/>
      <c r="G17" s="296"/>
      <c r="H17" s="296"/>
      <c r="I17" s="296"/>
      <c r="J17" s="296"/>
      <c r="K17" s="296"/>
      <c r="L17" s="296"/>
      <c r="M17" s="296"/>
      <c r="N17" s="644">
        <f t="shared" si="0"/>
        <v>0</v>
      </c>
      <c r="O17" s="297"/>
      <c r="P17" s="296"/>
      <c r="Q17" s="296"/>
      <c r="R17" s="296"/>
      <c r="S17" s="296"/>
      <c r="T17" s="296"/>
      <c r="U17" s="296"/>
      <c r="V17" s="296"/>
      <c r="W17" s="296"/>
      <c r="X17" s="296"/>
      <c r="Y17" s="296"/>
      <c r="Z17" s="296"/>
      <c r="AA17" s="296"/>
      <c r="AB17" s="644">
        <f t="shared" si="3"/>
        <v>0</v>
      </c>
      <c r="AC17" s="297"/>
      <c r="AD17" s="296"/>
      <c r="AE17" s="296"/>
      <c r="AF17" s="296"/>
      <c r="AG17" s="296"/>
      <c r="AH17" s="296"/>
      <c r="AI17" s="296"/>
      <c r="AJ17" s="296"/>
      <c r="AK17" s="296"/>
      <c r="AL17" s="296"/>
      <c r="AM17" s="296"/>
      <c r="AN17" s="296"/>
      <c r="AO17" s="296"/>
      <c r="AP17" s="644">
        <f t="shared" si="4"/>
        <v>0</v>
      </c>
    </row>
    <row r="18" spans="1:42" s="298" customFormat="1" ht="18" customHeight="1" x14ac:dyDescent="0.2">
      <c r="A18" s="389" t="s">
        <v>414</v>
      </c>
      <c r="B18" s="296"/>
      <c r="C18" s="296"/>
      <c r="D18" s="296"/>
      <c r="E18" s="296"/>
      <c r="F18" s="296"/>
      <c r="G18" s="296"/>
      <c r="H18" s="296"/>
      <c r="I18" s="296"/>
      <c r="J18" s="296"/>
      <c r="K18" s="296"/>
      <c r="L18" s="296"/>
      <c r="M18" s="296"/>
      <c r="N18" s="644">
        <f t="shared" si="0"/>
        <v>0</v>
      </c>
      <c r="O18" s="297"/>
      <c r="P18" s="296"/>
      <c r="Q18" s="296"/>
      <c r="R18" s="296"/>
      <c r="S18" s="296"/>
      <c r="T18" s="296"/>
      <c r="U18" s="296"/>
      <c r="V18" s="296"/>
      <c r="W18" s="296"/>
      <c r="X18" s="296"/>
      <c r="Y18" s="296"/>
      <c r="Z18" s="296"/>
      <c r="AA18" s="296"/>
      <c r="AB18" s="644">
        <f t="shared" si="3"/>
        <v>0</v>
      </c>
      <c r="AC18" s="297"/>
      <c r="AD18" s="296"/>
      <c r="AE18" s="296"/>
      <c r="AF18" s="296"/>
      <c r="AG18" s="296"/>
      <c r="AH18" s="296"/>
      <c r="AI18" s="296"/>
      <c r="AJ18" s="296"/>
      <c r="AK18" s="296"/>
      <c r="AL18" s="296"/>
      <c r="AM18" s="296"/>
      <c r="AN18" s="296"/>
      <c r="AO18" s="296"/>
      <c r="AP18" s="644">
        <f t="shared" si="4"/>
        <v>0</v>
      </c>
    </row>
    <row r="19" spans="1:42" s="298" customFormat="1" ht="18" customHeight="1" x14ac:dyDescent="0.2">
      <c r="A19" s="389" t="s">
        <v>414</v>
      </c>
      <c r="B19" s="296"/>
      <c r="C19" s="296"/>
      <c r="D19" s="296"/>
      <c r="E19" s="296"/>
      <c r="F19" s="296"/>
      <c r="G19" s="296"/>
      <c r="H19" s="296"/>
      <c r="I19" s="296"/>
      <c r="J19" s="296"/>
      <c r="K19" s="296"/>
      <c r="L19" s="296"/>
      <c r="M19" s="296"/>
      <c r="N19" s="644">
        <f t="shared" si="0"/>
        <v>0</v>
      </c>
      <c r="O19" s="297"/>
      <c r="P19" s="296"/>
      <c r="Q19" s="296"/>
      <c r="R19" s="296"/>
      <c r="S19" s="296"/>
      <c r="T19" s="296"/>
      <c r="U19" s="296"/>
      <c r="V19" s="296"/>
      <c r="W19" s="296"/>
      <c r="X19" s="296"/>
      <c r="Y19" s="296"/>
      <c r="Z19" s="296"/>
      <c r="AA19" s="296"/>
      <c r="AB19" s="644">
        <f t="shared" si="3"/>
        <v>0</v>
      </c>
      <c r="AC19" s="297"/>
      <c r="AD19" s="296"/>
      <c r="AE19" s="296"/>
      <c r="AF19" s="296"/>
      <c r="AG19" s="296"/>
      <c r="AH19" s="296"/>
      <c r="AI19" s="296"/>
      <c r="AJ19" s="296"/>
      <c r="AK19" s="296"/>
      <c r="AL19" s="296"/>
      <c r="AM19" s="296"/>
      <c r="AN19" s="296"/>
      <c r="AO19" s="296"/>
      <c r="AP19" s="644">
        <f t="shared" si="4"/>
        <v>0</v>
      </c>
    </row>
    <row r="20" spans="1:42" s="298" customFormat="1" ht="18" customHeight="1" x14ac:dyDescent="0.2">
      <c r="A20" s="389" t="s">
        <v>414</v>
      </c>
      <c r="B20" s="296"/>
      <c r="C20" s="296"/>
      <c r="D20" s="296"/>
      <c r="E20" s="296"/>
      <c r="F20" s="296"/>
      <c r="G20" s="296"/>
      <c r="H20" s="296"/>
      <c r="I20" s="296"/>
      <c r="J20" s="296"/>
      <c r="K20" s="296"/>
      <c r="L20" s="296"/>
      <c r="M20" s="296"/>
      <c r="N20" s="644">
        <f t="shared" si="0"/>
        <v>0</v>
      </c>
      <c r="O20" s="297"/>
      <c r="P20" s="296"/>
      <c r="Q20" s="296"/>
      <c r="R20" s="296"/>
      <c r="S20" s="296"/>
      <c r="T20" s="296"/>
      <c r="U20" s="296"/>
      <c r="V20" s="296"/>
      <c r="W20" s="296"/>
      <c r="X20" s="296"/>
      <c r="Y20" s="296"/>
      <c r="Z20" s="296"/>
      <c r="AA20" s="296"/>
      <c r="AB20" s="644">
        <f t="shared" si="3"/>
        <v>0</v>
      </c>
      <c r="AC20" s="297"/>
      <c r="AD20" s="296"/>
      <c r="AE20" s="296"/>
      <c r="AF20" s="296"/>
      <c r="AG20" s="296"/>
      <c r="AH20" s="296"/>
      <c r="AI20" s="296"/>
      <c r="AJ20" s="296"/>
      <c r="AK20" s="296"/>
      <c r="AL20" s="296"/>
      <c r="AM20" s="296"/>
      <c r="AN20" s="296"/>
      <c r="AO20" s="296"/>
      <c r="AP20" s="644">
        <f t="shared" si="4"/>
        <v>0</v>
      </c>
    </row>
    <row r="21" spans="1:42" s="298" customFormat="1" ht="18" customHeight="1" x14ac:dyDescent="0.2">
      <c r="A21" s="389" t="s">
        <v>414</v>
      </c>
      <c r="B21" s="296"/>
      <c r="C21" s="296"/>
      <c r="D21" s="296"/>
      <c r="E21" s="296"/>
      <c r="F21" s="296"/>
      <c r="G21" s="296"/>
      <c r="H21" s="296"/>
      <c r="I21" s="296"/>
      <c r="J21" s="296"/>
      <c r="K21" s="296"/>
      <c r="L21" s="296"/>
      <c r="M21" s="296"/>
      <c r="N21" s="644">
        <f t="shared" si="0"/>
        <v>0</v>
      </c>
      <c r="O21" s="297"/>
      <c r="P21" s="296"/>
      <c r="Q21" s="296"/>
      <c r="R21" s="296"/>
      <c r="S21" s="296"/>
      <c r="T21" s="296"/>
      <c r="U21" s="296"/>
      <c r="V21" s="296"/>
      <c r="W21" s="296"/>
      <c r="X21" s="296"/>
      <c r="Y21" s="296"/>
      <c r="Z21" s="296"/>
      <c r="AA21" s="296"/>
      <c r="AB21" s="644">
        <f t="shared" si="3"/>
        <v>0</v>
      </c>
      <c r="AC21" s="297"/>
      <c r="AD21" s="296"/>
      <c r="AE21" s="296"/>
      <c r="AF21" s="296"/>
      <c r="AG21" s="296"/>
      <c r="AH21" s="296"/>
      <c r="AI21" s="296"/>
      <c r="AJ21" s="296"/>
      <c r="AK21" s="296"/>
      <c r="AL21" s="296"/>
      <c r="AM21" s="296"/>
      <c r="AN21" s="296"/>
      <c r="AO21" s="296"/>
      <c r="AP21" s="644">
        <f t="shared" si="4"/>
        <v>0</v>
      </c>
    </row>
    <row r="22" spans="1:42" s="298" customFormat="1" ht="18" customHeight="1" x14ac:dyDescent="0.2">
      <c r="A22" s="389" t="s">
        <v>414</v>
      </c>
      <c r="B22" s="296"/>
      <c r="C22" s="296"/>
      <c r="D22" s="296"/>
      <c r="E22" s="296"/>
      <c r="F22" s="296"/>
      <c r="G22" s="296"/>
      <c r="H22" s="296"/>
      <c r="I22" s="296"/>
      <c r="J22" s="296"/>
      <c r="K22" s="296"/>
      <c r="L22" s="296"/>
      <c r="M22" s="296"/>
      <c r="N22" s="644">
        <f t="shared" si="0"/>
        <v>0</v>
      </c>
      <c r="O22" s="297"/>
      <c r="P22" s="296"/>
      <c r="Q22" s="296"/>
      <c r="R22" s="296"/>
      <c r="S22" s="296"/>
      <c r="T22" s="296"/>
      <c r="U22" s="296"/>
      <c r="V22" s="296"/>
      <c r="W22" s="296"/>
      <c r="X22" s="296"/>
      <c r="Y22" s="296"/>
      <c r="Z22" s="296"/>
      <c r="AA22" s="296"/>
      <c r="AB22" s="644">
        <f t="shared" si="3"/>
        <v>0</v>
      </c>
      <c r="AC22" s="297"/>
      <c r="AD22" s="296"/>
      <c r="AE22" s="296"/>
      <c r="AF22" s="296"/>
      <c r="AG22" s="296"/>
      <c r="AH22" s="296"/>
      <c r="AI22" s="296"/>
      <c r="AJ22" s="296"/>
      <c r="AK22" s="296"/>
      <c r="AL22" s="296"/>
      <c r="AM22" s="296"/>
      <c r="AN22" s="296"/>
      <c r="AO22" s="296"/>
      <c r="AP22" s="644">
        <f t="shared" si="4"/>
        <v>0</v>
      </c>
    </row>
    <row r="23" spans="1:42" s="298" customFormat="1" ht="18" customHeight="1" x14ac:dyDescent="0.2">
      <c r="A23" s="389" t="s">
        <v>414</v>
      </c>
      <c r="B23" s="295"/>
      <c r="C23" s="295"/>
      <c r="D23" s="295"/>
      <c r="E23" s="295"/>
      <c r="F23" s="299"/>
      <c r="G23" s="299"/>
      <c r="H23" s="299"/>
      <c r="I23" s="299"/>
      <c r="J23" s="299"/>
      <c r="K23" s="299"/>
      <c r="L23" s="299"/>
      <c r="M23" s="299"/>
      <c r="N23" s="644">
        <f t="shared" si="0"/>
        <v>0</v>
      </c>
      <c r="O23" s="297"/>
      <c r="P23" s="295"/>
      <c r="Q23" s="295"/>
      <c r="R23" s="295"/>
      <c r="S23" s="295"/>
      <c r="T23" s="299"/>
      <c r="U23" s="299"/>
      <c r="V23" s="299"/>
      <c r="W23" s="299"/>
      <c r="X23" s="299"/>
      <c r="Y23" s="299"/>
      <c r="Z23" s="299"/>
      <c r="AA23" s="299"/>
      <c r="AB23" s="644">
        <f t="shared" si="3"/>
        <v>0</v>
      </c>
      <c r="AC23" s="297"/>
      <c r="AD23" s="295"/>
      <c r="AE23" s="295"/>
      <c r="AF23" s="295"/>
      <c r="AG23" s="295"/>
      <c r="AH23" s="299"/>
      <c r="AI23" s="299"/>
      <c r="AJ23" s="299"/>
      <c r="AK23" s="299"/>
      <c r="AL23" s="299"/>
      <c r="AM23" s="299"/>
      <c r="AN23" s="299"/>
      <c r="AO23" s="299"/>
      <c r="AP23" s="644">
        <f t="shared" si="4"/>
        <v>0</v>
      </c>
    </row>
    <row r="24" spans="1:42" s="298" customFormat="1" ht="18" customHeight="1" x14ac:dyDescent="0.2">
      <c r="A24" s="300"/>
      <c r="B24" s="300"/>
      <c r="C24" s="300"/>
      <c r="D24" s="300"/>
      <c r="E24" s="300"/>
      <c r="F24" s="300"/>
      <c r="G24" s="300"/>
      <c r="H24" s="300"/>
      <c r="I24" s="300"/>
      <c r="J24" s="300"/>
      <c r="K24" s="300"/>
      <c r="L24" s="300"/>
      <c r="M24" s="300"/>
      <c r="N24" s="300"/>
      <c r="O24" s="297"/>
      <c r="P24" s="300"/>
      <c r="Q24" s="300"/>
      <c r="R24" s="300"/>
      <c r="S24" s="300"/>
      <c r="T24" s="300"/>
      <c r="U24" s="300"/>
      <c r="V24" s="300"/>
      <c r="W24" s="300"/>
      <c r="X24" s="300"/>
      <c r="Y24" s="300"/>
      <c r="Z24" s="300"/>
      <c r="AA24" s="300"/>
      <c r="AB24" s="653"/>
      <c r="AC24" s="297"/>
      <c r="AD24" s="300"/>
      <c r="AE24" s="300"/>
      <c r="AF24" s="300"/>
      <c r="AG24" s="300"/>
      <c r="AH24" s="300"/>
      <c r="AI24" s="300"/>
      <c r="AJ24" s="300"/>
      <c r="AK24" s="300"/>
      <c r="AL24" s="300"/>
      <c r="AM24" s="300"/>
      <c r="AN24" s="300"/>
      <c r="AO24" s="300"/>
      <c r="AP24" s="300"/>
    </row>
    <row r="25" spans="1:42" s="298" customFormat="1" ht="18" customHeight="1" thickBot="1" x14ac:dyDescent="0.25">
      <c r="A25" s="639" t="s">
        <v>26</v>
      </c>
      <c r="B25" s="640">
        <f t="shared" ref="B25:M25" si="5">SUM(B7:B23)</f>
        <v>0</v>
      </c>
      <c r="C25" s="640">
        <f t="shared" si="5"/>
        <v>0</v>
      </c>
      <c r="D25" s="640">
        <f t="shared" si="5"/>
        <v>0</v>
      </c>
      <c r="E25" s="640">
        <f t="shared" si="5"/>
        <v>0</v>
      </c>
      <c r="F25" s="640">
        <f t="shared" si="5"/>
        <v>0</v>
      </c>
      <c r="G25" s="640">
        <f t="shared" si="5"/>
        <v>0</v>
      </c>
      <c r="H25" s="640">
        <f t="shared" si="5"/>
        <v>0</v>
      </c>
      <c r="I25" s="640">
        <f t="shared" si="5"/>
        <v>0</v>
      </c>
      <c r="J25" s="640">
        <f t="shared" si="5"/>
        <v>0</v>
      </c>
      <c r="K25" s="640">
        <f t="shared" si="5"/>
        <v>0</v>
      </c>
      <c r="L25" s="640">
        <f t="shared" si="5"/>
        <v>0</v>
      </c>
      <c r="M25" s="640">
        <f t="shared" si="5"/>
        <v>0</v>
      </c>
      <c r="N25" s="641">
        <f>SUM(N8:N23)</f>
        <v>0</v>
      </c>
      <c r="O25" s="642"/>
      <c r="P25" s="640">
        <f t="shared" ref="P25:AA25" si="6">SUM(P7:P23)</f>
        <v>0</v>
      </c>
      <c r="Q25" s="640">
        <f t="shared" si="6"/>
        <v>0</v>
      </c>
      <c r="R25" s="640">
        <f t="shared" si="6"/>
        <v>0</v>
      </c>
      <c r="S25" s="640">
        <f t="shared" si="6"/>
        <v>0</v>
      </c>
      <c r="T25" s="640">
        <f t="shared" si="6"/>
        <v>0</v>
      </c>
      <c r="U25" s="640">
        <f t="shared" si="6"/>
        <v>0</v>
      </c>
      <c r="V25" s="640">
        <f t="shared" si="6"/>
        <v>0</v>
      </c>
      <c r="W25" s="640">
        <f t="shared" si="6"/>
        <v>0</v>
      </c>
      <c r="X25" s="640">
        <f t="shared" si="6"/>
        <v>0</v>
      </c>
      <c r="Y25" s="640">
        <f t="shared" si="6"/>
        <v>0</v>
      </c>
      <c r="Z25" s="640">
        <f t="shared" si="6"/>
        <v>0</v>
      </c>
      <c r="AA25" s="640">
        <f t="shared" si="6"/>
        <v>0</v>
      </c>
      <c r="AB25" s="641">
        <f>SUM(AB8:AB23)</f>
        <v>0</v>
      </c>
      <c r="AC25" s="642"/>
      <c r="AD25" s="640">
        <f t="shared" ref="AD25:AO25" si="7">SUM(AD7:AD23)</f>
        <v>0</v>
      </c>
      <c r="AE25" s="640">
        <f t="shared" si="7"/>
        <v>0</v>
      </c>
      <c r="AF25" s="640">
        <f t="shared" si="7"/>
        <v>0</v>
      </c>
      <c r="AG25" s="640">
        <f t="shared" si="7"/>
        <v>0</v>
      </c>
      <c r="AH25" s="640">
        <f t="shared" si="7"/>
        <v>0</v>
      </c>
      <c r="AI25" s="640">
        <f t="shared" si="7"/>
        <v>0</v>
      </c>
      <c r="AJ25" s="640">
        <f t="shared" si="7"/>
        <v>0</v>
      </c>
      <c r="AK25" s="640">
        <f t="shared" si="7"/>
        <v>0</v>
      </c>
      <c r="AL25" s="640">
        <f t="shared" si="7"/>
        <v>0</v>
      </c>
      <c r="AM25" s="640">
        <f t="shared" si="7"/>
        <v>0</v>
      </c>
      <c r="AN25" s="640">
        <f t="shared" si="7"/>
        <v>0</v>
      </c>
      <c r="AO25" s="640">
        <f t="shared" si="7"/>
        <v>0</v>
      </c>
      <c r="AP25" s="641">
        <f>SUM(AP8:AP23)</f>
        <v>0</v>
      </c>
    </row>
    <row r="26" spans="1:42" s="298" customFormat="1" ht="18" customHeight="1" thickTop="1" x14ac:dyDescent="0.2">
      <c r="A26" s="392"/>
      <c r="B26" s="390"/>
      <c r="C26" s="390"/>
      <c r="D26" s="390"/>
      <c r="E26" s="390"/>
      <c r="F26" s="390"/>
      <c r="G26" s="390"/>
      <c r="H26" s="390"/>
      <c r="I26" s="390"/>
      <c r="J26" s="390"/>
      <c r="K26" s="390"/>
      <c r="L26" s="390"/>
      <c r="M26" s="390"/>
      <c r="N26" s="391"/>
      <c r="O26" s="297"/>
      <c r="P26" s="390"/>
      <c r="Q26" s="390"/>
      <c r="R26" s="390"/>
      <c r="S26" s="390"/>
      <c r="T26" s="390"/>
      <c r="U26" s="390"/>
      <c r="V26" s="390"/>
      <c r="W26" s="390"/>
      <c r="X26" s="390"/>
      <c r="Y26" s="390"/>
      <c r="Z26" s="390"/>
      <c r="AA26" s="390"/>
      <c r="AB26" s="391"/>
      <c r="AC26" s="297"/>
      <c r="AD26" s="390"/>
      <c r="AE26" s="390"/>
      <c r="AF26" s="390"/>
      <c r="AG26" s="390"/>
      <c r="AH26" s="390"/>
      <c r="AI26" s="390"/>
      <c r="AJ26" s="390"/>
      <c r="AK26" s="390"/>
      <c r="AL26" s="390"/>
      <c r="AM26" s="390"/>
      <c r="AN26" s="390"/>
      <c r="AO26" s="390"/>
      <c r="AP26" s="391"/>
    </row>
    <row r="27" spans="1:42" ht="18" customHeight="1" x14ac:dyDescent="0.2">
      <c r="B27" s="10"/>
      <c r="C27" s="10"/>
      <c r="D27" s="10"/>
      <c r="E27" s="10"/>
      <c r="F27" s="10"/>
      <c r="G27" s="10"/>
      <c r="H27" s="10"/>
      <c r="M27" s="11"/>
      <c r="N27" s="12"/>
      <c r="P27" s="10"/>
      <c r="Q27" s="10"/>
      <c r="R27" s="10"/>
      <c r="S27" s="10"/>
      <c r="T27" s="10"/>
      <c r="U27" s="10"/>
      <c r="V27" s="10"/>
      <c r="AA27" s="11"/>
      <c r="AB27" s="12"/>
      <c r="AD27" s="10"/>
      <c r="AE27" s="10"/>
      <c r="AF27" s="10"/>
      <c r="AG27" s="10"/>
      <c r="AH27" s="10"/>
      <c r="AI27" s="10"/>
      <c r="AJ27" s="10"/>
      <c r="AO27" s="11"/>
      <c r="AP27" s="12"/>
    </row>
    <row r="28" spans="1:42" ht="68.25" customHeight="1" x14ac:dyDescent="0.2">
      <c r="A28" s="9" t="s">
        <v>290</v>
      </c>
      <c r="B28" s="833"/>
      <c r="C28" s="833"/>
      <c r="D28" s="10"/>
      <c r="E28" s="10"/>
      <c r="F28" s="10"/>
      <c r="G28" s="10"/>
      <c r="H28" s="10"/>
      <c r="N28" s="12"/>
      <c r="P28" s="645" t="s">
        <v>290</v>
      </c>
      <c r="Q28" s="834"/>
      <c r="R28" s="834"/>
      <c r="S28" s="10"/>
      <c r="T28" s="10"/>
      <c r="AD28" s="645" t="s">
        <v>290</v>
      </c>
      <c r="AE28" s="834"/>
      <c r="AF28" s="834"/>
      <c r="AG28" s="10"/>
      <c r="AH28" s="10"/>
    </row>
    <row r="29" spans="1:42" ht="47.25" customHeight="1" x14ac:dyDescent="0.2">
      <c r="A29" s="9" t="s">
        <v>185</v>
      </c>
      <c r="B29" s="828"/>
      <c r="C29" s="828"/>
      <c r="D29" s="828"/>
      <c r="E29" s="828"/>
      <c r="P29" s="645" t="s">
        <v>185</v>
      </c>
      <c r="Q29" s="828"/>
      <c r="R29" s="828"/>
      <c r="S29" s="828"/>
      <c r="T29" s="828"/>
      <c r="AD29" s="645" t="s">
        <v>185</v>
      </c>
      <c r="AE29" s="828"/>
      <c r="AF29" s="828"/>
      <c r="AG29" s="828"/>
      <c r="AH29" s="828"/>
    </row>
    <row r="30" spans="1:42" ht="18" customHeight="1" x14ac:dyDescent="0.25">
      <c r="A30" s="13"/>
      <c r="B30" s="8"/>
      <c r="N30" s="14"/>
    </row>
    <row r="31" spans="1:42" ht="18" customHeight="1" x14ac:dyDescent="0.25">
      <c r="A31" s="15"/>
      <c r="B31" s="16"/>
      <c r="N31" s="14"/>
    </row>
    <row r="32" spans="1:42" s="14" customFormat="1" ht="18" customHeight="1" x14ac:dyDescent="0.2">
      <c r="A32" s="15"/>
      <c r="B32" s="17"/>
      <c r="C32" s="18"/>
    </row>
    <row r="33" spans="1:14" ht="18" customHeight="1" x14ac:dyDescent="0.2">
      <c r="A33" s="14"/>
      <c r="B33" s="17"/>
      <c r="C33" s="18"/>
      <c r="N33" s="14"/>
    </row>
    <row r="34" spans="1:14" ht="18" customHeight="1" x14ac:dyDescent="0.2">
      <c r="A34" s="14"/>
      <c r="B34" s="17"/>
      <c r="C34" s="18"/>
      <c r="N34" s="14"/>
    </row>
    <row r="35" spans="1:14" ht="18" customHeight="1" x14ac:dyDescent="0.2">
      <c r="A35" s="14"/>
      <c r="B35" s="19"/>
      <c r="C35" s="18"/>
      <c r="N35" s="14"/>
    </row>
    <row r="36" spans="1:14" ht="18" customHeight="1" x14ac:dyDescent="0.2">
      <c r="A36" s="14"/>
      <c r="B36" s="19"/>
      <c r="C36" s="18"/>
      <c r="N36" s="14"/>
    </row>
    <row r="37" spans="1:14" ht="18" customHeight="1" x14ac:dyDescent="0.2">
      <c r="A37" s="14"/>
      <c r="B37" s="19"/>
      <c r="C37" s="18"/>
      <c r="N37" s="14"/>
    </row>
    <row r="38" spans="1:14" ht="18" customHeight="1" x14ac:dyDescent="0.2">
      <c r="A38" s="14"/>
      <c r="B38" s="19"/>
      <c r="C38" s="18"/>
      <c r="N38" s="14"/>
    </row>
    <row r="39" spans="1:14" ht="18" customHeight="1" x14ac:dyDescent="0.2">
      <c r="A39" s="14"/>
      <c r="B39" s="19"/>
      <c r="C39" s="18"/>
    </row>
    <row r="40" spans="1:14" ht="18" customHeight="1" x14ac:dyDescent="0.2">
      <c r="A40" s="14"/>
      <c r="B40" s="19"/>
      <c r="C40" s="18"/>
    </row>
    <row r="41" spans="1:14" ht="18" customHeight="1" x14ac:dyDescent="0.2">
      <c r="A41" s="14"/>
      <c r="B41" s="19"/>
      <c r="C41" s="18"/>
    </row>
    <row r="42" spans="1:14" ht="18" customHeight="1" x14ac:dyDescent="0.2">
      <c r="A42" s="14"/>
      <c r="B42" s="19"/>
      <c r="C42" s="18"/>
    </row>
    <row r="43" spans="1:14" ht="18" customHeight="1" x14ac:dyDescent="0.2">
      <c r="A43" s="14"/>
      <c r="B43" s="19"/>
      <c r="C43" s="18"/>
    </row>
    <row r="44" spans="1:14" ht="18" customHeight="1" x14ac:dyDescent="0.2">
      <c r="A44" s="14"/>
      <c r="B44" s="19"/>
      <c r="C44" s="18"/>
    </row>
    <row r="45" spans="1:14" ht="18" customHeight="1" x14ac:dyDescent="0.2">
      <c r="A45" s="14"/>
      <c r="B45" s="19"/>
      <c r="C45" s="18"/>
    </row>
    <row r="46" spans="1:14" ht="18" customHeight="1" x14ac:dyDescent="0.2">
      <c r="A46" s="14"/>
      <c r="B46" s="19"/>
      <c r="C46" s="18"/>
    </row>
    <row r="47" spans="1:14" ht="18" customHeight="1" x14ac:dyDescent="0.2">
      <c r="A47" s="15"/>
      <c r="B47" s="19"/>
      <c r="C47" s="20"/>
      <c r="D47" s="13"/>
    </row>
    <row r="48" spans="1:14" ht="18" customHeight="1" x14ac:dyDescent="0.2">
      <c r="A48" s="15"/>
      <c r="B48" s="19"/>
      <c r="C48" s="20"/>
      <c r="D48" s="13"/>
    </row>
    <row r="49" spans="1:4" ht="18" customHeight="1" x14ac:dyDescent="0.2">
      <c r="A49" s="15"/>
      <c r="B49" s="19"/>
      <c r="C49" s="20"/>
      <c r="D49" s="13"/>
    </row>
    <row r="50" spans="1:4" ht="18" customHeight="1" x14ac:dyDescent="0.2">
      <c r="A50" s="15"/>
      <c r="B50" s="21"/>
      <c r="C50" s="22"/>
      <c r="D50" s="13"/>
    </row>
    <row r="51" spans="1:4" ht="18" customHeight="1" x14ac:dyDescent="0.2">
      <c r="A51" s="15"/>
      <c r="B51" s="23"/>
      <c r="C51" s="24"/>
      <c r="D51" s="13"/>
    </row>
    <row r="52" spans="1:4" ht="18" customHeight="1" x14ac:dyDescent="0.2">
      <c r="A52" s="15"/>
      <c r="B52" s="15"/>
      <c r="C52" s="13"/>
      <c r="D52" s="13"/>
    </row>
    <row r="53" spans="1:4" ht="18" customHeight="1" x14ac:dyDescent="0.2">
      <c r="A53" s="15"/>
      <c r="B53" s="15"/>
      <c r="C53" s="13"/>
      <c r="D53" s="13"/>
    </row>
    <row r="54" spans="1:4" ht="18" customHeight="1" x14ac:dyDescent="0.2">
      <c r="A54" s="13"/>
      <c r="B54" s="13"/>
      <c r="C54" s="13"/>
      <c r="D54" s="13"/>
    </row>
  </sheetData>
  <sheetProtection formatCells="0" formatColumns="0" formatRows="0" insertRows="0"/>
  <mergeCells count="11">
    <mergeCell ref="A1:M1"/>
    <mergeCell ref="B29:E29"/>
    <mergeCell ref="B5:N5"/>
    <mergeCell ref="P5:AB5"/>
    <mergeCell ref="AD5:AP5"/>
    <mergeCell ref="A2:K2"/>
    <mergeCell ref="B28:C28"/>
    <mergeCell ref="Q28:R28"/>
    <mergeCell ref="Q29:T29"/>
    <mergeCell ref="AE28:AF28"/>
    <mergeCell ref="AE29:AH29"/>
  </mergeCells>
  <phoneticPr fontId="0" type="noConversion"/>
  <printOptions horizontalCentered="1"/>
  <pageMargins left="0" right="0" top="0.56000000000000005" bottom="0.5" header="0" footer="0"/>
  <pageSetup scale="58" orientation="landscape" r:id="rId1"/>
  <headerFooter alignWithMargins="0">
    <oddFooter>&amp;C&amp;A&amp;R&amp;P</oddFooter>
  </headerFooter>
  <colBreaks count="2" manualBreakCount="2">
    <brk id="14" max="28" man="1"/>
    <brk id="29" max="25" man="1"/>
  </col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P89"/>
  <sheetViews>
    <sheetView zoomScaleNormal="100" workbookViewId="0">
      <selection activeCell="E9" sqref="E9"/>
    </sheetView>
  </sheetViews>
  <sheetFormatPr defaultColWidth="8.7109375" defaultRowHeight="12.75" x14ac:dyDescent="0.2"/>
  <cols>
    <col min="1" max="3" width="8.7109375" style="49"/>
    <col min="4" max="4" width="24.28515625" style="49" customWidth="1"/>
    <col min="5" max="7" width="18.7109375" style="49" customWidth="1"/>
    <col min="8" max="8" width="11.7109375" style="426" bestFit="1" customWidth="1"/>
    <col min="9" max="9" width="16" style="426" bestFit="1" customWidth="1"/>
    <col min="10" max="10" width="12.85546875" style="426" bestFit="1" customWidth="1"/>
    <col min="11" max="16" width="8.7109375" style="426"/>
    <col min="17" max="16384" width="8.7109375" style="49"/>
  </cols>
  <sheetData>
    <row r="1" spans="1:13" ht="41.45" customHeight="1" x14ac:dyDescent="0.2">
      <c r="A1" s="832" t="s">
        <v>413</v>
      </c>
      <c r="B1" s="832"/>
      <c r="C1" s="832"/>
      <c r="D1" s="832"/>
      <c r="E1" s="832"/>
      <c r="F1" s="832"/>
      <c r="G1" s="832"/>
      <c r="H1" s="760"/>
      <c r="I1" s="760"/>
      <c r="J1" s="760"/>
      <c r="K1" s="760"/>
      <c r="L1" s="760"/>
      <c r="M1" s="760"/>
    </row>
    <row r="2" spans="1:13" ht="15.75" x14ac:dyDescent="0.25">
      <c r="A2" s="835" t="str">
        <f>IF('Assumpt &amp; Notes'!C5="","",'Assumpt &amp; Notes'!C5)</f>
        <v/>
      </c>
      <c r="B2" s="835"/>
      <c r="C2" s="835"/>
      <c r="D2" s="835"/>
      <c r="E2" s="835"/>
      <c r="F2" s="835"/>
      <c r="G2" s="835"/>
    </row>
    <row r="3" spans="1:13" ht="15.75" x14ac:dyDescent="0.25">
      <c r="A3" s="835" t="s">
        <v>386</v>
      </c>
      <c r="B3" s="835"/>
      <c r="C3" s="835"/>
      <c r="D3" s="835"/>
      <c r="E3" s="835"/>
      <c r="F3" s="835"/>
      <c r="G3" s="835"/>
    </row>
    <row r="4" spans="1:13" ht="15.75" x14ac:dyDescent="0.25">
      <c r="A4" s="835" t="s">
        <v>385</v>
      </c>
      <c r="B4" s="835"/>
      <c r="C4" s="835"/>
      <c r="D4" s="835"/>
      <c r="E4" s="835"/>
      <c r="F4" s="835"/>
      <c r="G4" s="835"/>
    </row>
    <row r="5" spans="1:13" ht="15.75" x14ac:dyDescent="0.25">
      <c r="A5" s="835"/>
      <c r="B5" s="835"/>
      <c r="C5" s="835"/>
      <c r="D5" s="835"/>
      <c r="E5" s="835"/>
      <c r="F5" s="835"/>
      <c r="G5" s="835"/>
    </row>
    <row r="6" spans="1:13" ht="15.75" x14ac:dyDescent="0.25">
      <c r="A6" s="699"/>
      <c r="B6" s="699"/>
      <c r="C6" s="699"/>
      <c r="D6" s="699"/>
      <c r="E6" s="699"/>
      <c r="F6" s="699"/>
      <c r="G6" s="699"/>
    </row>
    <row r="7" spans="1:13" ht="15.75" x14ac:dyDescent="0.25">
      <c r="A7" s="699"/>
      <c r="B7" s="699"/>
      <c r="C7" s="699"/>
      <c r="D7" s="699"/>
      <c r="E7" s="699"/>
      <c r="F7" s="699"/>
      <c r="G7" s="699"/>
    </row>
    <row r="8" spans="1:13" ht="15.75" x14ac:dyDescent="0.25">
      <c r="A8" s="428"/>
      <c r="B8" s="427"/>
      <c r="C8" s="427"/>
      <c r="D8" s="427"/>
      <c r="E8" s="131">
        <f>'Assumpt &amp; Notes'!D7</f>
        <v>0</v>
      </c>
      <c r="F8" s="131">
        <f>'Assumpt &amp; Notes'!D7+1</f>
        <v>1</v>
      </c>
      <c r="G8" s="131">
        <f>'Assumpt &amp; Notes'!D7+2</f>
        <v>2</v>
      </c>
    </row>
    <row r="9" spans="1:13" ht="15.75" x14ac:dyDescent="0.25">
      <c r="A9" s="87" t="s">
        <v>396</v>
      </c>
      <c r="B9" s="434"/>
      <c r="C9" s="434"/>
      <c r="D9" s="434"/>
      <c r="E9" s="741">
        <f>SUM('Rev &amp; Exp Mult Yr Summary'!B11:B13)</f>
        <v>0</v>
      </c>
      <c r="F9" s="741">
        <f>SUM('Rev &amp; Exp Mult Yr Summary'!C11:C13)</f>
        <v>0</v>
      </c>
      <c r="G9" s="741">
        <f>SUM('Rev &amp; Exp Mult Yr Summary'!D11:D13)</f>
        <v>0</v>
      </c>
    </row>
    <row r="10" spans="1:13" ht="15.75" x14ac:dyDescent="0.25">
      <c r="A10" s="87"/>
      <c r="B10" s="434"/>
      <c r="C10" s="434"/>
      <c r="D10" s="434"/>
      <c r="E10" s="737"/>
      <c r="F10" s="737"/>
      <c r="G10" s="737"/>
    </row>
    <row r="12" spans="1:13" ht="15.75" x14ac:dyDescent="0.25">
      <c r="A12" s="428"/>
      <c r="B12" s="427"/>
      <c r="C12" s="427"/>
      <c r="D12" s="427"/>
      <c r="E12" s="732"/>
      <c r="F12" s="732"/>
      <c r="G12" s="732"/>
      <c r="J12" s="735"/>
    </row>
    <row r="13" spans="1:13" ht="15.75" x14ac:dyDescent="0.25">
      <c r="A13" s="428" t="s">
        <v>387</v>
      </c>
      <c r="B13" s="427"/>
      <c r="C13" s="427"/>
      <c r="D13" s="427"/>
      <c r="E13" s="732"/>
      <c r="F13" s="732"/>
      <c r="G13" s="732"/>
    </row>
    <row r="14" spans="1:13" ht="50.25" customHeight="1" x14ac:dyDescent="0.25">
      <c r="A14" s="428"/>
      <c r="B14" s="429"/>
      <c r="C14" s="427"/>
      <c r="D14" s="734" t="s">
        <v>389</v>
      </c>
      <c r="E14" s="745" t="s">
        <v>399</v>
      </c>
      <c r="F14" s="736" t="s">
        <v>400</v>
      </c>
      <c r="G14" s="736" t="s">
        <v>401</v>
      </c>
    </row>
    <row r="15" spans="1:13" ht="16.5" customHeight="1" x14ac:dyDescent="0.25">
      <c r="A15" s="428"/>
      <c r="B15" s="429"/>
      <c r="C15" s="427"/>
      <c r="D15" s="742" t="s">
        <v>390</v>
      </c>
      <c r="E15" s="738">
        <v>1</v>
      </c>
      <c r="F15" s="739">
        <f>+SUM('Rev &amp; Exp Mult Yr Summary'!C11:C13)*0.01</f>
        <v>0</v>
      </c>
      <c r="G15" s="739">
        <f>+SUM('Rev &amp; Exp Mult Yr Summary'!D11:D13)*0.02</f>
        <v>0</v>
      </c>
    </row>
    <row r="16" spans="1:13" ht="15.75" x14ac:dyDescent="0.25">
      <c r="A16" s="428"/>
      <c r="B16" s="429"/>
      <c r="C16" s="427"/>
      <c r="D16" s="742"/>
      <c r="E16" s="732"/>
      <c r="F16" s="733"/>
      <c r="G16" s="733"/>
    </row>
    <row r="17" spans="1:10" ht="15.75" x14ac:dyDescent="0.25">
      <c r="A17" s="428" t="s">
        <v>388</v>
      </c>
      <c r="B17" s="427"/>
      <c r="C17" s="427"/>
      <c r="D17" s="427"/>
      <c r="E17" s="732"/>
      <c r="F17" s="732"/>
      <c r="G17" s="732"/>
    </row>
    <row r="18" spans="1:10" ht="15.75" x14ac:dyDescent="0.25">
      <c r="A18" s="428"/>
      <c r="B18" s="427"/>
      <c r="C18" s="427"/>
      <c r="D18" s="734" t="s">
        <v>391</v>
      </c>
      <c r="E18" s="740">
        <f t="shared" ref="E18" si="0">MAX(IF(E9&lt;5000001,E9*0.08,400000))</f>
        <v>0</v>
      </c>
      <c r="F18" s="740">
        <f t="shared" ref="F18:G18" si="1">MAX(IF(F9&lt;5000001,F9*0.08,400000))</f>
        <v>0</v>
      </c>
      <c r="G18" s="740">
        <f t="shared" si="1"/>
        <v>0</v>
      </c>
      <c r="I18" s="49"/>
      <c r="J18" s="49"/>
    </row>
    <row r="19" spans="1:10" ht="15" x14ac:dyDescent="0.2">
      <c r="A19" s="427"/>
      <c r="B19" s="427"/>
      <c r="C19" s="427"/>
      <c r="D19" s="734" t="s">
        <v>392</v>
      </c>
      <c r="E19" s="740">
        <f t="shared" ref="E19" si="2">MAX(IF(E9&lt;10000001,(E9-5000000)*0.04,200000),0)</f>
        <v>0</v>
      </c>
      <c r="F19" s="740">
        <f t="shared" ref="F19:G19" si="3">MAX(IF(F9&lt;10000001,(F9-5000000)*0.04,200000),0)</f>
        <v>0</v>
      </c>
      <c r="G19" s="740">
        <f t="shared" si="3"/>
        <v>0</v>
      </c>
      <c r="I19" s="49"/>
      <c r="J19" s="49"/>
    </row>
    <row r="20" spans="1:10" ht="15" x14ac:dyDescent="0.2">
      <c r="A20" s="427"/>
      <c r="B20" s="427"/>
      <c r="C20" s="427"/>
      <c r="D20" s="734" t="s">
        <v>393</v>
      </c>
      <c r="E20" s="740">
        <f t="shared" ref="E20" si="4">MAX(IF(E9&lt;20000001,(E9-10000000)*0.03,300000),0)</f>
        <v>0</v>
      </c>
      <c r="F20" s="740">
        <f t="shared" ref="F20:G20" si="5">MAX(IF(F9&lt;20000001,(F9-10000000)*0.03,300000),0)</f>
        <v>0</v>
      </c>
      <c r="G20" s="740">
        <f t="shared" si="5"/>
        <v>0</v>
      </c>
      <c r="I20" s="49"/>
      <c r="J20" s="49"/>
    </row>
    <row r="21" spans="1:10" ht="15" x14ac:dyDescent="0.2">
      <c r="A21" s="427"/>
      <c r="B21" s="427"/>
      <c r="C21" s="427"/>
      <c r="D21" s="734" t="s">
        <v>394</v>
      </c>
      <c r="E21" s="740">
        <f t="shared" ref="E21" si="6">MAX(IF(E9&lt;50000001,(E9-20000000)*0.02,600000),0)</f>
        <v>0</v>
      </c>
      <c r="F21" s="740">
        <f t="shared" ref="F21:G21" si="7">MAX(IF(F9&lt;50000001,(F9-20000000)*0.02,600000),0)</f>
        <v>0</v>
      </c>
      <c r="G21" s="740">
        <f t="shared" si="7"/>
        <v>0</v>
      </c>
      <c r="I21" s="49"/>
      <c r="J21" s="49"/>
    </row>
    <row r="22" spans="1:10" ht="15.75" thickBot="1" x14ac:dyDescent="0.25">
      <c r="A22" s="427"/>
      <c r="B22" s="427"/>
      <c r="C22" s="427"/>
      <c r="D22" s="734" t="s">
        <v>395</v>
      </c>
      <c r="E22" s="743">
        <f t="shared" ref="E22" si="8">MIN((IF(E9&gt;50000000,((E9-50000000)*0.01),0)))</f>
        <v>0</v>
      </c>
      <c r="F22" s="743">
        <f t="shared" ref="F22:G22" si="9">MIN((IF(F9&gt;50000000,((F9-50000000)*0.01),0)))</f>
        <v>0</v>
      </c>
      <c r="G22" s="743">
        <f t="shared" si="9"/>
        <v>0</v>
      </c>
      <c r="I22" s="49"/>
      <c r="J22" s="49"/>
    </row>
    <row r="23" spans="1:10" ht="16.5" thickBot="1" x14ac:dyDescent="0.3">
      <c r="A23" s="427"/>
      <c r="B23" s="427"/>
      <c r="C23" s="427"/>
      <c r="D23" s="742" t="s">
        <v>397</v>
      </c>
      <c r="E23" s="744">
        <f>SUM(E18:E22)</f>
        <v>0</v>
      </c>
      <c r="F23" s="744">
        <f>SUM(F18:F22)</f>
        <v>0</v>
      </c>
      <c r="G23" s="744">
        <f>SUM(G18:G22)</f>
        <v>0</v>
      </c>
      <c r="I23" s="49"/>
      <c r="J23" s="49"/>
    </row>
    <row r="24" spans="1:10" ht="15.75" thickTop="1" x14ac:dyDescent="0.2">
      <c r="A24" s="427"/>
      <c r="B24" s="427"/>
      <c r="C24" s="427"/>
      <c r="D24" s="427"/>
      <c r="E24" s="431"/>
      <c r="F24" s="431"/>
      <c r="G24" s="431"/>
      <c r="I24" s="49"/>
      <c r="J24" s="49"/>
    </row>
    <row r="25" spans="1:10" ht="15" x14ac:dyDescent="0.2">
      <c r="A25" s="427" t="s">
        <v>398</v>
      </c>
      <c r="D25" s="78"/>
      <c r="E25" s="482"/>
      <c r="I25" s="475"/>
    </row>
    <row r="26" spans="1:10" ht="15.75" x14ac:dyDescent="0.25">
      <c r="A26" s="445" t="s">
        <v>231</v>
      </c>
      <c r="B26" s="428"/>
      <c r="C26" s="428"/>
      <c r="D26" s="428"/>
      <c r="E26" s="648">
        <f>+'Enrollment-IRIS '!M27</f>
        <v>0</v>
      </c>
      <c r="F26" s="648">
        <f>+'Enrollment-IRIS '!Z27</f>
        <v>0</v>
      </c>
      <c r="G26" s="648">
        <f>+'Enrollment-IRIS '!AM27</f>
        <v>0</v>
      </c>
      <c r="H26" s="474"/>
      <c r="I26" s="49"/>
      <c r="J26" s="49"/>
    </row>
    <row r="27" spans="1:10" ht="15" x14ac:dyDescent="0.2">
      <c r="A27" s="427" t="s">
        <v>213</v>
      </c>
      <c r="B27" s="427"/>
      <c r="C27" s="427"/>
      <c r="D27" s="427"/>
      <c r="E27" s="431">
        <f>+'Rev &amp; Exp Mult Yr Summary'!B29</f>
        <v>0</v>
      </c>
      <c r="F27" s="431">
        <f>+'Rev &amp; Exp Mult Yr Summary'!C29</f>
        <v>0</v>
      </c>
      <c r="G27" s="431">
        <f>+'Rev &amp; Exp Mult Yr Summary'!D29</f>
        <v>0</v>
      </c>
      <c r="H27" s="430"/>
      <c r="I27" s="49"/>
      <c r="J27" s="49"/>
    </row>
    <row r="28" spans="1:10" x14ac:dyDescent="0.2">
      <c r="D28" s="78"/>
      <c r="E28" s="483"/>
      <c r="G28" s="483"/>
    </row>
    <row r="29" spans="1:10" x14ac:dyDescent="0.2">
      <c r="D29" s="78"/>
      <c r="E29" s="482"/>
    </row>
    <row r="30" spans="1:10" x14ac:dyDescent="0.2">
      <c r="D30" s="78"/>
    </row>
    <row r="86" spans="3:3" x14ac:dyDescent="0.2">
      <c r="C86" s="432"/>
    </row>
    <row r="87" spans="3:3" x14ac:dyDescent="0.2">
      <c r="C87" s="432">
        <v>2.5000000000000001E-2</v>
      </c>
    </row>
    <row r="88" spans="3:3" x14ac:dyDescent="0.2">
      <c r="C88" s="432">
        <v>0.03</v>
      </c>
    </row>
    <row r="89" spans="3:3" x14ac:dyDescent="0.2">
      <c r="C89" s="432"/>
    </row>
  </sheetData>
  <sheetProtection password="96F1" sheet="1" objects="1" scenarios="1" formatCells="0" formatColumns="0" formatRows="0"/>
  <mergeCells count="5">
    <mergeCell ref="A5:G5"/>
    <mergeCell ref="A2:G2"/>
    <mergeCell ref="A3:G3"/>
    <mergeCell ref="A4:G4"/>
    <mergeCell ref="A1:G1"/>
  </mergeCells>
  <phoneticPr fontId="32" type="noConversion"/>
  <printOptions horizontalCentered="1"/>
  <pageMargins left="0" right="0" top="0.5" bottom="1" header="0.5" footer="0.5"/>
  <pageSetup scale="67" orientation="portrait" r:id="rId1"/>
  <headerFooter alignWithMargins="0">
    <oddFooter>&amp;C&amp;K000000&amp;A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3"/>
    <pageSetUpPr fitToPage="1"/>
  </sheetPr>
  <dimension ref="A1:AH117"/>
  <sheetViews>
    <sheetView zoomScaleNormal="100" workbookViewId="0">
      <selection activeCell="A12" sqref="A12:L16"/>
    </sheetView>
  </sheetViews>
  <sheetFormatPr defaultColWidth="8.7109375" defaultRowHeight="12.75" x14ac:dyDescent="0.2"/>
  <cols>
    <col min="1" max="11" width="9.7109375" style="204" customWidth="1"/>
    <col min="12" max="12" width="12" style="204" customWidth="1"/>
    <col min="13" max="19" width="10.140625" style="204" customWidth="1"/>
    <col min="20" max="16384" width="8.7109375" style="204"/>
  </cols>
  <sheetData>
    <row r="1" spans="1:34" s="324" customFormat="1" ht="72.75" customHeight="1" x14ac:dyDescent="0.2">
      <c r="A1" s="790" t="s">
        <v>372</v>
      </c>
      <c r="B1" s="790"/>
      <c r="C1" s="790"/>
      <c r="D1" s="790"/>
      <c r="E1" s="790"/>
      <c r="F1" s="790"/>
      <c r="G1" s="790"/>
      <c r="H1" s="790"/>
      <c r="I1" s="790"/>
      <c r="J1" s="790"/>
      <c r="K1" s="790"/>
      <c r="L1" s="790"/>
    </row>
    <row r="2" spans="1:34" s="324" customFormat="1" ht="26.25" customHeight="1" x14ac:dyDescent="0.2">
      <c r="A2" s="791" t="s">
        <v>137</v>
      </c>
      <c r="B2" s="791"/>
      <c r="C2" s="791"/>
      <c r="D2" s="791"/>
      <c r="E2" s="791"/>
      <c r="F2" s="791"/>
      <c r="G2" s="791"/>
      <c r="H2" s="791"/>
      <c r="I2" s="791"/>
      <c r="J2" s="791"/>
      <c r="K2" s="791"/>
      <c r="L2" s="791"/>
    </row>
    <row r="3" spans="1:34" s="324" customFormat="1" ht="36" customHeight="1" x14ac:dyDescent="0.2">
      <c r="A3" s="790" t="s">
        <v>199</v>
      </c>
      <c r="B3" s="790"/>
      <c r="C3" s="790"/>
      <c r="D3" s="790"/>
      <c r="E3" s="790"/>
      <c r="F3" s="790"/>
      <c r="G3" s="790"/>
      <c r="H3" s="790"/>
      <c r="I3" s="790"/>
      <c r="J3" s="790"/>
      <c r="K3" s="790"/>
      <c r="L3" s="790"/>
    </row>
    <row r="4" spans="1:34" s="324" customFormat="1" ht="12" customHeight="1" thickBot="1" x14ac:dyDescent="0.25">
      <c r="A4" s="325"/>
      <c r="B4" s="325"/>
      <c r="C4" s="325"/>
      <c r="D4" s="325"/>
      <c r="E4" s="325"/>
      <c r="F4" s="325"/>
      <c r="G4" s="325"/>
      <c r="H4" s="325"/>
      <c r="I4" s="325"/>
      <c r="J4" s="325"/>
      <c r="K4" s="325"/>
      <c r="L4" s="325"/>
      <c r="AH4" s="384" t="s">
        <v>171</v>
      </c>
    </row>
    <row r="5" spans="1:34" ht="18.75" thickBot="1" x14ac:dyDescent="0.3">
      <c r="A5" s="368"/>
      <c r="B5" s="672" t="s">
        <v>170</v>
      </c>
      <c r="C5" s="787"/>
      <c r="D5" s="788"/>
      <c r="E5" s="788"/>
      <c r="F5" s="788"/>
      <c r="G5" s="789"/>
      <c r="I5" s="675" t="s">
        <v>173</v>
      </c>
      <c r="J5" s="792" t="s">
        <v>171</v>
      </c>
      <c r="K5" s="788"/>
      <c r="L5" s="789"/>
      <c r="N5" s="764"/>
      <c r="AH5" s="385" t="s">
        <v>172</v>
      </c>
    </row>
    <row r="6" spans="1:34" ht="16.5" thickBot="1" x14ac:dyDescent="0.3">
      <c r="A6" s="369"/>
      <c r="B6" s="673" t="s">
        <v>5</v>
      </c>
      <c r="C6" s="326"/>
      <c r="AH6" s="385" t="s">
        <v>212</v>
      </c>
    </row>
    <row r="7" spans="1:34" ht="16.5" customHeight="1" thickBot="1" x14ac:dyDescent="0.3">
      <c r="A7" s="369"/>
      <c r="B7" s="674" t="s">
        <v>129</v>
      </c>
      <c r="C7" s="370"/>
      <c r="D7" s="367"/>
      <c r="J7" s="794" t="str">
        <f>IF(AND(C5&lt;&gt;"",D7&lt;&gt;"",J5&lt;&gt;"Click Cell to Select Contracted Service "),"","ERROR: Enter Entity Name, Starting Year, and Select contracted Service prior to moving forward")</f>
        <v>ERROR: Enter Entity Name, Starting Year, and Select contracted Service prior to moving forward</v>
      </c>
      <c r="K7" s="794"/>
      <c r="L7" s="794"/>
      <c r="M7" s="371"/>
      <c r="N7" s="371"/>
      <c r="O7" s="371"/>
      <c r="P7" s="371"/>
      <c r="Q7" s="371"/>
    </row>
    <row r="8" spans="1:34" x14ac:dyDescent="0.2">
      <c r="J8" s="794"/>
      <c r="K8" s="794"/>
      <c r="L8" s="794"/>
    </row>
    <row r="9" spans="1:34" ht="15" x14ac:dyDescent="0.25">
      <c r="A9" s="372"/>
      <c r="B9" s="375" t="s">
        <v>119</v>
      </c>
      <c r="J9" s="794"/>
      <c r="K9" s="794"/>
      <c r="L9" s="794"/>
    </row>
    <row r="10" spans="1:34" x14ac:dyDescent="0.2">
      <c r="B10" s="327"/>
      <c r="C10" s="327"/>
      <c r="J10" s="794"/>
      <c r="K10" s="794"/>
      <c r="L10" s="794"/>
    </row>
    <row r="11" spans="1:34" ht="24.75" customHeight="1" x14ac:dyDescent="0.2">
      <c r="B11" s="793" t="s">
        <v>360</v>
      </c>
      <c r="C11" s="793"/>
      <c r="D11" s="793"/>
      <c r="E11" s="793"/>
      <c r="F11" s="793"/>
      <c r="G11" s="793"/>
      <c r="H11" s="793"/>
      <c r="I11" s="793"/>
      <c r="J11" s="793"/>
      <c r="K11" s="793"/>
      <c r="L11" s="793"/>
    </row>
    <row r="12" spans="1:34" ht="12.75" customHeight="1" x14ac:dyDescent="0.2">
      <c r="A12" s="797"/>
      <c r="B12" s="796"/>
      <c r="C12" s="796"/>
      <c r="D12" s="796"/>
      <c r="E12" s="796"/>
      <c r="F12" s="796"/>
      <c r="G12" s="796"/>
      <c r="H12" s="796"/>
      <c r="I12" s="796"/>
      <c r="J12" s="796"/>
      <c r="K12" s="796"/>
      <c r="L12" s="796"/>
    </row>
    <row r="13" spans="1:34" ht="12.75" customHeight="1" x14ac:dyDescent="0.2">
      <c r="A13" s="796"/>
      <c r="B13" s="796"/>
      <c r="C13" s="796"/>
      <c r="D13" s="796"/>
      <c r="E13" s="796"/>
      <c r="F13" s="796"/>
      <c r="G13" s="796"/>
      <c r="H13" s="796"/>
      <c r="I13" s="796"/>
      <c r="J13" s="796"/>
      <c r="K13" s="796"/>
      <c r="L13" s="796"/>
    </row>
    <row r="14" spans="1:34" ht="12.75" customHeight="1" x14ac:dyDescent="0.2">
      <c r="A14" s="796"/>
      <c r="B14" s="796"/>
      <c r="C14" s="796"/>
      <c r="D14" s="796"/>
      <c r="E14" s="796"/>
      <c r="F14" s="796"/>
      <c r="G14" s="796"/>
      <c r="H14" s="796"/>
      <c r="I14" s="796"/>
      <c r="J14" s="796"/>
      <c r="K14" s="796"/>
      <c r="L14" s="796"/>
    </row>
    <row r="15" spans="1:34" ht="12.75" customHeight="1" x14ac:dyDescent="0.2">
      <c r="A15" s="796"/>
      <c r="B15" s="796"/>
      <c r="C15" s="796"/>
      <c r="D15" s="796"/>
      <c r="E15" s="796"/>
      <c r="F15" s="796"/>
      <c r="G15" s="796"/>
      <c r="H15" s="796"/>
      <c r="I15" s="796"/>
      <c r="J15" s="796"/>
      <c r="K15" s="796"/>
      <c r="L15" s="796"/>
    </row>
    <row r="16" spans="1:34" ht="12.75" customHeight="1" x14ac:dyDescent="0.2">
      <c r="A16" s="796"/>
      <c r="B16" s="796"/>
      <c r="C16" s="796"/>
      <c r="D16" s="796"/>
      <c r="E16" s="796"/>
      <c r="F16" s="796"/>
      <c r="G16" s="796"/>
      <c r="H16" s="796"/>
      <c r="I16" s="796"/>
      <c r="J16" s="796"/>
      <c r="K16" s="796"/>
      <c r="L16" s="796"/>
    </row>
    <row r="17" spans="1:15" ht="24.75" customHeight="1" x14ac:dyDescent="0.2">
      <c r="B17" s="793" t="s">
        <v>358</v>
      </c>
      <c r="C17" s="793"/>
      <c r="D17" s="793"/>
      <c r="E17" s="793"/>
      <c r="F17" s="793"/>
      <c r="G17" s="793"/>
      <c r="H17" s="793"/>
      <c r="I17" s="793"/>
      <c r="J17" s="793"/>
      <c r="K17" s="793"/>
      <c r="L17" s="793"/>
      <c r="M17" s="671"/>
    </row>
    <row r="18" spans="1:15" ht="12.75" customHeight="1" x14ac:dyDescent="0.2">
      <c r="A18" s="795"/>
      <c r="B18" s="796"/>
      <c r="C18" s="796"/>
      <c r="D18" s="796"/>
      <c r="E18" s="796"/>
      <c r="F18" s="796"/>
      <c r="G18" s="796"/>
      <c r="H18" s="796"/>
      <c r="I18" s="796"/>
      <c r="J18" s="796"/>
      <c r="K18" s="796"/>
      <c r="L18" s="796"/>
    </row>
    <row r="19" spans="1:15" ht="12.75" customHeight="1" x14ac:dyDescent="0.2">
      <c r="A19" s="796"/>
      <c r="B19" s="796"/>
      <c r="C19" s="796"/>
      <c r="D19" s="796"/>
      <c r="E19" s="796"/>
      <c r="F19" s="796"/>
      <c r="G19" s="796"/>
      <c r="H19" s="796"/>
      <c r="I19" s="796"/>
      <c r="J19" s="796"/>
      <c r="K19" s="796"/>
      <c r="L19" s="796"/>
    </row>
    <row r="20" spans="1:15" ht="12.75" customHeight="1" x14ac:dyDescent="0.2">
      <c r="A20" s="796"/>
      <c r="B20" s="796"/>
      <c r="C20" s="796"/>
      <c r="D20" s="796"/>
      <c r="E20" s="796"/>
      <c r="F20" s="796"/>
      <c r="G20" s="796"/>
      <c r="H20" s="796"/>
      <c r="I20" s="796"/>
      <c r="J20" s="796"/>
      <c r="K20" s="796"/>
      <c r="L20" s="796"/>
    </row>
    <row r="21" spans="1:15" ht="12.75" customHeight="1" x14ac:dyDescent="0.2">
      <c r="A21" s="796"/>
      <c r="B21" s="796"/>
      <c r="C21" s="796"/>
      <c r="D21" s="796"/>
      <c r="E21" s="796"/>
      <c r="F21" s="796"/>
      <c r="G21" s="796"/>
      <c r="H21" s="796"/>
      <c r="I21" s="796"/>
      <c r="J21" s="796"/>
      <c r="K21" s="796"/>
      <c r="L21" s="796"/>
    </row>
    <row r="22" spans="1:15" ht="12.75" customHeight="1" x14ac:dyDescent="0.2">
      <c r="A22" s="796"/>
      <c r="B22" s="796"/>
      <c r="C22" s="796"/>
      <c r="D22" s="796"/>
      <c r="E22" s="796"/>
      <c r="F22" s="796"/>
      <c r="G22" s="796"/>
      <c r="H22" s="796"/>
      <c r="I22" s="796"/>
      <c r="J22" s="796"/>
      <c r="K22" s="796"/>
      <c r="L22" s="796"/>
    </row>
    <row r="23" spans="1:15" x14ac:dyDescent="0.2">
      <c r="B23" s="793" t="s">
        <v>359</v>
      </c>
      <c r="C23" s="793"/>
      <c r="D23" s="793"/>
      <c r="E23" s="793"/>
      <c r="F23" s="793"/>
      <c r="G23" s="793"/>
      <c r="H23" s="793"/>
      <c r="I23" s="793"/>
      <c r="J23" s="793"/>
      <c r="K23" s="793"/>
      <c r="L23" s="793"/>
    </row>
    <row r="24" spans="1:15" ht="12.75" customHeight="1" x14ac:dyDescent="0.2">
      <c r="A24" s="795"/>
      <c r="B24" s="796"/>
      <c r="C24" s="796"/>
      <c r="D24" s="796"/>
      <c r="E24" s="796"/>
      <c r="F24" s="796"/>
      <c r="G24" s="796"/>
      <c r="H24" s="796"/>
      <c r="I24" s="796"/>
      <c r="J24" s="796"/>
      <c r="K24" s="796"/>
      <c r="L24" s="796"/>
    </row>
    <row r="25" spans="1:15" ht="12.75" customHeight="1" x14ac:dyDescent="0.2">
      <c r="A25" s="796"/>
      <c r="B25" s="796"/>
      <c r="C25" s="796"/>
      <c r="D25" s="796"/>
      <c r="E25" s="796"/>
      <c r="F25" s="796"/>
      <c r="G25" s="796"/>
      <c r="H25" s="796"/>
      <c r="I25" s="796"/>
      <c r="J25" s="796"/>
      <c r="K25" s="796"/>
      <c r="L25" s="796"/>
    </row>
    <row r="26" spans="1:15" ht="12.75" customHeight="1" x14ac:dyDescent="0.2">
      <c r="A26" s="796"/>
      <c r="B26" s="796"/>
      <c r="C26" s="796"/>
      <c r="D26" s="796"/>
      <c r="E26" s="796"/>
      <c r="F26" s="796"/>
      <c r="G26" s="796"/>
      <c r="H26" s="796"/>
      <c r="I26" s="796"/>
      <c r="J26" s="796"/>
      <c r="K26" s="796"/>
      <c r="L26" s="796"/>
    </row>
    <row r="27" spans="1:15" ht="12.75" customHeight="1" x14ac:dyDescent="0.2">
      <c r="A27" s="796"/>
      <c r="B27" s="796"/>
      <c r="C27" s="796"/>
      <c r="D27" s="796"/>
      <c r="E27" s="796"/>
      <c r="F27" s="796"/>
      <c r="G27" s="796"/>
      <c r="H27" s="796"/>
      <c r="I27" s="796"/>
      <c r="J27" s="796"/>
      <c r="K27" s="796"/>
      <c r="L27" s="796"/>
    </row>
    <row r="28" spans="1:15" ht="12.75" customHeight="1" x14ac:dyDescent="0.2">
      <c r="A28" s="796"/>
      <c r="B28" s="796"/>
      <c r="C28" s="796"/>
      <c r="D28" s="796"/>
      <c r="E28" s="796"/>
      <c r="F28" s="796"/>
      <c r="G28" s="796"/>
      <c r="H28" s="796"/>
      <c r="I28" s="796"/>
      <c r="J28" s="796"/>
      <c r="K28" s="796"/>
      <c r="L28" s="796"/>
      <c r="M28" s="328"/>
      <c r="N28" s="328"/>
      <c r="O28" s="328"/>
    </row>
    <row r="29" spans="1:15" ht="26.25" customHeight="1" x14ac:dyDescent="0.2">
      <c r="B29" s="793" t="s">
        <v>415</v>
      </c>
      <c r="C29" s="793"/>
      <c r="D29" s="793"/>
      <c r="E29" s="793"/>
      <c r="F29" s="793"/>
      <c r="G29" s="793"/>
      <c r="H29" s="793"/>
      <c r="I29" s="793"/>
      <c r="J29" s="793"/>
      <c r="K29" s="793"/>
      <c r="L29" s="793"/>
      <c r="M29" s="671"/>
      <c r="N29" s="328"/>
      <c r="O29" s="328"/>
    </row>
    <row r="30" spans="1:15" ht="12.75" customHeight="1" x14ac:dyDescent="0.2">
      <c r="A30" s="795"/>
      <c r="B30" s="796"/>
      <c r="C30" s="796"/>
      <c r="D30" s="796"/>
      <c r="E30" s="796"/>
      <c r="F30" s="796"/>
      <c r="G30" s="796"/>
      <c r="H30" s="796"/>
      <c r="I30" s="796"/>
      <c r="J30" s="796"/>
      <c r="K30" s="796"/>
      <c r="L30" s="796"/>
      <c r="M30" s="328"/>
      <c r="N30" s="328"/>
      <c r="O30" s="328"/>
    </row>
    <row r="31" spans="1:15" ht="12.75" customHeight="1" x14ac:dyDescent="0.2">
      <c r="A31" s="796"/>
      <c r="B31" s="796"/>
      <c r="C31" s="796"/>
      <c r="D31" s="796"/>
      <c r="E31" s="796"/>
      <c r="F31" s="796"/>
      <c r="G31" s="796"/>
      <c r="H31" s="796"/>
      <c r="I31" s="796"/>
      <c r="J31" s="796"/>
      <c r="K31" s="796"/>
      <c r="L31" s="796"/>
      <c r="M31" s="328"/>
      <c r="N31" s="328"/>
      <c r="O31" s="328"/>
    </row>
    <row r="32" spans="1:15" ht="12.75" customHeight="1" x14ac:dyDescent="0.2">
      <c r="A32" s="796"/>
      <c r="B32" s="796"/>
      <c r="C32" s="796"/>
      <c r="D32" s="796"/>
      <c r="E32" s="796"/>
      <c r="F32" s="796"/>
      <c r="G32" s="796"/>
      <c r="H32" s="796"/>
      <c r="I32" s="796"/>
      <c r="J32" s="796"/>
      <c r="K32" s="796"/>
      <c r="L32" s="796"/>
      <c r="M32" s="328"/>
      <c r="N32" s="328"/>
      <c r="O32" s="328"/>
    </row>
    <row r="33" spans="1:16" ht="12.75" customHeight="1" x14ac:dyDescent="0.2">
      <c r="A33" s="796"/>
      <c r="B33" s="796"/>
      <c r="C33" s="796"/>
      <c r="D33" s="796"/>
      <c r="E33" s="796"/>
      <c r="F33" s="796"/>
      <c r="G33" s="796"/>
      <c r="H33" s="796"/>
      <c r="I33" s="796"/>
      <c r="J33" s="796"/>
      <c r="K33" s="796"/>
      <c r="L33" s="796"/>
      <c r="M33" s="328"/>
      <c r="N33" s="328"/>
      <c r="O33" s="328"/>
    </row>
    <row r="34" spans="1:16" ht="12.75" customHeight="1" x14ac:dyDescent="0.2">
      <c r="A34" s="796"/>
      <c r="B34" s="796"/>
      <c r="C34" s="796"/>
      <c r="D34" s="796"/>
      <c r="E34" s="796"/>
      <c r="F34" s="796"/>
      <c r="G34" s="796"/>
      <c r="H34" s="796"/>
      <c r="I34" s="796"/>
      <c r="J34" s="796"/>
      <c r="K34" s="796"/>
      <c r="L34" s="796"/>
      <c r="M34" s="328"/>
      <c r="N34" s="328"/>
      <c r="O34" s="328"/>
    </row>
    <row r="35" spans="1:16" ht="25.5" customHeight="1" x14ac:dyDescent="0.2">
      <c r="B35" s="793" t="s">
        <v>361</v>
      </c>
      <c r="C35" s="793"/>
      <c r="D35" s="793"/>
      <c r="E35" s="793"/>
      <c r="F35" s="793"/>
      <c r="G35" s="793"/>
      <c r="H35" s="793"/>
      <c r="I35" s="793"/>
      <c r="J35" s="793"/>
      <c r="K35" s="793"/>
      <c r="L35" s="793"/>
    </row>
    <row r="36" spans="1:16" ht="12.75" customHeight="1" x14ac:dyDescent="0.2">
      <c r="A36" s="795"/>
      <c r="B36" s="796"/>
      <c r="C36" s="796"/>
      <c r="D36" s="796"/>
      <c r="E36" s="796"/>
      <c r="F36" s="796"/>
      <c r="G36" s="796"/>
      <c r="H36" s="796"/>
      <c r="I36" s="796"/>
      <c r="J36" s="796"/>
      <c r="K36" s="796"/>
      <c r="L36" s="796"/>
    </row>
    <row r="37" spans="1:16" ht="12.75" customHeight="1" x14ac:dyDescent="0.2">
      <c r="A37" s="796"/>
      <c r="B37" s="796"/>
      <c r="C37" s="796"/>
      <c r="D37" s="796"/>
      <c r="E37" s="796"/>
      <c r="F37" s="796"/>
      <c r="G37" s="796"/>
      <c r="H37" s="796"/>
      <c r="I37" s="796"/>
      <c r="J37" s="796"/>
      <c r="K37" s="796"/>
      <c r="L37" s="796"/>
    </row>
    <row r="38" spans="1:16" ht="12.75" customHeight="1" x14ac:dyDescent="0.2">
      <c r="A38" s="796"/>
      <c r="B38" s="796"/>
      <c r="C38" s="796"/>
      <c r="D38" s="796"/>
      <c r="E38" s="796"/>
      <c r="F38" s="796"/>
      <c r="G38" s="796"/>
      <c r="H38" s="796"/>
      <c r="I38" s="796"/>
      <c r="J38" s="796"/>
      <c r="K38" s="796"/>
      <c r="L38" s="796"/>
    </row>
    <row r="39" spans="1:16" ht="12.75" customHeight="1" x14ac:dyDescent="0.2">
      <c r="A39" s="796"/>
      <c r="B39" s="796"/>
      <c r="C39" s="796"/>
      <c r="D39" s="796"/>
      <c r="E39" s="796"/>
      <c r="F39" s="796"/>
      <c r="G39" s="796"/>
      <c r="H39" s="796"/>
      <c r="I39" s="796"/>
      <c r="J39" s="796"/>
      <c r="K39" s="796"/>
      <c r="L39" s="796"/>
    </row>
    <row r="40" spans="1:16" ht="12.75" customHeight="1" x14ac:dyDescent="0.2">
      <c r="A40" s="796"/>
      <c r="B40" s="796"/>
      <c r="C40" s="796"/>
      <c r="D40" s="796"/>
      <c r="E40" s="796"/>
      <c r="F40" s="796"/>
      <c r="G40" s="796"/>
      <c r="H40" s="796"/>
      <c r="I40" s="796"/>
      <c r="J40" s="796"/>
      <c r="K40" s="796"/>
      <c r="L40" s="796"/>
      <c r="P40" s="764"/>
    </row>
    <row r="41" spans="1:16" ht="26.25" customHeight="1" x14ac:dyDescent="0.2">
      <c r="B41" s="793" t="s">
        <v>362</v>
      </c>
      <c r="C41" s="793"/>
      <c r="D41" s="793"/>
      <c r="E41" s="793"/>
      <c r="F41" s="793"/>
      <c r="G41" s="793"/>
      <c r="H41" s="793"/>
      <c r="I41" s="793"/>
      <c r="J41" s="793"/>
      <c r="K41" s="793"/>
      <c r="L41" s="793"/>
      <c r="P41" s="763"/>
    </row>
    <row r="42" spans="1:16" ht="12.75" customHeight="1" x14ac:dyDescent="0.2">
      <c r="A42" s="795"/>
      <c r="B42" s="796"/>
      <c r="C42" s="796"/>
      <c r="D42" s="796"/>
      <c r="E42" s="796"/>
      <c r="F42" s="796"/>
      <c r="G42" s="796"/>
      <c r="H42" s="796"/>
      <c r="I42" s="796"/>
      <c r="J42" s="796"/>
      <c r="K42" s="796"/>
      <c r="L42" s="796"/>
    </row>
    <row r="43" spans="1:16" ht="12.75" customHeight="1" x14ac:dyDescent="0.2">
      <c r="A43" s="796"/>
      <c r="B43" s="796"/>
      <c r="C43" s="796"/>
      <c r="D43" s="796"/>
      <c r="E43" s="796"/>
      <c r="F43" s="796"/>
      <c r="G43" s="796"/>
      <c r="H43" s="796"/>
      <c r="I43" s="796"/>
      <c r="J43" s="796"/>
      <c r="K43" s="796"/>
      <c r="L43" s="796"/>
    </row>
    <row r="44" spans="1:16" ht="12.75" customHeight="1" x14ac:dyDescent="0.2">
      <c r="A44" s="796"/>
      <c r="B44" s="796"/>
      <c r="C44" s="796"/>
      <c r="D44" s="796"/>
      <c r="E44" s="796"/>
      <c r="F44" s="796"/>
      <c r="G44" s="796"/>
      <c r="H44" s="796"/>
      <c r="I44" s="796"/>
      <c r="J44" s="796"/>
      <c r="K44" s="796"/>
      <c r="L44" s="796"/>
    </row>
    <row r="45" spans="1:16" ht="12.75" customHeight="1" x14ac:dyDescent="0.2">
      <c r="A45" s="796"/>
      <c r="B45" s="796"/>
      <c r="C45" s="796"/>
      <c r="D45" s="796"/>
      <c r="E45" s="796"/>
      <c r="F45" s="796"/>
      <c r="G45" s="796"/>
      <c r="H45" s="796"/>
      <c r="I45" s="796"/>
      <c r="J45" s="796"/>
      <c r="K45" s="796"/>
      <c r="L45" s="796"/>
    </row>
    <row r="46" spans="1:16" ht="12.75" customHeight="1" x14ac:dyDescent="0.2">
      <c r="A46" s="796"/>
      <c r="B46" s="796"/>
      <c r="C46" s="796"/>
      <c r="D46" s="796"/>
      <c r="E46" s="796"/>
      <c r="F46" s="796"/>
      <c r="G46" s="796"/>
      <c r="H46" s="796"/>
      <c r="I46" s="796"/>
      <c r="J46" s="796"/>
      <c r="K46" s="796"/>
      <c r="L46" s="796"/>
      <c r="P46" s="764"/>
    </row>
    <row r="47" spans="1:16" ht="41.45" customHeight="1" x14ac:dyDescent="0.2">
      <c r="B47" s="793" t="s">
        <v>371</v>
      </c>
      <c r="C47" s="793"/>
      <c r="D47" s="793"/>
      <c r="E47" s="793"/>
      <c r="F47" s="793"/>
      <c r="G47" s="793"/>
      <c r="H47" s="793"/>
      <c r="I47" s="793"/>
      <c r="J47" s="793"/>
      <c r="K47" s="793"/>
      <c r="L47" s="793"/>
    </row>
    <row r="48" spans="1:16" ht="12.75" customHeight="1" x14ac:dyDescent="0.2">
      <c r="A48" s="795"/>
      <c r="B48" s="796"/>
      <c r="C48" s="796"/>
      <c r="D48" s="796"/>
      <c r="E48" s="796"/>
      <c r="F48" s="796"/>
      <c r="G48" s="796"/>
      <c r="H48" s="796"/>
      <c r="I48" s="796"/>
      <c r="J48" s="796"/>
      <c r="K48" s="796"/>
      <c r="L48" s="796"/>
    </row>
    <row r="49" spans="1:12" ht="12.75" customHeight="1" x14ac:dyDescent="0.2">
      <c r="A49" s="796"/>
      <c r="B49" s="796"/>
      <c r="C49" s="796"/>
      <c r="D49" s="796"/>
      <c r="E49" s="796"/>
      <c r="F49" s="796"/>
      <c r="G49" s="796"/>
      <c r="H49" s="796"/>
      <c r="I49" s="796"/>
      <c r="J49" s="796"/>
      <c r="K49" s="796"/>
      <c r="L49" s="796"/>
    </row>
    <row r="50" spans="1:12" ht="12.75" customHeight="1" x14ac:dyDescent="0.2">
      <c r="A50" s="796"/>
      <c r="B50" s="796"/>
      <c r="C50" s="796"/>
      <c r="D50" s="796"/>
      <c r="E50" s="796"/>
      <c r="F50" s="796"/>
      <c r="G50" s="796"/>
      <c r="H50" s="796"/>
      <c r="I50" s="796"/>
      <c r="J50" s="796"/>
      <c r="K50" s="796"/>
      <c r="L50" s="796"/>
    </row>
    <row r="51" spans="1:12" ht="12.75" customHeight="1" x14ac:dyDescent="0.2">
      <c r="A51" s="796"/>
      <c r="B51" s="796"/>
      <c r="C51" s="796"/>
      <c r="D51" s="796"/>
      <c r="E51" s="796"/>
      <c r="F51" s="796"/>
      <c r="G51" s="796"/>
      <c r="H51" s="796"/>
      <c r="I51" s="796"/>
      <c r="J51" s="796"/>
      <c r="K51" s="796"/>
      <c r="L51" s="796"/>
    </row>
    <row r="52" spans="1:12" ht="12.75" customHeight="1" x14ac:dyDescent="0.2">
      <c r="A52" s="796"/>
      <c r="B52" s="796"/>
      <c r="C52" s="796"/>
      <c r="D52" s="796"/>
      <c r="E52" s="796"/>
      <c r="F52" s="796"/>
      <c r="G52" s="796"/>
      <c r="H52" s="796"/>
      <c r="I52" s="796"/>
      <c r="J52" s="796"/>
      <c r="K52" s="796"/>
      <c r="L52" s="796"/>
    </row>
    <row r="53" spans="1:12" ht="43.15" customHeight="1" x14ac:dyDescent="0.2">
      <c r="B53" s="793" t="s">
        <v>364</v>
      </c>
      <c r="C53" s="793"/>
      <c r="D53" s="793"/>
      <c r="E53" s="793"/>
      <c r="F53" s="793"/>
      <c r="G53" s="793"/>
      <c r="H53" s="793"/>
      <c r="I53" s="793"/>
      <c r="J53" s="793"/>
      <c r="K53" s="793"/>
      <c r="L53" s="793"/>
    </row>
    <row r="54" spans="1:12" ht="12.75" customHeight="1" x14ac:dyDescent="0.2">
      <c r="A54" s="795"/>
      <c r="B54" s="796"/>
      <c r="C54" s="796"/>
      <c r="D54" s="796"/>
      <c r="E54" s="796"/>
      <c r="F54" s="796"/>
      <c r="G54" s="796"/>
      <c r="H54" s="796"/>
      <c r="I54" s="796"/>
      <c r="J54" s="796"/>
      <c r="K54" s="796"/>
      <c r="L54" s="796"/>
    </row>
    <row r="55" spans="1:12" ht="12.75" customHeight="1" x14ac:dyDescent="0.2">
      <c r="A55" s="796"/>
      <c r="B55" s="796"/>
      <c r="C55" s="796"/>
      <c r="D55" s="796"/>
      <c r="E55" s="796"/>
      <c r="F55" s="796"/>
      <c r="G55" s="796"/>
      <c r="H55" s="796"/>
      <c r="I55" s="796"/>
      <c r="J55" s="796"/>
      <c r="K55" s="796"/>
      <c r="L55" s="796"/>
    </row>
    <row r="56" spans="1:12" ht="12.75" customHeight="1" x14ac:dyDescent="0.2">
      <c r="A56" s="796"/>
      <c r="B56" s="796"/>
      <c r="C56" s="796"/>
      <c r="D56" s="796"/>
      <c r="E56" s="796"/>
      <c r="F56" s="796"/>
      <c r="G56" s="796"/>
      <c r="H56" s="796"/>
      <c r="I56" s="796"/>
      <c r="J56" s="796"/>
      <c r="K56" s="796"/>
      <c r="L56" s="796"/>
    </row>
    <row r="57" spans="1:12" ht="12.75" customHeight="1" x14ac:dyDescent="0.2">
      <c r="A57" s="796"/>
      <c r="B57" s="796"/>
      <c r="C57" s="796"/>
      <c r="D57" s="796"/>
      <c r="E57" s="796"/>
      <c r="F57" s="796"/>
      <c r="G57" s="796"/>
      <c r="H57" s="796"/>
      <c r="I57" s="796"/>
      <c r="J57" s="796"/>
      <c r="K57" s="796"/>
      <c r="L57" s="796"/>
    </row>
    <row r="58" spans="1:12" ht="12.75" customHeight="1" x14ac:dyDescent="0.2">
      <c r="A58" s="796"/>
      <c r="B58" s="796"/>
      <c r="C58" s="796"/>
      <c r="D58" s="796"/>
      <c r="E58" s="796"/>
      <c r="F58" s="796"/>
      <c r="G58" s="796"/>
      <c r="H58" s="796"/>
      <c r="I58" s="796"/>
      <c r="J58" s="796"/>
      <c r="K58" s="796"/>
      <c r="L58" s="796"/>
    </row>
    <row r="59" spans="1:12" ht="39.75" customHeight="1" x14ac:dyDescent="0.2">
      <c r="B59" s="793" t="s">
        <v>363</v>
      </c>
      <c r="C59" s="793"/>
      <c r="D59" s="793"/>
      <c r="E59" s="793"/>
      <c r="F59" s="793"/>
      <c r="G59" s="793"/>
      <c r="H59" s="793"/>
      <c r="I59" s="793"/>
      <c r="J59" s="793"/>
      <c r="K59" s="793"/>
      <c r="L59" s="793"/>
    </row>
    <row r="60" spans="1:12" ht="12.75" customHeight="1" x14ac:dyDescent="0.2">
      <c r="A60" s="799"/>
      <c r="B60" s="796"/>
      <c r="C60" s="796"/>
      <c r="D60" s="796"/>
      <c r="E60" s="796"/>
      <c r="F60" s="796"/>
      <c r="G60" s="796"/>
      <c r="H60" s="796"/>
      <c r="I60" s="796"/>
      <c r="J60" s="796"/>
      <c r="K60" s="796"/>
      <c r="L60" s="796"/>
    </row>
    <row r="61" spans="1:12" ht="12.75" customHeight="1" x14ac:dyDescent="0.2">
      <c r="A61" s="796"/>
      <c r="B61" s="796"/>
      <c r="C61" s="796"/>
      <c r="D61" s="796"/>
      <c r="E61" s="796"/>
      <c r="F61" s="796"/>
      <c r="G61" s="796"/>
      <c r="H61" s="796"/>
      <c r="I61" s="796"/>
      <c r="J61" s="796"/>
      <c r="K61" s="796"/>
      <c r="L61" s="796"/>
    </row>
    <row r="62" spans="1:12" ht="12.75" customHeight="1" x14ac:dyDescent="0.2">
      <c r="A62" s="796"/>
      <c r="B62" s="796"/>
      <c r="C62" s="796"/>
      <c r="D62" s="796"/>
      <c r="E62" s="796"/>
      <c r="F62" s="796"/>
      <c r="G62" s="796"/>
      <c r="H62" s="796"/>
      <c r="I62" s="796"/>
      <c r="J62" s="796"/>
      <c r="K62" s="796"/>
      <c r="L62" s="796"/>
    </row>
    <row r="63" spans="1:12" ht="12.75" customHeight="1" x14ac:dyDescent="0.2">
      <c r="A63" s="796"/>
      <c r="B63" s="796"/>
      <c r="C63" s="796"/>
      <c r="D63" s="796"/>
      <c r="E63" s="796"/>
      <c r="F63" s="796"/>
      <c r="G63" s="796"/>
      <c r="H63" s="796"/>
      <c r="I63" s="796"/>
      <c r="J63" s="796"/>
      <c r="K63" s="796"/>
      <c r="L63" s="796"/>
    </row>
    <row r="64" spans="1:12" ht="12.75" customHeight="1" x14ac:dyDescent="0.2">
      <c r="A64" s="796"/>
      <c r="B64" s="796"/>
      <c r="C64" s="796"/>
      <c r="D64" s="796"/>
      <c r="E64" s="796"/>
      <c r="F64" s="796"/>
      <c r="G64" s="796"/>
      <c r="H64" s="796"/>
      <c r="I64" s="796"/>
      <c r="J64" s="796"/>
      <c r="K64" s="796"/>
      <c r="L64" s="796"/>
    </row>
    <row r="65" spans="1:24" x14ac:dyDescent="0.2">
      <c r="A65" s="796"/>
      <c r="B65" s="796"/>
      <c r="C65" s="796"/>
      <c r="D65" s="796"/>
      <c r="E65" s="796"/>
      <c r="F65" s="796"/>
      <c r="G65" s="796"/>
      <c r="H65" s="796"/>
      <c r="I65" s="796"/>
      <c r="J65" s="796"/>
      <c r="K65" s="796"/>
      <c r="L65" s="796"/>
    </row>
    <row r="66" spans="1:24" ht="38.450000000000003" customHeight="1" x14ac:dyDescent="0.2">
      <c r="B66" s="798" t="s">
        <v>418</v>
      </c>
      <c r="C66" s="798"/>
      <c r="D66" s="798"/>
      <c r="E66" s="798"/>
      <c r="F66" s="798"/>
      <c r="G66" s="798"/>
      <c r="H66" s="798"/>
      <c r="I66" s="798"/>
      <c r="J66" s="798"/>
      <c r="K66" s="798"/>
      <c r="L66" s="798"/>
    </row>
    <row r="67" spans="1:24" ht="12.75" customHeight="1" x14ac:dyDescent="0.2">
      <c r="A67" s="795"/>
      <c r="B67" s="796"/>
      <c r="C67" s="796"/>
      <c r="D67" s="796"/>
      <c r="E67" s="796"/>
      <c r="F67" s="796"/>
      <c r="G67" s="796"/>
      <c r="H67" s="796"/>
      <c r="I67" s="796"/>
      <c r="J67" s="796"/>
      <c r="K67" s="796"/>
      <c r="L67" s="796"/>
    </row>
    <row r="68" spans="1:24" ht="12.75" customHeight="1" x14ac:dyDescent="0.2">
      <c r="A68" s="796"/>
      <c r="B68" s="796"/>
      <c r="C68" s="796"/>
      <c r="D68" s="796"/>
      <c r="E68" s="796"/>
      <c r="F68" s="796"/>
      <c r="G68" s="796"/>
      <c r="H68" s="796"/>
      <c r="I68" s="796"/>
      <c r="J68" s="796"/>
      <c r="K68" s="796"/>
      <c r="L68" s="796"/>
    </row>
    <row r="69" spans="1:24" ht="12.75" customHeight="1" x14ac:dyDescent="0.2">
      <c r="A69" s="796"/>
      <c r="B69" s="796"/>
      <c r="C69" s="796"/>
      <c r="D69" s="796"/>
      <c r="E69" s="796"/>
      <c r="F69" s="796"/>
      <c r="G69" s="796"/>
      <c r="H69" s="796"/>
      <c r="I69" s="796"/>
      <c r="J69" s="796"/>
      <c r="K69" s="796"/>
      <c r="L69" s="796"/>
    </row>
    <row r="70" spans="1:24" ht="12.75" customHeight="1" x14ac:dyDescent="0.2">
      <c r="A70" s="796"/>
      <c r="B70" s="796"/>
      <c r="C70" s="796"/>
      <c r="D70" s="796"/>
      <c r="E70" s="796"/>
      <c r="F70" s="796"/>
      <c r="G70" s="796"/>
      <c r="H70" s="796"/>
      <c r="I70" s="796"/>
      <c r="J70" s="796"/>
      <c r="K70" s="796"/>
      <c r="L70" s="796"/>
    </row>
    <row r="71" spans="1:24" ht="12.75" customHeight="1" x14ac:dyDescent="0.2">
      <c r="A71" s="768"/>
      <c r="B71" s="768"/>
      <c r="C71" s="768"/>
      <c r="D71" s="768"/>
      <c r="E71" s="768"/>
      <c r="F71" s="768"/>
      <c r="G71" s="768"/>
      <c r="H71" s="768"/>
      <c r="I71" s="768"/>
      <c r="J71" s="768"/>
      <c r="K71" s="768"/>
      <c r="L71" s="768"/>
    </row>
    <row r="72" spans="1:24" ht="48" customHeight="1" x14ac:dyDescent="0.2">
      <c r="A72" s="768"/>
      <c r="B72" s="801" t="s">
        <v>409</v>
      </c>
      <c r="C72" s="801"/>
      <c r="D72" s="801"/>
      <c r="E72" s="801"/>
      <c r="F72" s="801"/>
      <c r="G72" s="801"/>
      <c r="H72" s="801"/>
      <c r="I72" s="801"/>
      <c r="J72" s="801"/>
      <c r="K72" s="801"/>
      <c r="L72" s="801"/>
      <c r="N72" s="798"/>
      <c r="O72" s="798"/>
      <c r="P72" s="798"/>
      <c r="Q72" s="798"/>
      <c r="R72" s="798"/>
      <c r="S72" s="798"/>
      <c r="T72" s="798"/>
      <c r="U72" s="798"/>
      <c r="V72" s="798"/>
      <c r="W72" s="798"/>
      <c r="X72" s="798"/>
    </row>
    <row r="73" spans="1:24" ht="12.6" customHeight="1" x14ac:dyDescent="0.2">
      <c r="A73" s="796"/>
      <c r="B73" s="796"/>
      <c r="C73" s="796"/>
      <c r="D73" s="796"/>
      <c r="E73" s="796"/>
      <c r="F73" s="796"/>
      <c r="G73" s="796"/>
      <c r="H73" s="796"/>
      <c r="I73" s="796"/>
      <c r="J73" s="796"/>
      <c r="K73" s="796"/>
      <c r="L73" s="796"/>
    </row>
    <row r="74" spans="1:24" ht="12.6" customHeight="1" x14ac:dyDescent="0.2">
      <c r="A74" s="796"/>
      <c r="B74" s="796"/>
      <c r="C74" s="796"/>
      <c r="D74" s="796"/>
      <c r="E74" s="796"/>
      <c r="F74" s="796"/>
      <c r="G74" s="796"/>
      <c r="H74" s="796"/>
      <c r="I74" s="796"/>
      <c r="J74" s="796"/>
      <c r="K74" s="796"/>
      <c r="L74" s="796"/>
    </row>
    <row r="75" spans="1:24" ht="12.6" customHeight="1" x14ac:dyDescent="0.2">
      <c r="A75" s="796"/>
      <c r="B75" s="796"/>
      <c r="C75" s="796"/>
      <c r="D75" s="796"/>
      <c r="E75" s="796"/>
      <c r="F75" s="796"/>
      <c r="G75" s="796"/>
      <c r="H75" s="796"/>
      <c r="I75" s="796"/>
      <c r="J75" s="796"/>
      <c r="K75" s="796"/>
      <c r="L75" s="796"/>
    </row>
    <row r="76" spans="1:24" ht="12.6" customHeight="1" x14ac:dyDescent="0.2">
      <c r="A76" s="796"/>
      <c r="B76" s="796"/>
      <c r="C76" s="796"/>
      <c r="D76" s="796"/>
      <c r="E76" s="796"/>
      <c r="F76" s="796"/>
      <c r="G76" s="796"/>
      <c r="H76" s="796"/>
      <c r="I76" s="796"/>
      <c r="J76" s="796"/>
      <c r="K76" s="796"/>
      <c r="L76" s="796"/>
    </row>
    <row r="77" spans="1:24" ht="12.75" customHeight="1" x14ac:dyDescent="0.2">
      <c r="A77" s="768"/>
      <c r="B77" s="802"/>
      <c r="C77" s="802"/>
      <c r="D77" s="802"/>
      <c r="E77" s="802"/>
      <c r="F77" s="802"/>
      <c r="G77" s="802"/>
      <c r="H77" s="802"/>
      <c r="I77" s="802"/>
      <c r="J77" s="802"/>
      <c r="K77" s="802"/>
      <c r="L77" s="802"/>
    </row>
    <row r="78" spans="1:24" ht="27.75" customHeight="1" x14ac:dyDescent="0.2">
      <c r="B78" s="800" t="s">
        <v>419</v>
      </c>
      <c r="C78" s="800"/>
      <c r="D78" s="800"/>
      <c r="E78" s="800"/>
      <c r="F78" s="800"/>
      <c r="G78" s="800"/>
      <c r="H78" s="800"/>
      <c r="I78" s="800"/>
      <c r="J78" s="800"/>
      <c r="K78" s="800"/>
      <c r="L78" s="800"/>
    </row>
    <row r="79" spans="1:24" ht="12.75" customHeight="1" x14ac:dyDescent="0.2">
      <c r="A79" s="795"/>
      <c r="B79" s="796"/>
      <c r="C79" s="796"/>
      <c r="D79" s="796"/>
      <c r="E79" s="796"/>
      <c r="F79" s="796"/>
      <c r="G79" s="796"/>
      <c r="H79" s="796"/>
      <c r="I79" s="796"/>
      <c r="J79" s="796"/>
      <c r="K79" s="796"/>
      <c r="L79" s="796"/>
    </row>
    <row r="80" spans="1:24" ht="12.75" customHeight="1" x14ac:dyDescent="0.2">
      <c r="A80" s="796"/>
      <c r="B80" s="796"/>
      <c r="C80" s="796"/>
      <c r="D80" s="796"/>
      <c r="E80" s="796"/>
      <c r="F80" s="796"/>
      <c r="G80" s="796"/>
      <c r="H80" s="796"/>
      <c r="I80" s="796"/>
      <c r="J80" s="796"/>
      <c r="K80" s="796"/>
      <c r="L80" s="796"/>
    </row>
    <row r="81" spans="1:12" ht="12.75" customHeight="1" x14ac:dyDescent="0.2">
      <c r="A81" s="796"/>
      <c r="B81" s="796"/>
      <c r="C81" s="796"/>
      <c r="D81" s="796"/>
      <c r="E81" s="796"/>
      <c r="F81" s="796"/>
      <c r="G81" s="796"/>
      <c r="H81" s="796"/>
      <c r="I81" s="796"/>
      <c r="J81" s="796"/>
      <c r="K81" s="796"/>
      <c r="L81" s="796"/>
    </row>
    <row r="82" spans="1:12" ht="12.75" customHeight="1" x14ac:dyDescent="0.2">
      <c r="A82" s="796"/>
      <c r="B82" s="796"/>
      <c r="C82" s="796"/>
      <c r="D82" s="796"/>
      <c r="E82" s="796"/>
      <c r="F82" s="796"/>
      <c r="G82" s="796"/>
      <c r="H82" s="796"/>
      <c r="I82" s="796"/>
      <c r="J82" s="796"/>
      <c r="K82" s="796"/>
      <c r="L82" s="796"/>
    </row>
    <row r="83" spans="1:12" ht="12.75" customHeight="1" x14ac:dyDescent="0.2">
      <c r="A83" s="796"/>
      <c r="B83" s="796"/>
      <c r="C83" s="796"/>
      <c r="D83" s="796"/>
      <c r="E83" s="796"/>
      <c r="F83" s="796"/>
      <c r="G83" s="796"/>
      <c r="H83" s="796"/>
      <c r="I83" s="796"/>
      <c r="J83" s="796"/>
      <c r="K83" s="796"/>
      <c r="L83" s="796"/>
    </row>
    <row r="84" spans="1:12" ht="12.75" customHeight="1" x14ac:dyDescent="0.2">
      <c r="A84" s="796"/>
      <c r="B84" s="796"/>
      <c r="C84" s="796"/>
      <c r="D84" s="796"/>
      <c r="E84" s="796"/>
      <c r="F84" s="796"/>
      <c r="G84" s="796"/>
      <c r="H84" s="796"/>
      <c r="I84" s="796"/>
      <c r="J84" s="796"/>
      <c r="K84" s="796"/>
      <c r="L84" s="796"/>
    </row>
    <row r="85" spans="1:12" ht="12.75" customHeight="1" x14ac:dyDescent="0.2">
      <c r="A85" s="796"/>
      <c r="B85" s="796"/>
      <c r="C85" s="796"/>
      <c r="D85" s="796"/>
      <c r="E85" s="796"/>
      <c r="F85" s="796"/>
      <c r="G85" s="796"/>
      <c r="H85" s="796"/>
      <c r="I85" s="796"/>
      <c r="J85" s="796"/>
      <c r="K85" s="796"/>
      <c r="L85" s="796"/>
    </row>
    <row r="86" spans="1:12" ht="12.75" customHeight="1" x14ac:dyDescent="0.2">
      <c r="A86" s="796"/>
      <c r="B86" s="796"/>
      <c r="C86" s="796"/>
      <c r="D86" s="796"/>
      <c r="E86" s="796"/>
      <c r="F86" s="796"/>
      <c r="G86" s="796"/>
      <c r="H86" s="796"/>
      <c r="I86" s="796"/>
      <c r="J86" s="796"/>
      <c r="K86" s="796"/>
      <c r="L86" s="796"/>
    </row>
    <row r="87" spans="1:12" ht="12.75" customHeight="1" x14ac:dyDescent="0.2">
      <c r="A87" s="796"/>
      <c r="B87" s="796"/>
      <c r="C87" s="796"/>
      <c r="D87" s="796"/>
      <c r="E87" s="796"/>
      <c r="F87" s="796"/>
      <c r="G87" s="796"/>
      <c r="H87" s="796"/>
      <c r="I87" s="796"/>
      <c r="J87" s="796"/>
      <c r="K87" s="796"/>
      <c r="L87" s="796"/>
    </row>
    <row r="88" spans="1:12" ht="12.75" customHeight="1" x14ac:dyDescent="0.2">
      <c r="A88" s="796"/>
      <c r="B88" s="796"/>
      <c r="C88" s="796"/>
      <c r="D88" s="796"/>
      <c r="E88" s="796"/>
      <c r="F88" s="796"/>
      <c r="G88" s="796"/>
      <c r="H88" s="796"/>
      <c r="I88" s="796"/>
      <c r="J88" s="796"/>
      <c r="K88" s="796"/>
      <c r="L88" s="796"/>
    </row>
    <row r="89" spans="1:12" ht="12.75" customHeight="1" x14ac:dyDescent="0.2">
      <c r="A89" s="796"/>
      <c r="B89" s="796"/>
      <c r="C89" s="796"/>
      <c r="D89" s="796"/>
      <c r="E89" s="796"/>
      <c r="F89" s="796"/>
      <c r="G89" s="796"/>
      <c r="H89" s="796"/>
      <c r="I89" s="796"/>
      <c r="J89" s="796"/>
      <c r="K89" s="796"/>
      <c r="L89" s="796"/>
    </row>
    <row r="90" spans="1:12" ht="12.75" customHeight="1" x14ac:dyDescent="0.2">
      <c r="A90" s="796"/>
      <c r="B90" s="796"/>
      <c r="C90" s="796"/>
      <c r="D90" s="796"/>
      <c r="E90" s="796"/>
      <c r="F90" s="796"/>
      <c r="G90" s="796"/>
      <c r="H90" s="796"/>
      <c r="I90" s="796"/>
      <c r="J90" s="796"/>
      <c r="K90" s="796"/>
      <c r="L90" s="796"/>
    </row>
    <row r="91" spans="1:12" ht="12.75" customHeight="1" x14ac:dyDescent="0.2">
      <c r="A91" s="796"/>
      <c r="B91" s="796"/>
      <c r="C91" s="796"/>
      <c r="D91" s="796"/>
      <c r="E91" s="796"/>
      <c r="F91" s="796"/>
      <c r="G91" s="796"/>
      <c r="H91" s="796"/>
      <c r="I91" s="796"/>
      <c r="J91" s="796"/>
      <c r="K91" s="796"/>
      <c r="L91" s="796"/>
    </row>
    <row r="92" spans="1:12" ht="12.75" customHeight="1" x14ac:dyDescent="0.2">
      <c r="A92" s="796"/>
      <c r="B92" s="796"/>
      <c r="C92" s="796"/>
      <c r="D92" s="796"/>
      <c r="E92" s="796"/>
      <c r="F92" s="796"/>
      <c r="G92" s="796"/>
      <c r="H92" s="796"/>
      <c r="I92" s="796"/>
      <c r="J92" s="796"/>
      <c r="K92" s="796"/>
      <c r="L92" s="796"/>
    </row>
    <row r="93" spans="1:12" ht="12.75" customHeight="1" x14ac:dyDescent="0.2">
      <c r="A93" s="796"/>
      <c r="B93" s="796"/>
      <c r="C93" s="796"/>
      <c r="D93" s="796"/>
      <c r="E93" s="796"/>
      <c r="F93" s="796"/>
      <c r="G93" s="796"/>
      <c r="H93" s="796"/>
      <c r="I93" s="796"/>
      <c r="J93" s="796"/>
      <c r="K93" s="796"/>
      <c r="L93" s="796"/>
    </row>
    <row r="94" spans="1:12" ht="12.75" customHeight="1" x14ac:dyDescent="0.2">
      <c r="A94" s="796"/>
      <c r="B94" s="796"/>
      <c r="C94" s="796"/>
      <c r="D94" s="796"/>
      <c r="E94" s="796"/>
      <c r="F94" s="796"/>
      <c r="G94" s="796"/>
      <c r="H94" s="796"/>
      <c r="I94" s="796"/>
      <c r="J94" s="796"/>
      <c r="K94" s="796"/>
      <c r="L94" s="796"/>
    </row>
    <row r="95" spans="1:12" ht="12.75" customHeight="1" x14ac:dyDescent="0.2">
      <c r="A95" s="796"/>
      <c r="B95" s="796"/>
      <c r="C95" s="796"/>
      <c r="D95" s="796"/>
      <c r="E95" s="796"/>
      <c r="F95" s="796"/>
      <c r="G95" s="796"/>
      <c r="H95" s="796"/>
      <c r="I95" s="796"/>
      <c r="J95" s="796"/>
      <c r="K95" s="796"/>
      <c r="L95" s="796"/>
    </row>
    <row r="96" spans="1:12" ht="12.75" customHeight="1" x14ac:dyDescent="0.2">
      <c r="A96" s="796"/>
      <c r="B96" s="796"/>
      <c r="C96" s="796"/>
      <c r="D96" s="796"/>
      <c r="E96" s="796"/>
      <c r="F96" s="796"/>
      <c r="G96" s="796"/>
      <c r="H96" s="796"/>
      <c r="I96" s="796"/>
      <c r="J96" s="796"/>
      <c r="K96" s="796"/>
      <c r="L96" s="796"/>
    </row>
    <row r="97" spans="1:12" ht="12.75" customHeight="1" x14ac:dyDescent="0.2">
      <c r="A97" s="796"/>
      <c r="B97" s="796"/>
      <c r="C97" s="796"/>
      <c r="D97" s="796"/>
      <c r="E97" s="796"/>
      <c r="F97" s="796"/>
      <c r="G97" s="796"/>
      <c r="H97" s="796"/>
      <c r="I97" s="796"/>
      <c r="J97" s="796"/>
      <c r="K97" s="796"/>
      <c r="L97" s="796"/>
    </row>
    <row r="98" spans="1:12" ht="12.75" customHeight="1" x14ac:dyDescent="0.2">
      <c r="A98" s="796"/>
      <c r="B98" s="796"/>
      <c r="C98" s="796"/>
      <c r="D98" s="796"/>
      <c r="E98" s="796"/>
      <c r="F98" s="796"/>
      <c r="G98" s="796"/>
      <c r="H98" s="796"/>
      <c r="I98" s="796"/>
      <c r="J98" s="796"/>
      <c r="K98" s="796"/>
      <c r="L98" s="796"/>
    </row>
    <row r="99" spans="1:12" ht="12.75" customHeight="1" x14ac:dyDescent="0.2"/>
    <row r="100" spans="1:12" ht="12.75" customHeight="1" x14ac:dyDescent="0.2"/>
    <row r="101" spans="1:12" ht="12.75" customHeight="1" x14ac:dyDescent="0.2"/>
    <row r="102" spans="1:12" ht="12.75" customHeight="1" x14ac:dyDescent="0.2"/>
    <row r="103" spans="1:12" ht="12.75" customHeight="1" x14ac:dyDescent="0.2"/>
    <row r="113" spans="1:3" x14ac:dyDescent="0.2">
      <c r="A113" s="326"/>
      <c r="B113" s="326"/>
    </row>
    <row r="117" spans="1:3" x14ac:dyDescent="0.2">
      <c r="C117" s="204" t="s">
        <v>6</v>
      </c>
    </row>
  </sheetData>
  <sheetProtection password="96F1" sheet="1" objects="1" scenarios="1" formatCells="0" formatColumns="0" formatRows="0" insertColumns="0" insertRows="0"/>
  <mergeCells count="32">
    <mergeCell ref="N72:X72"/>
    <mergeCell ref="A60:L65"/>
    <mergeCell ref="A67:L70"/>
    <mergeCell ref="A79:L98"/>
    <mergeCell ref="A36:L40"/>
    <mergeCell ref="B59:L59"/>
    <mergeCell ref="B78:L78"/>
    <mergeCell ref="B66:L66"/>
    <mergeCell ref="A54:L58"/>
    <mergeCell ref="A48:L52"/>
    <mergeCell ref="B72:L72"/>
    <mergeCell ref="B77:L77"/>
    <mergeCell ref="A73:L76"/>
    <mergeCell ref="B23:L23"/>
    <mergeCell ref="B41:L41"/>
    <mergeCell ref="B47:L47"/>
    <mergeCell ref="B53:L53"/>
    <mergeCell ref="J7:L10"/>
    <mergeCell ref="B11:L11"/>
    <mergeCell ref="B17:L17"/>
    <mergeCell ref="B29:L29"/>
    <mergeCell ref="B35:L35"/>
    <mergeCell ref="A24:L28"/>
    <mergeCell ref="A18:L22"/>
    <mergeCell ref="A12:L16"/>
    <mergeCell ref="A30:L34"/>
    <mergeCell ref="A42:L46"/>
    <mergeCell ref="C5:G5"/>
    <mergeCell ref="A3:L3"/>
    <mergeCell ref="A1:L1"/>
    <mergeCell ref="A2:L2"/>
    <mergeCell ref="J5:L5"/>
  </mergeCells>
  <phoneticPr fontId="0" type="noConversion"/>
  <dataValidations count="1">
    <dataValidation type="list" allowBlank="1" showInputMessage="1" showErrorMessage="1" sqref="J5:L5">
      <formula1>$AH$4:$AH$6</formula1>
    </dataValidation>
  </dataValidations>
  <pageMargins left="0.25" right="0.25" top="0.75" bottom="0.75" header="0.3" footer="0.3"/>
  <pageSetup scale="65" orientation="portrait" r:id="rId1"/>
  <headerFooter>
    <oddFooter>&amp;C&amp;A&amp;R&amp;P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pageSetUpPr fitToPage="1"/>
  </sheetPr>
  <dimension ref="A1:G25"/>
  <sheetViews>
    <sheetView tabSelected="1" zoomScaleNormal="100" workbookViewId="0">
      <selection activeCell="C12" sqref="C12"/>
    </sheetView>
  </sheetViews>
  <sheetFormatPr defaultColWidth="9.140625" defaultRowHeight="12.75" x14ac:dyDescent="0.2"/>
  <cols>
    <col min="1" max="1" width="29.7109375" style="327" bestFit="1" customWidth="1"/>
    <col min="2" max="5" width="20.7109375" style="327" customWidth="1"/>
    <col min="6" max="6" width="28.28515625" style="327" customWidth="1"/>
    <col min="7" max="7" width="57" style="327" bestFit="1" customWidth="1"/>
    <col min="8" max="16384" width="9.140625" style="327"/>
  </cols>
  <sheetData>
    <row r="1" spans="1:7" ht="15.75" x14ac:dyDescent="0.25">
      <c r="A1" s="804" t="s">
        <v>306</v>
      </c>
      <c r="B1" s="804"/>
      <c r="C1" s="804"/>
      <c r="D1" s="804"/>
      <c r="E1" s="804"/>
      <c r="F1" s="804"/>
    </row>
    <row r="2" spans="1:7" ht="15.75" x14ac:dyDescent="0.25">
      <c r="A2" s="804" t="s">
        <v>120</v>
      </c>
      <c r="B2" s="804"/>
      <c r="C2" s="804"/>
      <c r="D2" s="804"/>
      <c r="E2" s="804"/>
      <c r="F2" s="804"/>
    </row>
    <row r="3" spans="1:7" ht="15.75" x14ac:dyDescent="0.25">
      <c r="A3" s="805" t="str">
        <f>IF('Assumpt &amp; Notes'!C5="","",'Assumpt &amp; Notes'!C5)</f>
        <v/>
      </c>
      <c r="B3" s="805"/>
      <c r="C3" s="805"/>
      <c r="D3" s="805"/>
      <c r="E3" s="805"/>
      <c r="F3" s="805"/>
    </row>
    <row r="4" spans="1:7" x14ac:dyDescent="0.2">
      <c r="A4" s="302"/>
      <c r="B4" s="302"/>
      <c r="C4" s="302"/>
      <c r="D4" s="302"/>
      <c r="E4" s="302"/>
      <c r="F4" s="302"/>
    </row>
    <row r="5" spans="1:7" x14ac:dyDescent="0.2">
      <c r="A5" s="806" t="s">
        <v>297</v>
      </c>
      <c r="B5" s="806"/>
      <c r="C5" s="806"/>
      <c r="D5" s="806"/>
      <c r="E5" s="806"/>
      <c r="F5" s="806"/>
      <c r="G5" s="379"/>
    </row>
    <row r="6" spans="1:7" x14ac:dyDescent="0.2">
      <c r="A6" s="806" t="s">
        <v>298</v>
      </c>
      <c r="B6" s="806"/>
      <c r="C6" s="806"/>
      <c r="D6" s="806"/>
      <c r="E6" s="806"/>
      <c r="F6" s="806"/>
      <c r="G6" s="379"/>
    </row>
    <row r="7" spans="1:7" x14ac:dyDescent="0.2">
      <c r="A7" s="567"/>
      <c r="B7" s="567"/>
      <c r="C7" s="568"/>
      <c r="D7" s="568"/>
      <c r="E7" s="568"/>
      <c r="F7" s="568"/>
      <c r="G7" s="379"/>
    </row>
    <row r="8" spans="1:7" x14ac:dyDescent="0.2">
      <c r="A8" s="569" t="s">
        <v>299</v>
      </c>
      <c r="B8" s="63">
        <f>'Assumpt &amp; Notes'!D7-1</f>
        <v>-1</v>
      </c>
      <c r="C8" s="63">
        <f>'Assumpt &amp; Notes'!D7</f>
        <v>0</v>
      </c>
      <c r="D8" s="63">
        <f>'Assumpt &amp; Notes'!D7+1</f>
        <v>1</v>
      </c>
      <c r="E8" s="63">
        <f>'Assumpt &amp; Notes'!D7+2</f>
        <v>2</v>
      </c>
      <c r="F8" s="570" t="s">
        <v>300</v>
      </c>
      <c r="G8" s="758" t="s">
        <v>405</v>
      </c>
    </row>
    <row r="9" spans="1:7" ht="35.25" customHeight="1" x14ac:dyDescent="0.2">
      <c r="A9" s="591" t="s">
        <v>301</v>
      </c>
      <c r="B9" s="572"/>
      <c r="C9" s="803" t="str">
        <f>+'Assumpt &amp; Notes'!J7</f>
        <v>ERROR: Enter Entity Name, Starting Year, and Select contracted Service prior to moving forward</v>
      </c>
      <c r="D9" s="803"/>
      <c r="E9" s="581"/>
      <c r="F9" s="573" t="s">
        <v>307</v>
      </c>
      <c r="G9" s="754"/>
    </row>
    <row r="10" spans="1:7" ht="45.75" customHeight="1" x14ac:dyDescent="0.2">
      <c r="A10" s="571" t="s">
        <v>302</v>
      </c>
      <c r="B10" s="580" t="str">
        <f>+'Balance Sheet Mult Yr Summ-All'!B68</f>
        <v xml:space="preserve"> </v>
      </c>
      <c r="C10" s="749" t="str">
        <f>+'Balance Sheet Mult Yr Summ-All'!C68</f>
        <v xml:space="preserve"> </v>
      </c>
      <c r="D10" s="749" t="str">
        <f>+'Balance Sheet Mult Yr Summ-All'!D68</f>
        <v xml:space="preserve"> </v>
      </c>
      <c r="E10" s="749" t="str">
        <f>+'Balance Sheet Mult Yr Summ-All'!E68</f>
        <v xml:space="preserve"> </v>
      </c>
      <c r="F10" s="574" t="s">
        <v>303</v>
      </c>
      <c r="G10" s="754"/>
    </row>
    <row r="11" spans="1:7" ht="45.75" customHeight="1" x14ac:dyDescent="0.2">
      <c r="A11" s="571" t="s">
        <v>302</v>
      </c>
      <c r="B11" s="582"/>
      <c r="C11" s="747" t="str">
        <f>+'Balance Sheet Mult Yr Summ-All'!C77</f>
        <v>ERROR, WORKING CAPITAL REQUIREMENT MUST BE SATISFIED</v>
      </c>
      <c r="D11" s="747" t="str">
        <f>+'Balance Sheet Mult Yr Summ-All'!D77</f>
        <v/>
      </c>
      <c r="E11" s="747" t="str">
        <f>+'Balance Sheet Mult Yr Summ-All'!E77</f>
        <v/>
      </c>
      <c r="F11" s="573" t="s">
        <v>403</v>
      </c>
      <c r="G11" s="754"/>
    </row>
    <row r="12" spans="1:7" ht="45" customHeight="1" x14ac:dyDescent="0.2">
      <c r="A12" s="571" t="s">
        <v>302</v>
      </c>
      <c r="B12" s="747"/>
      <c r="C12" s="747" t="str">
        <f>+'Balance Sheet Mult Yr Summ-All'!C82</f>
        <v/>
      </c>
      <c r="D12" s="747" t="str">
        <f>+'Balance Sheet Mult Yr Summ-All'!D82</f>
        <v/>
      </c>
      <c r="E12" s="747" t="str">
        <f>+'Balance Sheet Mult Yr Summ-All'!E82</f>
        <v/>
      </c>
      <c r="F12" s="573" t="s">
        <v>404</v>
      </c>
      <c r="G12" s="754"/>
    </row>
    <row r="13" spans="1:7" ht="45" customHeight="1" x14ac:dyDescent="0.2">
      <c r="A13" s="575" t="s">
        <v>304</v>
      </c>
      <c r="B13" s="748" t="str">
        <f>+'Balance Sheet Mult Yr Consol'!B69</f>
        <v xml:space="preserve"> </v>
      </c>
      <c r="C13" s="748" t="str">
        <f>+'Balance Sheet Mult Yr Consol'!C69</f>
        <v xml:space="preserve"> </v>
      </c>
      <c r="D13" s="748" t="str">
        <f>+'Balance Sheet Mult Yr Consol'!D69</f>
        <v xml:space="preserve"> </v>
      </c>
      <c r="E13" s="748" t="str">
        <f>+'Balance Sheet Mult Yr Consol'!E69</f>
        <v xml:space="preserve"> </v>
      </c>
      <c r="F13" s="576" t="s">
        <v>303</v>
      </c>
      <c r="G13" s="754"/>
    </row>
    <row r="14" spans="1:7" ht="45" customHeight="1" x14ac:dyDescent="0.2">
      <c r="A14" s="577" t="s">
        <v>366</v>
      </c>
      <c r="B14" s="578"/>
      <c r="C14" s="750" t="str">
        <f>+'Cash Flows'!M49</f>
        <v/>
      </c>
      <c r="D14" s="750" t="str">
        <f>+'Cash Flows'!AA49</f>
        <v/>
      </c>
      <c r="E14" s="750" t="str">
        <f>+'Cash Flows'!AO49</f>
        <v/>
      </c>
      <c r="F14" s="579" t="s">
        <v>305</v>
      </c>
      <c r="G14" s="754"/>
    </row>
    <row r="15" spans="1:7" ht="45" customHeight="1" x14ac:dyDescent="0.2">
      <c r="A15" s="571" t="s">
        <v>367</v>
      </c>
      <c r="B15" s="583"/>
      <c r="C15" s="678" t="str">
        <f>+'Cash Flows'!N51</f>
        <v xml:space="preserve"> </v>
      </c>
      <c r="D15" s="678" t="str">
        <f>+'Cash Flows'!AB51</f>
        <v xml:space="preserve"> </v>
      </c>
      <c r="E15" s="678" t="str">
        <f>+'Cash Flows'!AP51</f>
        <v xml:space="preserve"> </v>
      </c>
      <c r="F15" s="679" t="s">
        <v>308</v>
      </c>
      <c r="G15" s="754"/>
    </row>
    <row r="16" spans="1:7" ht="45" customHeight="1" x14ac:dyDescent="0.2">
      <c r="A16" s="577" t="s">
        <v>368</v>
      </c>
      <c r="B16" s="578"/>
      <c r="C16" s="750" t="str">
        <f>+'Cash Flows'!M65</f>
        <v/>
      </c>
      <c r="D16" s="750" t="str">
        <f>+'Cash Flows'!AA65</f>
        <v/>
      </c>
      <c r="E16" s="750" t="str">
        <f>+'Cash Flows'!AO65</f>
        <v/>
      </c>
      <c r="F16" s="579" t="s">
        <v>305</v>
      </c>
      <c r="G16" s="754"/>
    </row>
    <row r="17" spans="1:7" ht="45" customHeight="1" x14ac:dyDescent="0.2">
      <c r="A17" s="591" t="s">
        <v>369</v>
      </c>
      <c r="B17" s="592"/>
      <c r="C17" s="593" t="str">
        <f>+'Enrollment-IRIS '!M49</f>
        <v/>
      </c>
      <c r="D17" s="593" t="str">
        <f>+'Enrollment-IRIS '!Z49</f>
        <v/>
      </c>
      <c r="E17" s="593" t="str">
        <f>+'Enrollment-IRIS '!AM49</f>
        <v/>
      </c>
      <c r="F17" s="594" t="s">
        <v>310</v>
      </c>
      <c r="G17" s="754"/>
    </row>
    <row r="18" spans="1:7" ht="58.5" customHeight="1" x14ac:dyDescent="0.2">
      <c r="A18" s="586" t="s">
        <v>315</v>
      </c>
      <c r="B18" s="583"/>
      <c r="C18" s="585" t="str">
        <f>+'Admin Detail-All'!L9</f>
        <v xml:space="preserve"> </v>
      </c>
      <c r="D18" s="585" t="str">
        <f>+'Admin Detail-All'!AC9</f>
        <v xml:space="preserve"> </v>
      </c>
      <c r="E18" s="585" t="str">
        <f>+'Admin Detail-All'!AT9</f>
        <v xml:space="preserve"> </v>
      </c>
      <c r="F18" s="584" t="s">
        <v>316</v>
      </c>
      <c r="G18" s="754"/>
    </row>
    <row r="19" spans="1:7" ht="60" customHeight="1" x14ac:dyDescent="0.2">
      <c r="A19" s="586" t="s">
        <v>313</v>
      </c>
      <c r="B19" s="583"/>
      <c r="C19" s="585" t="str">
        <f>+'Admin Detail-All'!P42</f>
        <v/>
      </c>
      <c r="D19" s="585" t="str">
        <f>+'Admin Detail-All'!AG42</f>
        <v/>
      </c>
      <c r="E19" s="585" t="str">
        <f>+'Admin Detail-All'!AX42</f>
        <v/>
      </c>
      <c r="F19" s="584" t="s">
        <v>314</v>
      </c>
      <c r="G19" s="754"/>
    </row>
    <row r="20" spans="1:7" s="530" customFormat="1" ht="60" customHeight="1" x14ac:dyDescent="0.2">
      <c r="A20" s="587" t="s">
        <v>311</v>
      </c>
      <c r="B20" s="588"/>
      <c r="C20" s="589" t="str">
        <f>+'Admin Detail-All'!O44</f>
        <v/>
      </c>
      <c r="D20" s="589" t="str">
        <f>+'Admin Detail-All'!AF44</f>
        <v/>
      </c>
      <c r="E20" s="589" t="str">
        <f>+'Admin Detail-All'!AW44</f>
        <v/>
      </c>
      <c r="F20" s="590" t="s">
        <v>312</v>
      </c>
      <c r="G20" s="529"/>
    </row>
    <row r="21" spans="1:7" ht="60" customHeight="1" x14ac:dyDescent="0.2">
      <c r="A21" s="633" t="s">
        <v>327</v>
      </c>
      <c r="B21" s="634"/>
      <c r="C21" s="751" t="str">
        <f>+'Program Staff Exp-IRIS '!L8</f>
        <v xml:space="preserve"> </v>
      </c>
      <c r="D21" s="751" t="str">
        <f>+'Program Staff Exp-IRIS '!AA8</f>
        <v xml:space="preserve"> </v>
      </c>
      <c r="E21" s="751" t="str">
        <f>+'Program Staff Exp-IRIS '!AP8</f>
        <v xml:space="preserve"> </v>
      </c>
      <c r="F21" s="635" t="s">
        <v>317</v>
      </c>
      <c r="G21" s="755"/>
    </row>
    <row r="22" spans="1:7" ht="60" customHeight="1" x14ac:dyDescent="0.2">
      <c r="A22" s="656" t="s">
        <v>324</v>
      </c>
      <c r="B22" s="657"/>
      <c r="C22" s="752" t="str">
        <f>+'Personnel Schedule'!C53</f>
        <v xml:space="preserve"> </v>
      </c>
      <c r="D22" s="752" t="str">
        <f>+'Personnel Schedule'!G53</f>
        <v xml:space="preserve"> </v>
      </c>
      <c r="E22" s="752" t="str">
        <f>+'Personnel Schedule'!K53</f>
        <v xml:space="preserve"> </v>
      </c>
      <c r="F22" s="658" t="s">
        <v>322</v>
      </c>
      <c r="G22" s="755"/>
    </row>
    <row r="23" spans="1:7" ht="60" customHeight="1" x14ac:dyDescent="0.2">
      <c r="A23" s="656" t="s">
        <v>325</v>
      </c>
      <c r="B23" s="657"/>
      <c r="C23" s="752" t="str">
        <f>+'Personnel Schedule'!C97</f>
        <v xml:space="preserve"> </v>
      </c>
      <c r="D23" s="752" t="str">
        <f>+'Personnel Schedule'!G97</f>
        <v xml:space="preserve"> </v>
      </c>
      <c r="E23" s="752" t="str">
        <f>+'Personnel Schedule'!K97</f>
        <v xml:space="preserve"> </v>
      </c>
      <c r="F23" s="658" t="s">
        <v>323</v>
      </c>
      <c r="G23" s="755"/>
    </row>
    <row r="24" spans="1:7" ht="33.75" customHeight="1" x14ac:dyDescent="0.2">
      <c r="A24" s="587" t="s">
        <v>326</v>
      </c>
      <c r="B24" s="659"/>
      <c r="C24" s="753" t="str">
        <f>+'Personnel Schedule'!C152</f>
        <v>ERROR, INPUT OF ADMIN POSITIONS IS REQUIRED</v>
      </c>
      <c r="D24" s="753" t="str">
        <f>+'Personnel Schedule'!G152</f>
        <v>ERROR, INPUT OF ADMIN POSITIONS IS REQUIRED</v>
      </c>
      <c r="E24" s="753" t="str">
        <f>+'Personnel Schedule'!K152</f>
        <v>ERROR, INPUT OF ADMIN POSITIONS IS REQUIRED</v>
      </c>
      <c r="F24" s="590" t="s">
        <v>319</v>
      </c>
      <c r="G24" s="755"/>
    </row>
    <row r="25" spans="1:7" x14ac:dyDescent="0.2">
      <c r="A25" s="656"/>
      <c r="B25" s="302"/>
      <c r="C25" s="302"/>
      <c r="D25" s="302"/>
      <c r="E25" s="302"/>
      <c r="F25" s="302"/>
    </row>
  </sheetData>
  <sheetProtection password="96F1" sheet="1" objects="1" scenarios="1" formatCells="0" formatColumns="0" formatRows="0"/>
  <mergeCells count="6">
    <mergeCell ref="C9:D9"/>
    <mergeCell ref="A1:F1"/>
    <mergeCell ref="A2:F2"/>
    <mergeCell ref="A3:F3"/>
    <mergeCell ref="A5:F5"/>
    <mergeCell ref="A6:F6"/>
  </mergeCells>
  <pageMargins left="0.7" right="0.7" top="0.75" bottom="0.75" header="0.3" footer="0.3"/>
  <pageSetup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6"/>
    <pageSetUpPr fitToPage="1"/>
  </sheetPr>
  <dimension ref="A1:M109"/>
  <sheetViews>
    <sheetView zoomScaleNormal="100" workbookViewId="0">
      <pane ySplit="9" topLeftCell="A10" activePane="bottomLeft" state="frozen"/>
      <selection pane="bottomLeft" activeCell="C81" sqref="C81"/>
    </sheetView>
  </sheetViews>
  <sheetFormatPr defaultColWidth="8.7109375" defaultRowHeight="12.75" x14ac:dyDescent="0.2"/>
  <cols>
    <col min="1" max="1" width="53.7109375" customWidth="1"/>
    <col min="2" max="2" width="21.7109375" customWidth="1"/>
    <col min="3" max="3" width="21.7109375" bestFit="1" customWidth="1"/>
    <col min="4" max="4" width="21.7109375" style="86" customWidth="1"/>
    <col min="5" max="5" width="21.7109375" style="53" bestFit="1" customWidth="1"/>
    <col min="6" max="6" width="16" customWidth="1"/>
    <col min="7" max="7" width="11.42578125" customWidth="1"/>
  </cols>
  <sheetData>
    <row r="1" spans="1:6" ht="30" customHeight="1" x14ac:dyDescent="0.2">
      <c r="A1" s="790" t="s">
        <v>261</v>
      </c>
      <c r="B1" s="790"/>
      <c r="C1" s="790"/>
      <c r="D1" s="790"/>
      <c r="E1" s="790"/>
    </row>
    <row r="3" spans="1:6" ht="15.75" x14ac:dyDescent="0.25">
      <c r="A3" s="805" t="str">
        <f>IF('Assumpt &amp; Notes'!C5="","",'Assumpt &amp; Notes'!C5)</f>
        <v/>
      </c>
      <c r="B3" s="805"/>
      <c r="C3" s="805"/>
      <c r="D3" s="805"/>
      <c r="E3" s="805"/>
    </row>
    <row r="4" spans="1:6" ht="15.75" x14ac:dyDescent="0.25">
      <c r="A4" s="805" t="s">
        <v>116</v>
      </c>
      <c r="B4" s="805"/>
      <c r="C4" s="805"/>
      <c r="D4" s="805"/>
      <c r="E4" s="805"/>
    </row>
    <row r="5" spans="1:6" ht="15" customHeight="1" x14ac:dyDescent="0.25">
      <c r="A5" s="805" t="s">
        <v>70</v>
      </c>
      <c r="B5" s="805"/>
      <c r="C5" s="805"/>
      <c r="D5" s="805"/>
      <c r="E5" s="805"/>
    </row>
    <row r="6" spans="1:6" ht="15" customHeight="1" x14ac:dyDescent="0.25">
      <c r="A6" s="807" t="str">
        <f>'Rev &amp; Exp Mult Yr Summary'!A6</f>
        <v>For the Budgeted Period of  January 1,  through December 31, 2</v>
      </c>
      <c r="B6" s="807"/>
      <c r="C6" s="807"/>
      <c r="D6" s="807"/>
      <c r="E6" s="807"/>
    </row>
    <row r="7" spans="1:6" x14ac:dyDescent="0.2">
      <c r="A7" s="60"/>
      <c r="B7" s="60"/>
      <c r="C7" s="60"/>
      <c r="D7" s="74"/>
      <c r="E7" s="52"/>
      <c r="F7" s="52"/>
    </row>
    <row r="8" spans="1:6" ht="15.75" x14ac:dyDescent="0.25">
      <c r="A8" s="62"/>
      <c r="B8" s="62"/>
      <c r="C8" s="75"/>
      <c r="D8" s="75"/>
      <c r="E8" s="75"/>
      <c r="F8" s="75"/>
    </row>
    <row r="9" spans="1:6" x14ac:dyDescent="0.2">
      <c r="B9" s="63">
        <f>'Assumpt &amp; Notes'!D7-1</f>
        <v>-1</v>
      </c>
      <c r="C9" s="63">
        <f>'Assumpt &amp; Notes'!D7</f>
        <v>0</v>
      </c>
      <c r="D9" s="63">
        <f>'Assumpt &amp; Notes'!D7+1</f>
        <v>1</v>
      </c>
      <c r="E9" s="63">
        <f>'Assumpt &amp; Notes'!D7+2</f>
        <v>2</v>
      </c>
    </row>
    <row r="10" spans="1:6" x14ac:dyDescent="0.2">
      <c r="A10" s="3" t="s">
        <v>43</v>
      </c>
      <c r="B10" s="3"/>
      <c r="C10" s="182"/>
      <c r="D10" s="182"/>
      <c r="E10" s="163"/>
    </row>
    <row r="11" spans="1:6" x14ac:dyDescent="0.2">
      <c r="A11" s="414" t="s">
        <v>202</v>
      </c>
      <c r="B11" s="326"/>
      <c r="C11" s="688"/>
      <c r="D11" s="688"/>
      <c r="E11" s="186"/>
    </row>
    <row r="12" spans="1:6" x14ac:dyDescent="0.2">
      <c r="A12" t="s">
        <v>338</v>
      </c>
      <c r="B12" s="326"/>
      <c r="C12" s="688"/>
      <c r="D12" s="688"/>
      <c r="E12" s="186"/>
    </row>
    <row r="13" spans="1:6" x14ac:dyDescent="0.2">
      <c r="A13" s="58" t="s">
        <v>158</v>
      </c>
      <c r="B13" s="379"/>
      <c r="C13" s="157"/>
      <c r="D13" s="157"/>
      <c r="E13" s="157"/>
    </row>
    <row r="14" spans="1:6" x14ac:dyDescent="0.2">
      <c r="A14" t="s">
        <v>339</v>
      </c>
      <c r="B14" s="327"/>
      <c r="C14" s="157"/>
      <c r="D14" s="157"/>
      <c r="E14" s="157"/>
    </row>
    <row r="15" spans="1:6" s="49" customFormat="1" x14ac:dyDescent="0.2">
      <c r="A15" s="78" t="s">
        <v>223</v>
      </c>
      <c r="B15" s="528"/>
      <c r="C15" s="346"/>
      <c r="D15" s="346"/>
      <c r="E15" s="346"/>
    </row>
    <row r="16" spans="1:6" x14ac:dyDescent="0.2">
      <c r="A16" s="78" t="s">
        <v>222</v>
      </c>
      <c r="B16" s="528"/>
      <c r="C16" s="157"/>
      <c r="D16" s="157"/>
      <c r="E16" s="157"/>
    </row>
    <row r="17" spans="1:13" x14ac:dyDescent="0.2">
      <c r="A17" s="78" t="s">
        <v>159</v>
      </c>
      <c r="B17" s="528"/>
      <c r="C17" s="157"/>
      <c r="D17" s="157"/>
      <c r="E17" s="157"/>
    </row>
    <row r="18" spans="1:13" ht="25.5" x14ac:dyDescent="0.2">
      <c r="A18" s="381" t="s">
        <v>160</v>
      </c>
      <c r="B18" s="529"/>
      <c r="C18" s="157"/>
      <c r="D18" s="157"/>
      <c r="E18" s="157"/>
    </row>
    <row r="19" spans="1:13" x14ac:dyDescent="0.2">
      <c r="A19" s="49" t="s">
        <v>44</v>
      </c>
      <c r="B19" s="530"/>
      <c r="C19" s="157"/>
      <c r="D19" s="157"/>
      <c r="E19" s="157"/>
    </row>
    <row r="20" spans="1:13" x14ac:dyDescent="0.2">
      <c r="A20" s="49" t="s">
        <v>194</v>
      </c>
      <c r="B20" s="530"/>
      <c r="C20" s="157"/>
      <c r="D20" s="157"/>
      <c r="E20" s="157"/>
    </row>
    <row r="21" spans="1:13" x14ac:dyDescent="0.2">
      <c r="A21" s="49" t="s">
        <v>46</v>
      </c>
      <c r="B21" s="530"/>
      <c r="C21" s="157"/>
      <c r="D21" s="157"/>
      <c r="E21" s="157"/>
    </row>
    <row r="22" spans="1:13" x14ac:dyDescent="0.2">
      <c r="A22" s="78" t="s">
        <v>161</v>
      </c>
      <c r="B22" s="528"/>
      <c r="C22" s="157"/>
      <c r="D22" s="157"/>
      <c r="E22" s="157"/>
    </row>
    <row r="23" spans="1:13" x14ac:dyDescent="0.2">
      <c r="A23" s="1" t="s">
        <v>47</v>
      </c>
      <c r="B23" s="183">
        <f>SUM(B11:B22)</f>
        <v>0</v>
      </c>
      <c r="C23" s="183">
        <f>SUM(C11:C22)</f>
        <v>0</v>
      </c>
      <c r="D23" s="183">
        <f>SUM(D11:D22)</f>
        <v>0</v>
      </c>
      <c r="E23" s="183">
        <f>SUM(E11:E22)</f>
        <v>0</v>
      </c>
    </row>
    <row r="24" spans="1:13" x14ac:dyDescent="0.2">
      <c r="C24" s="184"/>
      <c r="D24" s="184"/>
      <c r="E24" s="184"/>
    </row>
    <row r="25" spans="1:13" hidden="1" x14ac:dyDescent="0.2">
      <c r="C25" s="184"/>
      <c r="D25" s="184"/>
      <c r="E25" s="184"/>
    </row>
    <row r="26" spans="1:13" x14ac:dyDescent="0.2">
      <c r="A26" s="3" t="s">
        <v>48</v>
      </c>
      <c r="B26" s="3"/>
      <c r="C26" s="184"/>
      <c r="D26" s="184"/>
      <c r="E26" s="184"/>
    </row>
    <row r="27" spans="1:13" x14ac:dyDescent="0.2">
      <c r="A27" s="49" t="s">
        <v>143</v>
      </c>
      <c r="B27" s="530"/>
      <c r="C27" s="157"/>
      <c r="D27" s="157"/>
      <c r="E27" s="157"/>
    </row>
    <row r="28" spans="1:13" s="79" customFormat="1" x14ac:dyDescent="0.2">
      <c r="A28" s="49" t="s">
        <v>147</v>
      </c>
      <c r="B28" s="530"/>
      <c r="C28" s="157"/>
      <c r="D28" s="157"/>
      <c r="E28" s="157"/>
      <c r="F28"/>
      <c r="G28"/>
      <c r="H28" s="49"/>
      <c r="I28" s="49"/>
      <c r="J28" s="49"/>
      <c r="K28" s="49"/>
      <c r="L28" s="49"/>
      <c r="M28" s="49"/>
    </row>
    <row r="29" spans="1:13" s="79" customFormat="1" x14ac:dyDescent="0.2">
      <c r="A29" s="49" t="s">
        <v>417</v>
      </c>
      <c r="B29" s="530"/>
      <c r="C29" s="157"/>
      <c r="D29" s="157"/>
      <c r="E29" s="157"/>
      <c r="F29"/>
      <c r="G29"/>
      <c r="H29" s="49"/>
      <c r="I29" s="49"/>
      <c r="J29" s="49"/>
      <c r="K29" s="49"/>
      <c r="L29" s="49"/>
      <c r="M29" s="49"/>
    </row>
    <row r="30" spans="1:13" s="79" customFormat="1" x14ac:dyDescent="0.2">
      <c r="A30" s="49" t="s">
        <v>148</v>
      </c>
      <c r="B30" s="530"/>
      <c r="C30" s="157"/>
      <c r="D30" s="157"/>
      <c r="E30" s="157"/>
      <c r="F30"/>
      <c r="G30"/>
      <c r="H30" s="49"/>
      <c r="I30" s="49"/>
      <c r="J30" s="49"/>
      <c r="K30" s="49"/>
      <c r="L30" s="49"/>
      <c r="M30" s="49"/>
    </row>
    <row r="31" spans="1:13" s="79" customFormat="1" x14ac:dyDescent="0.2">
      <c r="A31" s="49" t="s">
        <v>150</v>
      </c>
      <c r="B31" s="530"/>
      <c r="C31" s="157"/>
      <c r="D31" s="157"/>
      <c r="E31" s="157"/>
      <c r="F31"/>
      <c r="G31"/>
      <c r="H31" s="49"/>
      <c r="I31" s="49"/>
      <c r="J31" s="49"/>
      <c r="K31" s="49"/>
      <c r="L31" s="49"/>
      <c r="M31" s="49"/>
    </row>
    <row r="32" spans="1:13" s="49" customFormat="1" x14ac:dyDescent="0.2">
      <c r="A32" s="49" t="s">
        <v>149</v>
      </c>
      <c r="B32" s="530"/>
      <c r="C32" s="157"/>
      <c r="D32" s="157"/>
      <c r="E32" s="157"/>
      <c r="F32"/>
      <c r="G32"/>
    </row>
    <row r="33" spans="1:13" s="49" customFormat="1" x14ac:dyDescent="0.2">
      <c r="A33" s="49" t="s">
        <v>151</v>
      </c>
      <c r="B33" s="530"/>
      <c r="C33" s="157"/>
      <c r="D33" s="157"/>
      <c r="E33" s="157"/>
      <c r="F33"/>
      <c r="G33"/>
    </row>
    <row r="34" spans="1:13" x14ac:dyDescent="0.2">
      <c r="A34" s="58" t="s">
        <v>169</v>
      </c>
      <c r="B34" s="379"/>
      <c r="C34" s="157"/>
      <c r="D34" s="157"/>
      <c r="E34" s="157"/>
    </row>
    <row r="35" spans="1:13" x14ac:dyDescent="0.2">
      <c r="A35" s="1" t="s">
        <v>49</v>
      </c>
      <c r="B35" s="183">
        <f>SUM(B27:B34)</f>
        <v>0</v>
      </c>
      <c r="C35" s="183">
        <f>SUM(C27:C34)</f>
        <v>0</v>
      </c>
      <c r="D35" s="183">
        <f>SUM(D27:D34)</f>
        <v>0</v>
      </c>
      <c r="E35" s="183">
        <f>SUM(E27:E34)</f>
        <v>0</v>
      </c>
    </row>
    <row r="36" spans="1:13" x14ac:dyDescent="0.2">
      <c r="B36" s="184"/>
      <c r="C36" s="184"/>
      <c r="D36" s="184"/>
      <c r="E36" s="184"/>
    </row>
    <row r="37" spans="1:13" s="3" customFormat="1" ht="13.5" thickBot="1" x14ac:dyDescent="0.25">
      <c r="A37" s="3" t="s">
        <v>50</v>
      </c>
      <c r="B37" s="171">
        <f>B23+B35</f>
        <v>0</v>
      </c>
      <c r="C37" s="171">
        <f>C23+C35</f>
        <v>0</v>
      </c>
      <c r="D37" s="171">
        <f>D23+D35</f>
        <v>0</v>
      </c>
      <c r="E37" s="171">
        <f>E23+E35</f>
        <v>0</v>
      </c>
      <c r="G37"/>
    </row>
    <row r="38" spans="1:13" ht="13.5" thickTop="1" x14ac:dyDescent="0.2">
      <c r="C38" s="184"/>
      <c r="D38" s="184"/>
      <c r="E38" s="184"/>
      <c r="G38" s="3"/>
    </row>
    <row r="39" spans="1:13" x14ac:dyDescent="0.2">
      <c r="A39" s="3" t="s">
        <v>51</v>
      </c>
      <c r="B39" s="3"/>
      <c r="C39" s="184"/>
      <c r="D39" s="184"/>
      <c r="E39" s="184"/>
    </row>
    <row r="40" spans="1:13" x14ac:dyDescent="0.2">
      <c r="A40" s="1" t="s">
        <v>52</v>
      </c>
      <c r="B40" s="1"/>
      <c r="C40" s="185"/>
      <c r="D40" s="185"/>
      <c r="E40" s="186"/>
    </row>
    <row r="41" spans="1:13" s="3" customFormat="1" x14ac:dyDescent="0.2">
      <c r="A41" s="414" t="s">
        <v>205</v>
      </c>
      <c r="B41" s="531"/>
      <c r="C41" s="157"/>
      <c r="D41" s="157"/>
      <c r="E41" s="157"/>
      <c r="F41"/>
      <c r="G41"/>
      <c r="H41"/>
      <c r="I41"/>
      <c r="J41"/>
      <c r="K41"/>
      <c r="L41"/>
      <c r="M41"/>
    </row>
    <row r="42" spans="1:13" s="3" customFormat="1" x14ac:dyDescent="0.2">
      <c r="A42" s="49" t="s">
        <v>53</v>
      </c>
      <c r="B42" s="530"/>
      <c r="C42" s="157"/>
      <c r="D42" s="157"/>
      <c r="E42" s="157"/>
      <c r="F42"/>
      <c r="G42"/>
      <c r="H42"/>
      <c r="I42"/>
      <c r="J42"/>
      <c r="K42"/>
      <c r="L42"/>
      <c r="M42"/>
    </row>
    <row r="43" spans="1:13" s="3" customFormat="1" x14ac:dyDescent="0.2">
      <c r="A43" s="49" t="s">
        <v>54</v>
      </c>
      <c r="B43" s="530"/>
      <c r="C43" s="530"/>
      <c r="D43" s="530"/>
      <c r="E43" s="530"/>
      <c r="F43"/>
      <c r="G43"/>
      <c r="H43"/>
      <c r="I43"/>
      <c r="J43"/>
      <c r="K43"/>
      <c r="L43"/>
      <c r="M43"/>
    </row>
    <row r="44" spans="1:13" s="3" customFormat="1" x14ac:dyDescent="0.2">
      <c r="A44" s="49" t="s">
        <v>142</v>
      </c>
      <c r="B44" s="530"/>
      <c r="C44" s="157"/>
      <c r="D44" s="157"/>
      <c r="E44" s="157"/>
      <c r="F44"/>
      <c r="G44"/>
      <c r="H44"/>
      <c r="I44"/>
      <c r="J44"/>
      <c r="K44"/>
      <c r="L44"/>
      <c r="M44"/>
    </row>
    <row r="45" spans="1:13" x14ac:dyDescent="0.2">
      <c r="A45" s="49" t="s">
        <v>195</v>
      </c>
      <c r="B45" s="530"/>
      <c r="C45" s="157"/>
      <c r="D45" s="157"/>
      <c r="E45" s="157"/>
    </row>
    <row r="46" spans="1:13" ht="25.5" x14ac:dyDescent="0.2">
      <c r="A46" s="381" t="s">
        <v>162</v>
      </c>
      <c r="B46" s="529"/>
      <c r="C46" s="157"/>
      <c r="D46" s="157"/>
      <c r="E46" s="157"/>
    </row>
    <row r="47" spans="1:13" x14ac:dyDescent="0.2">
      <c r="A47" s="49" t="s">
        <v>55</v>
      </c>
      <c r="B47" s="530"/>
      <c r="C47" s="157"/>
      <c r="D47" s="157"/>
      <c r="E47" s="157"/>
    </row>
    <row r="48" spans="1:13" x14ac:dyDescent="0.2">
      <c r="A48" s="78" t="s">
        <v>168</v>
      </c>
      <c r="B48" s="528"/>
      <c r="C48" s="157"/>
      <c r="D48" s="157"/>
      <c r="E48" s="157"/>
    </row>
    <row r="49" spans="1:7" x14ac:dyDescent="0.2">
      <c r="A49" s="49" t="s">
        <v>56</v>
      </c>
      <c r="B49" s="530"/>
      <c r="C49" s="157"/>
      <c r="D49" s="157"/>
      <c r="E49" s="157"/>
    </row>
    <row r="50" spans="1:7" x14ac:dyDescent="0.2">
      <c r="A50" s="58" t="s">
        <v>163</v>
      </c>
      <c r="B50" s="379"/>
      <c r="C50" s="157"/>
      <c r="D50" s="157"/>
      <c r="E50" s="157"/>
    </row>
    <row r="51" spans="1:7" x14ac:dyDescent="0.2">
      <c r="A51" s="1" t="s">
        <v>57</v>
      </c>
      <c r="B51" s="183">
        <f>SUM(B41:B50)</f>
        <v>0</v>
      </c>
      <c r="C51" s="183">
        <f>SUM(C41:C50)</f>
        <v>0</v>
      </c>
      <c r="D51" s="183">
        <f>SUM(D41:D50)</f>
        <v>0</v>
      </c>
      <c r="E51" s="183">
        <f>SUM(E41:E50)</f>
        <v>0</v>
      </c>
    </row>
    <row r="52" spans="1:7" x14ac:dyDescent="0.2">
      <c r="B52" s="184"/>
      <c r="C52" s="184"/>
      <c r="D52" s="184"/>
      <c r="E52" s="184"/>
    </row>
    <row r="53" spans="1:7" x14ac:dyDescent="0.2">
      <c r="A53" s="3" t="s">
        <v>58</v>
      </c>
      <c r="B53" s="184"/>
      <c r="C53" s="184"/>
      <c r="D53" s="184"/>
      <c r="E53" s="184"/>
    </row>
    <row r="54" spans="1:7" x14ac:dyDescent="0.2">
      <c r="A54" s="49" t="s">
        <v>59</v>
      </c>
      <c r="B54" s="157"/>
      <c r="C54" s="157"/>
      <c r="D54" s="157"/>
      <c r="E54" s="157"/>
    </row>
    <row r="55" spans="1:7" x14ac:dyDescent="0.2">
      <c r="A55" s="58" t="s">
        <v>164</v>
      </c>
      <c r="B55" s="157"/>
      <c r="C55" s="157"/>
      <c r="D55" s="157"/>
      <c r="E55" s="157"/>
    </row>
    <row r="56" spans="1:7" x14ac:dyDescent="0.2">
      <c r="A56" s="58" t="s">
        <v>165</v>
      </c>
      <c r="B56" s="157"/>
      <c r="C56" s="157"/>
      <c r="D56" s="157"/>
      <c r="E56" s="157"/>
    </row>
    <row r="57" spans="1:7" x14ac:dyDescent="0.2">
      <c r="A57" s="78" t="s">
        <v>166</v>
      </c>
      <c r="B57" s="157"/>
      <c r="C57" s="157"/>
      <c r="D57" s="157"/>
      <c r="E57" s="157"/>
    </row>
    <row r="58" spans="1:7" x14ac:dyDescent="0.2">
      <c r="A58" s="1" t="s">
        <v>60</v>
      </c>
      <c r="B58" s="183">
        <f>SUM(B54:B57)</f>
        <v>0</v>
      </c>
      <c r="C58" s="183">
        <f>SUM(C54:C57)</f>
        <v>0</v>
      </c>
      <c r="D58" s="183">
        <f>SUM(D54:D57)</f>
        <v>0</v>
      </c>
      <c r="E58" s="183">
        <f>SUM(E54:E57)</f>
        <v>0</v>
      </c>
    </row>
    <row r="59" spans="1:7" x14ac:dyDescent="0.2">
      <c r="B59" s="184"/>
      <c r="C59" s="184"/>
      <c r="D59" s="184"/>
      <c r="E59" s="184"/>
    </row>
    <row r="60" spans="1:7" s="3" customFormat="1" x14ac:dyDescent="0.2">
      <c r="A60" s="3" t="s">
        <v>61</v>
      </c>
      <c r="B60" s="187">
        <f>B51+B58</f>
        <v>0</v>
      </c>
      <c r="C60" s="187">
        <f>C51+C58</f>
        <v>0</v>
      </c>
      <c r="D60" s="187">
        <f>D51+D58</f>
        <v>0</v>
      </c>
      <c r="E60" s="187">
        <f>E51+E58</f>
        <v>0</v>
      </c>
      <c r="G60"/>
    </row>
    <row r="61" spans="1:7" s="3" customFormat="1" x14ac:dyDescent="0.2">
      <c r="B61" s="188"/>
      <c r="C61" s="188"/>
      <c r="D61" s="188"/>
      <c r="E61" s="188"/>
    </row>
    <row r="62" spans="1:7" s="3" customFormat="1" x14ac:dyDescent="0.2">
      <c r="A62" s="3" t="s">
        <v>62</v>
      </c>
      <c r="B62" s="163"/>
      <c r="C62" s="163"/>
      <c r="D62" s="163"/>
      <c r="E62" s="163"/>
    </row>
    <row r="63" spans="1:7" s="3" customFormat="1" x14ac:dyDescent="0.2">
      <c r="A63" s="58" t="s">
        <v>63</v>
      </c>
      <c r="B63" s="157"/>
      <c r="C63" s="532">
        <f>+B66</f>
        <v>0</v>
      </c>
      <c r="D63" s="532">
        <f t="shared" ref="D63:E63" si="0">+C66</f>
        <v>0</v>
      </c>
      <c r="E63" s="532">
        <f t="shared" si="0"/>
        <v>0</v>
      </c>
      <c r="F63" s="6"/>
      <c r="G63"/>
    </row>
    <row r="64" spans="1:7" s="3" customFormat="1" x14ac:dyDescent="0.2">
      <c r="A64" s="58" t="s">
        <v>167</v>
      </c>
      <c r="B64" s="157"/>
      <c r="C64" s="157"/>
      <c r="D64" s="157"/>
      <c r="E64" s="157"/>
      <c r="F64" s="6"/>
      <c r="G64"/>
    </row>
    <row r="65" spans="1:7" s="3" customFormat="1" x14ac:dyDescent="0.2">
      <c r="A65" s="58" t="s">
        <v>64</v>
      </c>
      <c r="B65" s="157"/>
      <c r="C65" s="157"/>
      <c r="D65" s="157"/>
      <c r="E65" s="157"/>
      <c r="F65" s="6"/>
      <c r="G65"/>
    </row>
    <row r="66" spans="1:7" s="3" customFormat="1" x14ac:dyDescent="0.2">
      <c r="A66" s="3" t="s">
        <v>65</v>
      </c>
      <c r="B66" s="189">
        <f>SUM(B63:B65)</f>
        <v>0</v>
      </c>
      <c r="C66" s="189">
        <f>SUM(C63:C65)</f>
        <v>0</v>
      </c>
      <c r="D66" s="189">
        <f>SUM(D63:D65)</f>
        <v>0</v>
      </c>
      <c r="E66" s="189">
        <f>SUM(E63:E65)</f>
        <v>0</v>
      </c>
      <c r="F66" s="6"/>
    </row>
    <row r="67" spans="1:7" s="3" customFormat="1" x14ac:dyDescent="0.2">
      <c r="B67" s="163"/>
      <c r="C67" s="163"/>
      <c r="D67" s="163"/>
      <c r="E67" s="163"/>
    </row>
    <row r="68" spans="1:7" s="3" customFormat="1" ht="13.5" thickBot="1" x14ac:dyDescent="0.25">
      <c r="A68" s="3" t="s">
        <v>66</v>
      </c>
      <c r="B68" s="162">
        <f>+B60+B66</f>
        <v>0</v>
      </c>
      <c r="C68" s="162">
        <f>+C60+C66</f>
        <v>0</v>
      </c>
      <c r="D68" s="162">
        <f>+D60+D66</f>
        <v>0</v>
      </c>
      <c r="E68" s="162">
        <f>+E60+E66</f>
        <v>0</v>
      </c>
    </row>
    <row r="69" spans="1:7" ht="40.5" customHeight="1" thickTop="1" x14ac:dyDescent="0.2">
      <c r="B69" s="493" t="str">
        <f>IF(ABS(B37-B68)&lt;1," ","ERROR, ASSETS MUST EQUAL LIABILITIES + EQUITY")</f>
        <v xml:space="preserve"> </v>
      </c>
      <c r="C69" s="493" t="str">
        <f>IF(ABS(C37-C68)&lt;1," ","ERROR, ASSETS MUST EQUAL LIABILITIES + EQUITY")</f>
        <v xml:space="preserve"> </v>
      </c>
      <c r="D69" s="493" t="str">
        <f>IF(ABS(D37-D68)&lt;1," ","ERROR, ASSETS MUST EQUAL LIABILITIES + EQUITY")</f>
        <v xml:space="preserve"> </v>
      </c>
      <c r="E69" s="493" t="str">
        <f>IF(ABS(E37-E68)&lt;1," ","ERROR, ASSETS MUST EQUAL LIABILITIES + EQUITY")</f>
        <v xml:space="preserve"> </v>
      </c>
      <c r="G69" s="3"/>
    </row>
    <row r="70" spans="1:7" x14ac:dyDescent="0.2">
      <c r="B70" s="184"/>
      <c r="C70" s="184"/>
      <c r="D70" s="184"/>
      <c r="E70" s="184"/>
    </row>
    <row r="71" spans="1:7" x14ac:dyDescent="0.2">
      <c r="A71" s="50"/>
      <c r="B71" s="190"/>
      <c r="C71" s="190"/>
      <c r="D71" s="190"/>
      <c r="E71" s="191"/>
      <c r="F71" s="6"/>
    </row>
    <row r="72" spans="1:7" x14ac:dyDescent="0.2">
      <c r="A72" s="51" t="s">
        <v>341</v>
      </c>
      <c r="B72" s="192"/>
      <c r="C72" s="192"/>
      <c r="D72" s="192"/>
      <c r="E72" s="193"/>
      <c r="F72" s="6"/>
    </row>
    <row r="73" spans="1:7" x14ac:dyDescent="0.2">
      <c r="A73" s="80" t="s">
        <v>340</v>
      </c>
      <c r="B73" s="192">
        <f>B23-B15</f>
        <v>0</v>
      </c>
      <c r="C73" s="192">
        <f>C23-C15</f>
        <v>0</v>
      </c>
      <c r="D73" s="192">
        <f>D23-D15</f>
        <v>0</v>
      </c>
      <c r="E73" s="194">
        <f>E23-E15</f>
        <v>0</v>
      </c>
      <c r="F73" s="6"/>
    </row>
    <row r="74" spans="1:7" x14ac:dyDescent="0.2">
      <c r="A74" s="80" t="s">
        <v>67</v>
      </c>
      <c r="B74" s="192">
        <f>B51</f>
        <v>0</v>
      </c>
      <c r="C74" s="192">
        <f>C51</f>
        <v>0</v>
      </c>
      <c r="D74" s="192">
        <f>D51</f>
        <v>0</v>
      </c>
      <c r="E74" s="194">
        <f>E51</f>
        <v>0</v>
      </c>
      <c r="F74" s="6"/>
    </row>
    <row r="75" spans="1:7" ht="13.5" thickBot="1" x14ac:dyDescent="0.25">
      <c r="A75" s="80" t="s">
        <v>341</v>
      </c>
      <c r="B75" s="195">
        <f>B73-B74</f>
        <v>0</v>
      </c>
      <c r="C75" s="195">
        <f>C73-C74</f>
        <v>0</v>
      </c>
      <c r="D75" s="195">
        <f>D73-D74</f>
        <v>0</v>
      </c>
      <c r="E75" s="196">
        <f>E73-E74</f>
        <v>0</v>
      </c>
      <c r="F75" s="6"/>
    </row>
    <row r="76" spans="1:7" ht="14.25" thickTop="1" thickBot="1" x14ac:dyDescent="0.25">
      <c r="A76" s="80" t="s">
        <v>342</v>
      </c>
      <c r="B76" s="509" t="e">
        <f>+B73/B74</f>
        <v>#DIV/0!</v>
      </c>
      <c r="C76" s="509" t="e">
        <f>+C73/C74</f>
        <v>#DIV/0!</v>
      </c>
      <c r="D76" s="509" t="e">
        <f>+D73/D74</f>
        <v>#DIV/0!</v>
      </c>
      <c r="E76" s="511" t="e">
        <f>+E73/E74</f>
        <v>#DIV/0!</v>
      </c>
      <c r="F76" s="58"/>
    </row>
    <row r="77" spans="1:7" ht="21.75" customHeight="1" thickTop="1" x14ac:dyDescent="0.2">
      <c r="A77" s="80"/>
      <c r="B77" s="685" t="e">
        <f>IF(B76&lt;1,"WARNING, WC IS &lt; 1.0","")</f>
        <v>#DIV/0!</v>
      </c>
      <c r="C77" s="492" t="e">
        <f>IF(C76&lt;1,"WARNING, WC IS &lt; 1.0","")</f>
        <v>#DIV/0!</v>
      </c>
      <c r="D77" s="492" t="e">
        <f>IF(D76&lt;1,"WARNING, WC IS &lt; 1.0","")</f>
        <v>#DIV/0!</v>
      </c>
      <c r="E77" s="772" t="e">
        <f>IF(E76&lt;1,"WARNING, WC IS &lt; 1.0","")</f>
        <v>#DIV/0!</v>
      </c>
      <c r="F77" s="6"/>
    </row>
    <row r="78" spans="1:7" s="94" customFormat="1" x14ac:dyDescent="0.2">
      <c r="A78" s="80"/>
      <c r="B78" s="331"/>
      <c r="C78" s="192"/>
      <c r="D78" s="192"/>
      <c r="E78" s="194"/>
      <c r="F78" s="494"/>
    </row>
    <row r="79" spans="1:7" x14ac:dyDescent="0.2">
      <c r="A79" s="51" t="s">
        <v>223</v>
      </c>
      <c r="B79" s="330"/>
      <c r="C79" s="192"/>
      <c r="D79" s="192"/>
      <c r="E79" s="194"/>
      <c r="F79" s="6"/>
    </row>
    <row r="80" spans="1:7" x14ac:dyDescent="0.2">
      <c r="A80" s="433" t="s">
        <v>204</v>
      </c>
      <c r="B80" s="192">
        <f>+B15</f>
        <v>0</v>
      </c>
      <c r="C80" s="192">
        <f>+C15</f>
        <v>0</v>
      </c>
      <c r="D80" s="192">
        <f>+D15</f>
        <v>0</v>
      </c>
      <c r="E80" s="194">
        <f>+E15</f>
        <v>0</v>
      </c>
      <c r="F80" s="6"/>
    </row>
    <row r="81" spans="1:6" x14ac:dyDescent="0.2">
      <c r="A81" s="81" t="s">
        <v>68</v>
      </c>
      <c r="B81" s="773"/>
      <c r="C81" s="773"/>
      <c r="D81" s="773"/>
      <c r="E81" s="774"/>
      <c r="F81" s="6"/>
    </row>
    <row r="82" spans="1:6" ht="13.5" thickBot="1" x14ac:dyDescent="0.25">
      <c r="A82" s="775" t="s">
        <v>69</v>
      </c>
      <c r="B82" s="770">
        <f>B80-B81</f>
        <v>0</v>
      </c>
      <c r="C82" s="770">
        <f>C80-C81</f>
        <v>0</v>
      </c>
      <c r="D82" s="770">
        <f>D80-D81</f>
        <v>0</v>
      </c>
      <c r="E82" s="771">
        <f>E80-E81</f>
        <v>0</v>
      </c>
      <c r="F82" s="6"/>
    </row>
    <row r="83" spans="1:6" ht="13.5" thickTop="1" x14ac:dyDescent="0.2">
      <c r="A83" s="80"/>
      <c r="B83" s="512" t="str">
        <f>IF(B82&lt;0,"ERROR, RESERVE REQUIREMENT MUST BE SATISFIED","")</f>
        <v/>
      </c>
      <c r="C83" s="512" t="str">
        <f>IF(C82&lt;0,"ERROR, RESERVE REQUIREMENT MUST BE SATISFIED","")</f>
        <v/>
      </c>
      <c r="D83" s="512" t="str">
        <f>IF(D82&lt;0,"ERROR, RESERVE REQUIREMENT MUST BE SATISFIED","")</f>
        <v/>
      </c>
      <c r="E83" s="512" t="str">
        <f>IF(E82&lt;0,"ERROR, RESERVE REQUIREMENT MUST BE SATISFIED","")</f>
        <v/>
      </c>
      <c r="F83" s="6"/>
    </row>
    <row r="84" spans="1:6" x14ac:dyDescent="0.2">
      <c r="A84" s="81"/>
      <c r="B84" s="332"/>
      <c r="C84" s="82"/>
      <c r="D84" s="83"/>
      <c r="E84" s="84"/>
      <c r="F84" s="6"/>
    </row>
    <row r="86" spans="1:6" x14ac:dyDescent="0.2">
      <c r="A86" s="85"/>
      <c r="B86" s="85"/>
      <c r="C86" s="85"/>
      <c r="E86"/>
    </row>
    <row r="87" spans="1:6" x14ac:dyDescent="0.2">
      <c r="A87" s="85"/>
      <c r="B87" s="85"/>
      <c r="C87" s="85"/>
      <c r="E87"/>
    </row>
    <row r="88" spans="1:6" x14ac:dyDescent="0.2">
      <c r="E88"/>
    </row>
    <row r="89" spans="1:6" x14ac:dyDescent="0.2">
      <c r="E89"/>
    </row>
    <row r="90" spans="1:6" x14ac:dyDescent="0.2">
      <c r="E90"/>
    </row>
    <row r="91" spans="1:6" x14ac:dyDescent="0.2">
      <c r="E91"/>
    </row>
    <row r="92" spans="1:6" x14ac:dyDescent="0.2">
      <c r="E92"/>
    </row>
    <row r="93" spans="1:6" x14ac:dyDescent="0.2">
      <c r="E93"/>
    </row>
    <row r="94" spans="1:6" x14ac:dyDescent="0.2">
      <c r="E94"/>
    </row>
    <row r="95" spans="1:6" x14ac:dyDescent="0.2">
      <c r="E95"/>
    </row>
    <row r="96" spans="1:6"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row r="109" spans="5:5" x14ac:dyDescent="0.2">
      <c r="E109"/>
    </row>
  </sheetData>
  <sheetProtection password="96F1" sheet="1" objects="1" scenarios="1" formatCells="0" formatColumns="0" formatRows="0"/>
  <mergeCells count="5">
    <mergeCell ref="A6:E6"/>
    <mergeCell ref="A1:E1"/>
    <mergeCell ref="A3:E3"/>
    <mergeCell ref="A4:E4"/>
    <mergeCell ref="A5:E5"/>
  </mergeCells>
  <phoneticPr fontId="32" type="noConversion"/>
  <printOptions horizontalCentered="1"/>
  <pageMargins left="0" right="0" top="0" bottom="0" header="0.23" footer="0.25"/>
  <pageSetup scale="67" orientation="portrait" cellComments="atEnd" r:id="rId1"/>
  <headerFooter alignWithMargins="0">
    <oddFooter>&amp;C&amp;A&amp;R&amp;P</oddFooter>
  </headerFooter>
  <rowBreaks count="1" manualBreakCount="1">
    <brk id="68"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6"/>
  </sheetPr>
  <dimension ref="A1:AE65"/>
  <sheetViews>
    <sheetView zoomScale="85" zoomScaleNormal="85" workbookViewId="0">
      <pane xSplit="1" topLeftCell="B1" activePane="topRight" state="frozen"/>
      <selection pane="topRight" activeCell="E36" sqref="E35:E36"/>
    </sheetView>
  </sheetViews>
  <sheetFormatPr defaultColWidth="8.7109375" defaultRowHeight="12.75" x14ac:dyDescent="0.2"/>
  <cols>
    <col min="1" max="1" width="47.7109375" bestFit="1" customWidth="1"/>
    <col min="2" max="3" width="13.7109375" style="53" customWidth="1"/>
    <col min="4" max="4" width="2" style="53" customWidth="1"/>
    <col min="5" max="5" width="13.7109375" style="53" customWidth="1"/>
    <col min="6" max="6" width="2" style="53" customWidth="1"/>
    <col min="7" max="7" width="13.7109375" style="53" customWidth="1"/>
    <col min="8" max="8" width="2" style="53" customWidth="1"/>
    <col min="9" max="10" width="13.7109375" style="53" customWidth="1"/>
    <col min="11" max="11" width="4.42578125" style="65" customWidth="1"/>
    <col min="12" max="13" width="13.7109375" customWidth="1"/>
    <col min="14" max="14" width="2" customWidth="1"/>
    <col min="15" max="15" width="13.7109375" customWidth="1"/>
    <col min="16" max="16" width="2" customWidth="1"/>
    <col min="17" max="17" width="13.7109375" customWidth="1"/>
    <col min="18" max="18" width="2" customWidth="1"/>
    <col min="19" max="20" width="13.7109375" customWidth="1"/>
    <col min="22" max="23" width="13.7109375" customWidth="1"/>
    <col min="24" max="24" width="2" customWidth="1"/>
    <col min="25" max="25" width="13.7109375" customWidth="1"/>
    <col min="26" max="26" width="2" customWidth="1"/>
    <col min="27" max="27" width="13.7109375" customWidth="1"/>
    <col min="28" max="28" width="2" customWidth="1"/>
    <col min="29" max="30" width="13.7109375" customWidth="1"/>
  </cols>
  <sheetData>
    <row r="1" spans="1:31" ht="50.25" customHeight="1" x14ac:dyDescent="0.2">
      <c r="A1" s="809" t="s">
        <v>262</v>
      </c>
      <c r="B1" s="809"/>
      <c r="C1" s="809"/>
      <c r="D1" s="809"/>
      <c r="E1" s="809"/>
      <c r="F1" s="809"/>
      <c r="G1" s="809"/>
      <c r="H1" s="809"/>
      <c r="I1" s="809"/>
      <c r="J1" s="809"/>
    </row>
    <row r="2" spans="1:31" ht="10.5" customHeight="1" x14ac:dyDescent="0.2"/>
    <row r="3" spans="1:31" ht="15" customHeight="1" x14ac:dyDescent="0.25">
      <c r="B3" s="805" t="str">
        <f>IF('Assumpt &amp; Notes'!$C$5="","",'Assumpt &amp; Notes'!$C$5)&amp;" Consolidated With Eliminations"</f>
        <v xml:space="preserve"> Consolidated With Eliminations</v>
      </c>
      <c r="C3" s="805"/>
      <c r="D3" s="805"/>
      <c r="E3" s="805"/>
      <c r="F3" s="805"/>
      <c r="G3" s="805"/>
      <c r="H3" s="805"/>
      <c r="I3" s="805"/>
      <c r="J3" s="805"/>
      <c r="K3" s="55"/>
      <c r="L3" s="805" t="str">
        <f>IF('Assumpt &amp; Notes'!$C$5="","",'Assumpt &amp; Notes'!$C$5)&amp;" Consolidated With Eliminations"</f>
        <v xml:space="preserve"> Consolidated With Eliminations</v>
      </c>
      <c r="M3" s="805"/>
      <c r="N3" s="805"/>
      <c r="O3" s="805"/>
      <c r="P3" s="805"/>
      <c r="Q3" s="805"/>
      <c r="R3" s="805"/>
      <c r="S3" s="805"/>
      <c r="T3" s="805"/>
      <c r="U3" s="133"/>
      <c r="V3" s="805" t="str">
        <f>IF('Assumpt &amp; Notes'!$C$5="","",'Assumpt &amp; Notes'!$C$5)&amp;" Consolidated With Eliminations"</f>
        <v xml:space="preserve"> Consolidated With Eliminations</v>
      </c>
      <c r="W3" s="805"/>
      <c r="X3" s="805"/>
      <c r="Y3" s="805"/>
      <c r="Z3" s="805"/>
      <c r="AA3" s="805"/>
      <c r="AB3" s="805"/>
      <c r="AC3" s="805"/>
      <c r="AD3" s="805"/>
      <c r="AE3" s="133"/>
    </row>
    <row r="4" spans="1:31" ht="15" customHeight="1" x14ac:dyDescent="0.25">
      <c r="B4" s="805" t="s">
        <v>331</v>
      </c>
      <c r="C4" s="805"/>
      <c r="D4" s="805"/>
      <c r="E4" s="805"/>
      <c r="F4" s="805"/>
      <c r="G4" s="805"/>
      <c r="H4" s="805"/>
      <c r="I4" s="805"/>
      <c r="J4" s="805"/>
      <c r="K4" s="55"/>
      <c r="L4" s="805" t="s">
        <v>331</v>
      </c>
      <c r="M4" s="805"/>
      <c r="N4" s="805"/>
      <c r="O4" s="805"/>
      <c r="P4" s="805"/>
      <c r="Q4" s="805"/>
      <c r="R4" s="805"/>
      <c r="S4" s="805"/>
      <c r="T4" s="805"/>
      <c r="U4" s="133"/>
      <c r="V4" s="805" t="s">
        <v>331</v>
      </c>
      <c r="W4" s="805"/>
      <c r="X4" s="805"/>
      <c r="Y4" s="805"/>
      <c r="Z4" s="805"/>
      <c r="AA4" s="805"/>
      <c r="AB4" s="805"/>
      <c r="AC4" s="805"/>
      <c r="AD4" s="805"/>
      <c r="AE4" s="133"/>
    </row>
    <row r="5" spans="1:31" ht="15" customHeight="1" x14ac:dyDescent="0.25">
      <c r="B5" s="810" t="str">
        <f>'Rev &amp; Exp Mult Yr Summ Total Co'!B5</f>
        <v xml:space="preserve">For the Year Ending December 31, </v>
      </c>
      <c r="C5" s="810"/>
      <c r="D5" s="810"/>
      <c r="E5" s="810"/>
      <c r="F5" s="810"/>
      <c r="G5" s="810"/>
      <c r="H5" s="810"/>
      <c r="I5" s="810"/>
      <c r="J5" s="810"/>
      <c r="K5" s="173"/>
      <c r="L5" s="810" t="str">
        <f>'Rev &amp; Exp Mult Yr Summ Total Co'!F5</f>
        <v>For the Year Ending December 31, 1</v>
      </c>
      <c r="M5" s="810"/>
      <c r="N5" s="810"/>
      <c r="O5" s="810"/>
      <c r="P5" s="810"/>
      <c r="Q5" s="810"/>
      <c r="R5" s="810"/>
      <c r="S5" s="810"/>
      <c r="T5" s="810"/>
      <c r="U5" s="174"/>
      <c r="V5" s="810" t="str">
        <f>'Rev &amp; Exp Mult Yr Summ Total Co'!J5</f>
        <v>For the Year Ending December 31, 2</v>
      </c>
      <c r="W5" s="810"/>
      <c r="X5" s="810"/>
      <c r="Y5" s="810"/>
      <c r="Z5" s="810"/>
      <c r="AA5" s="810"/>
      <c r="AB5" s="810"/>
      <c r="AC5" s="810"/>
      <c r="AD5" s="810"/>
      <c r="AE5" s="133"/>
    </row>
    <row r="6" spans="1:31" ht="15" customHeight="1" x14ac:dyDescent="0.25">
      <c r="A6" s="55"/>
      <c r="B6" s="55"/>
      <c r="C6" s="55"/>
      <c r="D6" s="55"/>
      <c r="E6" s="55"/>
      <c r="F6" s="55"/>
      <c r="G6" s="55"/>
      <c r="H6" s="55"/>
      <c r="I6" s="55"/>
      <c r="J6" s="55"/>
      <c r="K6" s="101"/>
      <c r="L6" s="55"/>
      <c r="M6" s="55"/>
      <c r="N6" s="55"/>
      <c r="O6" s="55"/>
      <c r="P6" s="55"/>
      <c r="Q6" s="55"/>
      <c r="R6" s="55"/>
      <c r="S6" s="55"/>
      <c r="T6" s="55"/>
    </row>
    <row r="7" spans="1:31" ht="15" customHeight="1" thickBot="1" x14ac:dyDescent="0.3">
      <c r="A7" s="55"/>
      <c r="B7" s="808" t="str">
        <f>IF('Assumpt &amp; Notes'!$C$5="","",'Assumpt &amp; Notes'!$C$5)</f>
        <v/>
      </c>
      <c r="C7" s="808"/>
      <c r="D7" s="417"/>
      <c r="E7" s="418" t="s">
        <v>114</v>
      </c>
      <c r="F7" s="102"/>
      <c r="G7" s="329" t="s">
        <v>115</v>
      </c>
      <c r="H7" s="103"/>
      <c r="I7" s="103"/>
      <c r="J7" s="103"/>
      <c r="K7" s="101"/>
      <c r="L7" s="808" t="str">
        <f>IF('Assumpt &amp; Notes'!$C$5="","",'Assumpt &amp; Notes'!$C$5)</f>
        <v/>
      </c>
      <c r="M7" s="808"/>
      <c r="N7" s="101"/>
      <c r="O7" s="417" t="str">
        <f>E7</f>
        <v>Co 2</v>
      </c>
      <c r="P7" s="102"/>
      <c r="Q7" s="102" t="str">
        <f>G7</f>
        <v>Co 3</v>
      </c>
      <c r="R7" s="103"/>
      <c r="S7" s="103"/>
      <c r="T7" s="103"/>
      <c r="V7" s="808" t="str">
        <f>IF('Assumpt &amp; Notes'!$C$5="","",'Assumpt &amp; Notes'!$C$5)</f>
        <v/>
      </c>
      <c r="W7" s="808"/>
      <c r="X7" s="101"/>
      <c r="Y7" s="417" t="str">
        <f>E7</f>
        <v>Co 2</v>
      </c>
      <c r="Z7" s="102"/>
      <c r="AA7" s="102" t="str">
        <f>G7</f>
        <v>Co 3</v>
      </c>
      <c r="AB7" s="495"/>
      <c r="AC7" s="103"/>
      <c r="AD7" s="103"/>
    </row>
    <row r="8" spans="1:31" x14ac:dyDescent="0.2">
      <c r="A8" s="53"/>
      <c r="B8" s="52" t="s">
        <v>81</v>
      </c>
      <c r="C8" s="52" t="s">
        <v>81</v>
      </c>
      <c r="D8" s="52"/>
      <c r="E8" s="52" t="s">
        <v>81</v>
      </c>
      <c r="F8" s="52"/>
      <c r="G8" s="52" t="s">
        <v>81</v>
      </c>
      <c r="H8" s="52"/>
      <c r="I8" s="52"/>
      <c r="J8" s="52" t="s">
        <v>81</v>
      </c>
      <c r="K8" s="95"/>
      <c r="L8" s="52" t="s">
        <v>81</v>
      </c>
      <c r="M8" s="52" t="s">
        <v>81</v>
      </c>
      <c r="N8" s="52"/>
      <c r="O8" s="52" t="s">
        <v>81</v>
      </c>
      <c r="P8" s="52"/>
      <c r="Q8" s="52" t="s">
        <v>81</v>
      </c>
      <c r="R8" s="52"/>
      <c r="S8" s="52"/>
      <c r="T8" s="52" t="s">
        <v>81</v>
      </c>
      <c r="V8" s="52" t="s">
        <v>81</v>
      </c>
      <c r="W8" s="52" t="s">
        <v>81</v>
      </c>
      <c r="X8" s="52"/>
      <c r="Y8" s="52" t="s">
        <v>81</v>
      </c>
      <c r="Z8" s="52"/>
      <c r="AA8" s="52" t="s">
        <v>81</v>
      </c>
      <c r="AB8" s="52"/>
      <c r="AC8" s="52"/>
      <c r="AD8" s="52" t="s">
        <v>81</v>
      </c>
    </row>
    <row r="9" spans="1:31" x14ac:dyDescent="0.2">
      <c r="B9" s="52" t="s">
        <v>8</v>
      </c>
      <c r="C9" s="100" t="str">
        <f>+'Assumpt &amp; Notes'!$J$5</f>
        <v>Click Cell to Select Service</v>
      </c>
      <c r="D9" s="52"/>
      <c r="E9" s="54" t="s">
        <v>8</v>
      </c>
      <c r="F9" s="54"/>
      <c r="G9" s="54" t="s">
        <v>8</v>
      </c>
      <c r="H9" s="54"/>
      <c r="I9" s="54"/>
      <c r="J9" s="52" t="s">
        <v>39</v>
      </c>
      <c r="K9" s="95"/>
      <c r="L9" s="52" t="s">
        <v>8</v>
      </c>
      <c r="M9" s="100" t="str">
        <f>+'Assumpt &amp; Notes'!$J$5</f>
        <v>Click Cell to Select Service</v>
      </c>
      <c r="N9" s="52"/>
      <c r="O9" s="54" t="s">
        <v>8</v>
      </c>
      <c r="P9" s="54"/>
      <c r="Q9" s="54" t="s">
        <v>8</v>
      </c>
      <c r="R9" s="54"/>
      <c r="S9" s="54"/>
      <c r="T9" s="52" t="s">
        <v>39</v>
      </c>
      <c r="V9" s="52" t="s">
        <v>8</v>
      </c>
      <c r="W9" s="100" t="str">
        <f>+'Assumpt &amp; Notes'!$J$5</f>
        <v>Click Cell to Select Service</v>
      </c>
      <c r="X9" s="52"/>
      <c r="Y9" s="54" t="s">
        <v>8</v>
      </c>
      <c r="Z9" s="54"/>
      <c r="AA9" s="54" t="s">
        <v>215</v>
      </c>
      <c r="AB9" s="54"/>
      <c r="AC9" s="54"/>
      <c r="AD9" s="52" t="s">
        <v>39</v>
      </c>
    </row>
    <row r="10" spans="1:31" x14ac:dyDescent="0.2">
      <c r="B10" s="69" t="s">
        <v>82</v>
      </c>
      <c r="C10" s="69" t="s">
        <v>82</v>
      </c>
      <c r="D10" s="69"/>
      <c r="E10" s="100" t="s">
        <v>82</v>
      </c>
      <c r="F10" s="100"/>
      <c r="G10" s="100" t="s">
        <v>82</v>
      </c>
      <c r="H10" s="100"/>
      <c r="I10" s="104" t="s">
        <v>113</v>
      </c>
      <c r="J10" s="69" t="s">
        <v>82</v>
      </c>
      <c r="K10" s="95"/>
      <c r="L10" s="69" t="s">
        <v>82</v>
      </c>
      <c r="M10" s="69" t="s">
        <v>82</v>
      </c>
      <c r="N10" s="69"/>
      <c r="O10" s="100" t="s">
        <v>82</v>
      </c>
      <c r="P10" s="100"/>
      <c r="Q10" s="100" t="s">
        <v>82</v>
      </c>
      <c r="R10" s="100"/>
      <c r="S10" s="104" t="s">
        <v>113</v>
      </c>
      <c r="T10" s="69" t="s">
        <v>82</v>
      </c>
      <c r="V10" s="69" t="s">
        <v>82</v>
      </c>
      <c r="W10" s="69" t="s">
        <v>82</v>
      </c>
      <c r="X10" s="69"/>
      <c r="Y10" s="100" t="s">
        <v>82</v>
      </c>
      <c r="Z10" s="100"/>
      <c r="AA10" s="100" t="s">
        <v>82</v>
      </c>
      <c r="AB10" s="100"/>
      <c r="AC10" s="104" t="s">
        <v>113</v>
      </c>
      <c r="AD10" s="69" t="s">
        <v>82</v>
      </c>
    </row>
    <row r="11" spans="1:31" x14ac:dyDescent="0.2">
      <c r="A11" s="64" t="s">
        <v>13</v>
      </c>
      <c r="E11" s="64"/>
      <c r="F11" s="64"/>
      <c r="G11" s="64"/>
      <c r="H11" s="64"/>
      <c r="I11" s="64"/>
      <c r="L11" s="53"/>
      <c r="M11" s="53"/>
      <c r="N11" s="53"/>
      <c r="O11" s="64"/>
      <c r="P11" s="64"/>
      <c r="Q11" s="64"/>
      <c r="R11" s="64"/>
      <c r="S11" s="64"/>
      <c r="T11" s="53"/>
      <c r="V11" s="53"/>
      <c r="W11" s="53"/>
      <c r="X11" s="53"/>
      <c r="Y11" s="64"/>
      <c r="Z11" s="64"/>
      <c r="AA11" s="64"/>
      <c r="AB11" s="64"/>
      <c r="AC11" s="64"/>
      <c r="AD11" s="53"/>
    </row>
    <row r="12" spans="1:31" x14ac:dyDescent="0.2">
      <c r="A12" s="395" t="s">
        <v>266</v>
      </c>
      <c r="B12" s="155">
        <f>+'Rev &amp; Exp Mult Yr Summ Total Co'!B10</f>
        <v>0</v>
      </c>
      <c r="C12" s="155">
        <f>+'Rev &amp; Exp Mult Yr Summ Total Co'!C10</f>
        <v>0</v>
      </c>
      <c r="D12" s="155"/>
      <c r="E12" s="154"/>
      <c r="F12" s="154"/>
      <c r="G12" s="154"/>
      <c r="H12" s="154"/>
      <c r="I12" s="154"/>
      <c r="J12" s="155">
        <f t="shared" ref="J12:J18" si="0">SUM(B12:I12)</f>
        <v>0</v>
      </c>
      <c r="K12" s="175"/>
      <c r="L12" s="155">
        <f>+'Rev &amp; Exp Mult Yr Summ Total Co'!F10</f>
        <v>0</v>
      </c>
      <c r="M12" s="155">
        <f>+'Rev &amp; Exp Mult Yr Summ Total Co'!G10</f>
        <v>0</v>
      </c>
      <c r="N12" s="155"/>
      <c r="O12" s="154"/>
      <c r="P12" s="154"/>
      <c r="Q12" s="154"/>
      <c r="R12" s="154"/>
      <c r="S12" s="154"/>
      <c r="T12" s="155">
        <f t="shared" ref="T12:T18" si="1">SUM(L12:S12)</f>
        <v>0</v>
      </c>
      <c r="U12" s="156"/>
      <c r="V12" s="155">
        <f>+'Rev &amp; Exp Mult Yr Summ Total Co'!J10</f>
        <v>0</v>
      </c>
      <c r="W12" s="155">
        <f>+'Rev &amp; Exp Mult Yr Summ Total Co'!K10</f>
        <v>0</v>
      </c>
      <c r="X12" s="155"/>
      <c r="Y12" s="154"/>
      <c r="Z12" s="154"/>
      <c r="AA12" s="154"/>
      <c r="AB12" s="154"/>
      <c r="AC12" s="154"/>
      <c r="AD12" s="155">
        <f t="shared" ref="AD12:AD18" si="2">SUM(V12:AC12)</f>
        <v>0</v>
      </c>
    </row>
    <row r="13" spans="1:31" x14ac:dyDescent="0.2">
      <c r="A13" s="395" t="s">
        <v>267</v>
      </c>
      <c r="B13" s="155">
        <f>+'Rev &amp; Exp Mult Yr Summ Total Co'!B11</f>
        <v>0</v>
      </c>
      <c r="C13" s="155">
        <f>+'Rev &amp; Exp Mult Yr Summ Total Co'!C11</f>
        <v>0</v>
      </c>
      <c r="D13" s="155"/>
      <c r="E13" s="154"/>
      <c r="F13" s="154"/>
      <c r="G13" s="154"/>
      <c r="H13" s="154"/>
      <c r="I13" s="154"/>
      <c r="J13" s="155">
        <f t="shared" si="0"/>
        <v>0</v>
      </c>
      <c r="K13" s="175"/>
      <c r="L13" s="155">
        <f>+'Rev &amp; Exp Mult Yr Summ Total Co'!F11</f>
        <v>0</v>
      </c>
      <c r="M13" s="155">
        <f>+'Rev &amp; Exp Mult Yr Summ Total Co'!G11</f>
        <v>0</v>
      </c>
      <c r="N13" s="155"/>
      <c r="O13" s="154"/>
      <c r="P13" s="154"/>
      <c r="Q13" s="154"/>
      <c r="R13" s="154"/>
      <c r="S13" s="154"/>
      <c r="T13" s="155">
        <f t="shared" si="1"/>
        <v>0</v>
      </c>
      <c r="U13" s="156"/>
      <c r="V13" s="155">
        <f>+'Rev &amp; Exp Mult Yr Summ Total Co'!J11</f>
        <v>0</v>
      </c>
      <c r="W13" s="155">
        <f>+'Rev &amp; Exp Mult Yr Summ Total Co'!K11</f>
        <v>0</v>
      </c>
      <c r="X13" s="155"/>
      <c r="Y13" s="154"/>
      <c r="Z13" s="154"/>
      <c r="AA13" s="154"/>
      <c r="AB13" s="154"/>
      <c r="AC13" s="154"/>
      <c r="AD13" s="155">
        <f t="shared" si="2"/>
        <v>0</v>
      </c>
    </row>
    <row r="14" spans="1:31" s="49" customFormat="1" x14ac:dyDescent="0.2">
      <c r="A14" s="486" t="s">
        <v>265</v>
      </c>
      <c r="B14" s="345">
        <f>+'Rev &amp; Exp Mult Yr Summ Total Co'!B12</f>
        <v>0</v>
      </c>
      <c r="C14" s="345">
        <f>+'Rev &amp; Exp Mult Yr Summ Total Co'!C12</f>
        <v>0</v>
      </c>
      <c r="D14" s="345"/>
      <c r="E14" s="271"/>
      <c r="F14" s="271"/>
      <c r="G14" s="271"/>
      <c r="H14" s="271"/>
      <c r="I14" s="271"/>
      <c r="J14" s="345">
        <f t="shared" si="0"/>
        <v>0</v>
      </c>
      <c r="K14" s="347"/>
      <c r="L14" s="345">
        <f>+'Rev &amp; Exp Mult Yr Summ Total Co'!F12</f>
        <v>0</v>
      </c>
      <c r="M14" s="345">
        <f>+'Rev &amp; Exp Mult Yr Summ Total Co'!G12</f>
        <v>0</v>
      </c>
      <c r="N14" s="345"/>
      <c r="O14" s="271"/>
      <c r="P14" s="271"/>
      <c r="Q14" s="271"/>
      <c r="R14" s="271"/>
      <c r="S14" s="271"/>
      <c r="T14" s="345">
        <f t="shared" si="1"/>
        <v>0</v>
      </c>
      <c r="U14" s="165"/>
      <c r="V14" s="345">
        <f>+'Rev &amp; Exp Mult Yr Summ Total Co'!J12</f>
        <v>0</v>
      </c>
      <c r="W14" s="345">
        <f>+'Rev &amp; Exp Mult Yr Summ Total Co'!K12</f>
        <v>0</v>
      </c>
      <c r="X14" s="345"/>
      <c r="Y14" s="271"/>
      <c r="Z14" s="271"/>
      <c r="AA14" s="271"/>
      <c r="AB14" s="271"/>
      <c r="AC14" s="271"/>
      <c r="AD14" s="345">
        <f t="shared" si="2"/>
        <v>0</v>
      </c>
    </row>
    <row r="15" spans="1:31" s="58" customFormat="1" x14ac:dyDescent="0.2">
      <c r="A15" s="49" t="s">
        <v>123</v>
      </c>
      <c r="B15" s="155">
        <f>+'Rev &amp; Exp Mult Yr Summ Total Co'!B13</f>
        <v>0</v>
      </c>
      <c r="C15" s="155">
        <f>+'Rev &amp; Exp Mult Yr Summ Total Co'!C13</f>
        <v>0</v>
      </c>
      <c r="D15" s="155"/>
      <c r="E15" s="157"/>
      <c r="F15" s="157"/>
      <c r="G15" s="157"/>
      <c r="H15" s="157"/>
      <c r="I15" s="157"/>
      <c r="J15" s="155">
        <f t="shared" si="0"/>
        <v>0</v>
      </c>
      <c r="K15" s="175"/>
      <c r="L15" s="155">
        <f>+'Rev &amp; Exp Mult Yr Summ Total Co'!F13</f>
        <v>0</v>
      </c>
      <c r="M15" s="155">
        <f>+'Rev &amp; Exp Mult Yr Summ Total Co'!G13</f>
        <v>0</v>
      </c>
      <c r="N15" s="155"/>
      <c r="O15" s="157"/>
      <c r="P15" s="157"/>
      <c r="Q15" s="157"/>
      <c r="R15" s="157"/>
      <c r="S15" s="157"/>
      <c r="T15" s="155">
        <f t="shared" si="1"/>
        <v>0</v>
      </c>
      <c r="U15" s="176"/>
      <c r="V15" s="155">
        <f>+'Rev &amp; Exp Mult Yr Summ Total Co'!J13</f>
        <v>0</v>
      </c>
      <c r="W15" s="155">
        <f>+'Rev &amp; Exp Mult Yr Summ Total Co'!K13</f>
        <v>0</v>
      </c>
      <c r="X15" s="155"/>
      <c r="Y15" s="157"/>
      <c r="Z15" s="157"/>
      <c r="AA15" s="157"/>
      <c r="AB15" s="157"/>
      <c r="AC15" s="157"/>
      <c r="AD15" s="155">
        <f t="shared" si="2"/>
        <v>0</v>
      </c>
    </row>
    <row r="16" spans="1:31" s="58" customFormat="1" x14ac:dyDescent="0.2">
      <c r="A16" s="377" t="s">
        <v>152</v>
      </c>
      <c r="B16" s="155">
        <f>+'Rev &amp; Exp Mult Yr Summ Total Co'!B14</f>
        <v>0</v>
      </c>
      <c r="C16" s="155">
        <f>+'Rev &amp; Exp Mult Yr Summ Total Co'!C14</f>
        <v>0</v>
      </c>
      <c r="D16" s="155"/>
      <c r="E16" s="157"/>
      <c r="F16" s="157"/>
      <c r="G16" s="157"/>
      <c r="H16" s="157"/>
      <c r="I16" s="157"/>
      <c r="J16" s="155">
        <f t="shared" si="0"/>
        <v>0</v>
      </c>
      <c r="K16" s="175"/>
      <c r="L16" s="155">
        <f>+'Rev &amp; Exp Mult Yr Summ Total Co'!F14</f>
        <v>0</v>
      </c>
      <c r="M16" s="155">
        <f>+'Rev &amp; Exp Mult Yr Summ Total Co'!G14</f>
        <v>0</v>
      </c>
      <c r="N16" s="155"/>
      <c r="O16" s="157"/>
      <c r="P16" s="157"/>
      <c r="Q16" s="157"/>
      <c r="R16" s="157"/>
      <c r="S16" s="157"/>
      <c r="T16" s="155">
        <f t="shared" si="1"/>
        <v>0</v>
      </c>
      <c r="U16" s="176"/>
      <c r="V16" s="155">
        <f>+'Rev &amp; Exp Mult Yr Summ Total Co'!J14</f>
        <v>0</v>
      </c>
      <c r="W16" s="155">
        <f>+'Rev &amp; Exp Mult Yr Summ Total Co'!K14</f>
        <v>0</v>
      </c>
      <c r="X16" s="155"/>
      <c r="Y16" s="157"/>
      <c r="Z16" s="157"/>
      <c r="AA16" s="157"/>
      <c r="AB16" s="157"/>
      <c r="AC16" s="157"/>
      <c r="AD16" s="155">
        <f t="shared" si="2"/>
        <v>0</v>
      </c>
    </row>
    <row r="17" spans="1:30" x14ac:dyDescent="0.2">
      <c r="A17" t="s">
        <v>126</v>
      </c>
      <c r="B17" s="155">
        <f>+'Rev &amp; Exp Mult Yr Summ Total Co'!B15</f>
        <v>0</v>
      </c>
      <c r="C17" s="155">
        <f>+'Rev &amp; Exp Mult Yr Summ Total Co'!C15</f>
        <v>0</v>
      </c>
      <c r="D17" s="155"/>
      <c r="E17" s="154"/>
      <c r="F17" s="154"/>
      <c r="G17" s="154"/>
      <c r="H17" s="154"/>
      <c r="I17" s="154"/>
      <c r="J17" s="155">
        <f t="shared" si="0"/>
        <v>0</v>
      </c>
      <c r="K17" s="175"/>
      <c r="L17" s="155">
        <f>+'Rev &amp; Exp Mult Yr Summ Total Co'!F15</f>
        <v>0</v>
      </c>
      <c r="M17" s="155">
        <f>+'Rev &amp; Exp Mult Yr Summ Total Co'!G15</f>
        <v>0</v>
      </c>
      <c r="N17" s="155"/>
      <c r="O17" s="154"/>
      <c r="P17" s="154"/>
      <c r="Q17" s="154"/>
      <c r="R17" s="154"/>
      <c r="S17" s="154"/>
      <c r="T17" s="155">
        <f t="shared" si="1"/>
        <v>0</v>
      </c>
      <c r="U17" s="156"/>
      <c r="V17" s="155">
        <f>+'Rev &amp; Exp Mult Yr Summ Total Co'!J15</f>
        <v>0</v>
      </c>
      <c r="W17" s="155">
        <f>+'Rev &amp; Exp Mult Yr Summ Total Co'!K15</f>
        <v>0</v>
      </c>
      <c r="X17" s="155"/>
      <c r="Y17" s="154"/>
      <c r="Z17" s="154"/>
      <c r="AA17" s="154"/>
      <c r="AB17" s="154"/>
      <c r="AC17" s="154"/>
      <c r="AD17" s="155">
        <f t="shared" si="2"/>
        <v>0</v>
      </c>
    </row>
    <row r="18" spans="1:30" x14ac:dyDescent="0.2">
      <c r="A18" s="58" t="s">
        <v>154</v>
      </c>
      <c r="B18" s="155">
        <f>+'Rev &amp; Exp Mult Yr Summ Total Co'!B16</f>
        <v>0</v>
      </c>
      <c r="C18" s="155">
        <f>+'Rev &amp; Exp Mult Yr Summ Total Co'!C16</f>
        <v>0</v>
      </c>
      <c r="D18" s="155"/>
      <c r="E18" s="154"/>
      <c r="F18" s="154"/>
      <c r="G18" s="154"/>
      <c r="H18" s="154"/>
      <c r="I18" s="154"/>
      <c r="J18" s="155">
        <f t="shared" si="0"/>
        <v>0</v>
      </c>
      <c r="K18" s="175"/>
      <c r="L18" s="155">
        <f>+'Rev &amp; Exp Mult Yr Summ Total Co'!F16</f>
        <v>0</v>
      </c>
      <c r="M18" s="155">
        <f>+'Rev &amp; Exp Mult Yr Summ Total Co'!G16</f>
        <v>0</v>
      </c>
      <c r="N18" s="155"/>
      <c r="O18" s="154"/>
      <c r="P18" s="154"/>
      <c r="Q18" s="154"/>
      <c r="R18" s="154"/>
      <c r="S18" s="154"/>
      <c r="T18" s="155">
        <f t="shared" si="1"/>
        <v>0</v>
      </c>
      <c r="U18" s="156"/>
      <c r="V18" s="155">
        <f>+'Rev &amp; Exp Mult Yr Summ Total Co'!J16</f>
        <v>0</v>
      </c>
      <c r="W18" s="155">
        <f>+'Rev &amp; Exp Mult Yr Summ Total Co'!K16</f>
        <v>0</v>
      </c>
      <c r="X18" s="155"/>
      <c r="Y18" s="154"/>
      <c r="Z18" s="154"/>
      <c r="AA18" s="154"/>
      <c r="AB18" s="154"/>
      <c r="AC18" s="154"/>
      <c r="AD18" s="155">
        <f t="shared" si="2"/>
        <v>0</v>
      </c>
    </row>
    <row r="19" spans="1:30" x14ac:dyDescent="0.2">
      <c r="A19" t="s">
        <v>73</v>
      </c>
      <c r="B19" s="177">
        <f>SUM(B12:B18)</f>
        <v>0</v>
      </c>
      <c r="C19" s="177">
        <f>SUM(C12:C18)</f>
        <v>0</v>
      </c>
      <c r="D19" s="177"/>
      <c r="E19" s="177">
        <f>SUM(E12:E18)</f>
        <v>0</v>
      </c>
      <c r="F19" s="158"/>
      <c r="G19" s="177">
        <f>SUM(G12:G18)</f>
        <v>0</v>
      </c>
      <c r="H19" s="158"/>
      <c r="I19" s="177">
        <f>SUM(I12:I18)</f>
        <v>0</v>
      </c>
      <c r="J19" s="177">
        <f>SUM(J12:J18)</f>
        <v>0</v>
      </c>
      <c r="K19" s="175"/>
      <c r="L19" s="177">
        <f>SUM(L12:L18)</f>
        <v>0</v>
      </c>
      <c r="M19" s="177">
        <f>SUM(M12:M18)</f>
        <v>0</v>
      </c>
      <c r="N19" s="177"/>
      <c r="O19" s="158">
        <f>SUM(O12:O18)</f>
        <v>0</v>
      </c>
      <c r="P19" s="158"/>
      <c r="Q19" s="158">
        <f>SUM(Q12:Q18)</f>
        <v>0</v>
      </c>
      <c r="R19" s="158"/>
      <c r="S19" s="177">
        <f>SUM(S12:S18)</f>
        <v>0</v>
      </c>
      <c r="T19" s="177">
        <f>SUM(T12:T18)</f>
        <v>0</v>
      </c>
      <c r="U19" s="156"/>
      <c r="V19" s="177">
        <f>SUM(V12:V18)</f>
        <v>0</v>
      </c>
      <c r="W19" s="177">
        <f>SUM(W12:W18)</f>
        <v>0</v>
      </c>
      <c r="X19" s="177"/>
      <c r="Y19" s="158">
        <f>SUM(Y12:Y18)</f>
        <v>0</v>
      </c>
      <c r="Z19" s="158"/>
      <c r="AA19" s="158">
        <f>SUM(AA12:AA18)</f>
        <v>0</v>
      </c>
      <c r="AB19" s="158"/>
      <c r="AC19" s="177">
        <f>SUM(AC12:AC18)</f>
        <v>0</v>
      </c>
      <c r="AD19" s="177">
        <f>SUM(AD12:AD18)</f>
        <v>0</v>
      </c>
    </row>
    <row r="20" spans="1:30" x14ac:dyDescent="0.2">
      <c r="B20" s="155" t="s">
        <v>6</v>
      </c>
      <c r="C20" s="155"/>
      <c r="D20" s="155"/>
      <c r="E20" s="156" t="s">
        <v>6</v>
      </c>
      <c r="F20" s="156"/>
      <c r="G20" s="156"/>
      <c r="H20" s="156"/>
      <c r="I20" s="156"/>
      <c r="J20" s="155" t="s">
        <v>6</v>
      </c>
      <c r="K20" s="175"/>
      <c r="L20" s="155" t="s">
        <v>6</v>
      </c>
      <c r="M20" s="155" t="s">
        <v>6</v>
      </c>
      <c r="N20" s="155"/>
      <c r="O20" s="156" t="s">
        <v>6</v>
      </c>
      <c r="P20" s="156"/>
      <c r="Q20" s="156"/>
      <c r="R20" s="156"/>
      <c r="S20" s="156"/>
      <c r="T20" s="155" t="s">
        <v>6</v>
      </c>
      <c r="U20" s="156"/>
      <c r="V20" s="155" t="s">
        <v>6</v>
      </c>
      <c r="W20" s="155" t="s">
        <v>6</v>
      </c>
      <c r="X20" s="155"/>
      <c r="Y20" s="156" t="s">
        <v>6</v>
      </c>
      <c r="Z20" s="156"/>
      <c r="AA20" s="156"/>
      <c r="AB20" s="156"/>
      <c r="AC20" s="156"/>
      <c r="AD20" s="155" t="s">
        <v>6</v>
      </c>
    </row>
    <row r="21" spans="1:30" x14ac:dyDescent="0.2">
      <c r="A21" s="64" t="s">
        <v>74</v>
      </c>
      <c r="B21" s="155"/>
      <c r="C21" s="155"/>
      <c r="D21" s="155"/>
      <c r="E21" s="156"/>
      <c r="F21" s="156"/>
      <c r="G21" s="156"/>
      <c r="H21" s="156"/>
      <c r="I21" s="156"/>
      <c r="J21" s="155"/>
      <c r="K21" s="175"/>
      <c r="L21" s="155"/>
      <c r="M21" s="155"/>
      <c r="N21" s="155"/>
      <c r="O21" s="156"/>
      <c r="P21" s="156"/>
      <c r="Q21" s="156"/>
      <c r="R21" s="156"/>
      <c r="S21" s="156"/>
      <c r="T21" s="155"/>
      <c r="U21" s="156"/>
      <c r="V21" s="155"/>
      <c r="W21" s="155"/>
      <c r="X21" s="155"/>
      <c r="Y21" s="156"/>
      <c r="Z21" s="156"/>
      <c r="AA21" s="156"/>
      <c r="AB21" s="156"/>
      <c r="AC21" s="156"/>
      <c r="AD21" s="155"/>
    </row>
    <row r="22" spans="1:30" ht="25.5" x14ac:dyDescent="0.2">
      <c r="A22" s="435" t="s">
        <v>229</v>
      </c>
      <c r="B22" s="177">
        <f>+'Rev &amp; Exp Mult Yr Summ Total Co'!B20</f>
        <v>0</v>
      </c>
      <c r="C22" s="177"/>
      <c r="D22" s="175"/>
      <c r="E22" s="160"/>
      <c r="F22" s="160"/>
      <c r="G22" s="160"/>
      <c r="H22" s="160"/>
      <c r="I22" s="160"/>
      <c r="J22" s="177">
        <f>SUM(B22:I22)</f>
        <v>0</v>
      </c>
      <c r="K22" s="175"/>
      <c r="L22" s="177">
        <f>'Rev &amp; Exp Mult Yr Summ Total Co'!F20</f>
        <v>0</v>
      </c>
      <c r="M22" s="534"/>
      <c r="N22" s="533"/>
      <c r="O22" s="160"/>
      <c r="P22" s="160"/>
      <c r="Q22" s="160"/>
      <c r="R22" s="160"/>
      <c r="S22" s="160"/>
      <c r="T22" s="177">
        <f>SUM(L22:S22)</f>
        <v>0</v>
      </c>
      <c r="U22" s="156"/>
      <c r="V22" s="177">
        <f>'Rev &amp; Exp Mult Yr Summ Total Co'!J20</f>
        <v>0</v>
      </c>
      <c r="W22" s="177"/>
      <c r="X22" s="177"/>
      <c r="Y22" s="160"/>
      <c r="Z22" s="160"/>
      <c r="AA22" s="160"/>
      <c r="AB22" s="160"/>
      <c r="AC22" s="160"/>
      <c r="AD22" s="177">
        <f>SUM(U22:AC22)</f>
        <v>0</v>
      </c>
    </row>
    <row r="23" spans="1:30" x14ac:dyDescent="0.2">
      <c r="A23" s="64"/>
      <c r="B23" s="155"/>
      <c r="C23" s="155"/>
      <c r="D23" s="155"/>
      <c r="E23" s="156"/>
      <c r="F23" s="156"/>
      <c r="G23" s="156"/>
      <c r="H23" s="156"/>
      <c r="I23" s="156"/>
      <c r="J23" s="155"/>
      <c r="K23" s="175"/>
      <c r="L23" s="155"/>
      <c r="M23" s="155"/>
      <c r="N23" s="155"/>
      <c r="O23" s="156"/>
      <c r="P23" s="156"/>
      <c r="Q23" s="156"/>
      <c r="R23" s="156"/>
      <c r="S23" s="156"/>
      <c r="T23" s="155"/>
      <c r="U23" s="156"/>
      <c r="V23" s="155"/>
      <c r="W23" s="155"/>
      <c r="X23" s="155"/>
      <c r="Y23" s="156"/>
      <c r="Z23" s="156"/>
      <c r="AA23" s="156"/>
      <c r="AB23" s="156"/>
      <c r="AC23" s="156"/>
      <c r="AD23" s="155"/>
    </row>
    <row r="24" spans="1:30" x14ac:dyDescent="0.2">
      <c r="A24" s="132" t="s">
        <v>242</v>
      </c>
      <c r="B24" s="175"/>
      <c r="C24" s="175"/>
      <c r="D24" s="155"/>
      <c r="E24" s="485"/>
      <c r="F24" s="485"/>
      <c r="G24" s="485"/>
      <c r="H24" s="485"/>
      <c r="I24" s="485"/>
      <c r="J24" s="175"/>
      <c r="K24" s="175"/>
      <c r="L24" s="175"/>
      <c r="M24" s="175"/>
      <c r="N24" s="175"/>
      <c r="O24" s="485"/>
      <c r="P24" s="485"/>
      <c r="Q24" s="485"/>
      <c r="R24" s="485"/>
      <c r="S24" s="485"/>
      <c r="T24" s="175"/>
      <c r="U24" s="159"/>
      <c r="V24" s="175"/>
      <c r="W24" s="175"/>
      <c r="X24" s="175"/>
      <c r="Y24" s="485"/>
      <c r="Z24" s="485"/>
      <c r="AA24" s="485"/>
      <c r="AB24" s="485"/>
      <c r="AC24" s="485"/>
      <c r="AD24" s="175"/>
    </row>
    <row r="25" spans="1:30" x14ac:dyDescent="0.2">
      <c r="A25" s="78" t="s">
        <v>234</v>
      </c>
      <c r="B25" s="175"/>
      <c r="C25" s="175">
        <f>+'Rev &amp; Exp Mult Yr Summ Total Co'!C23</f>
        <v>0</v>
      </c>
      <c r="D25" s="155"/>
      <c r="E25" s="485"/>
      <c r="F25" s="485"/>
      <c r="G25" s="485"/>
      <c r="H25" s="485"/>
      <c r="I25" s="485"/>
      <c r="J25" s="155">
        <f t="shared" ref="J25:J27" si="3">SUM(B25:I25)</f>
        <v>0</v>
      </c>
      <c r="K25" s="175"/>
      <c r="L25" s="175"/>
      <c r="M25" s="175">
        <f>+'Rev &amp; Exp Mult Yr Summ Total Co'!G23</f>
        <v>0</v>
      </c>
      <c r="N25" s="155"/>
      <c r="O25" s="485"/>
      <c r="P25" s="485"/>
      <c r="Q25" s="485"/>
      <c r="R25" s="485"/>
      <c r="S25" s="485"/>
      <c r="T25" s="155">
        <f t="shared" ref="T25:T27" si="4">SUM(L25:S25)</f>
        <v>0</v>
      </c>
      <c r="U25" s="156"/>
      <c r="V25" s="175"/>
      <c r="W25" s="175">
        <f>+'Rev &amp; Exp Mult Yr Summ Total Co'!K23</f>
        <v>0</v>
      </c>
      <c r="X25" s="155"/>
      <c r="Y25" s="485"/>
      <c r="Z25" s="485"/>
      <c r="AA25" s="485"/>
      <c r="AB25" s="485"/>
      <c r="AC25" s="485"/>
      <c r="AD25" s="485">
        <f t="shared" ref="AD25:AD27" si="5">SUM(U25:AC25)</f>
        <v>0</v>
      </c>
    </row>
    <row r="26" spans="1:30" x14ac:dyDescent="0.2">
      <c r="A26" s="78" t="s">
        <v>236</v>
      </c>
      <c r="B26" s="175"/>
      <c r="C26" s="175">
        <f>+'Rev &amp; Exp Mult Yr Summ Total Co'!C24</f>
        <v>0</v>
      </c>
      <c r="D26" s="155"/>
      <c r="E26" s="485"/>
      <c r="F26" s="485"/>
      <c r="G26" s="485"/>
      <c r="H26" s="485"/>
      <c r="I26" s="485"/>
      <c r="J26" s="155">
        <f t="shared" si="3"/>
        <v>0</v>
      </c>
      <c r="K26" s="175"/>
      <c r="L26" s="175"/>
      <c r="M26" s="175">
        <f>+'Rev &amp; Exp Mult Yr Summ Total Co'!G24</f>
        <v>0</v>
      </c>
      <c r="N26" s="155"/>
      <c r="O26" s="485"/>
      <c r="P26" s="485"/>
      <c r="Q26" s="485"/>
      <c r="R26" s="485"/>
      <c r="S26" s="485"/>
      <c r="T26" s="155">
        <f t="shared" si="4"/>
        <v>0</v>
      </c>
      <c r="U26" s="156"/>
      <c r="V26" s="175"/>
      <c r="W26" s="175">
        <f>+'Rev &amp; Exp Mult Yr Summ Total Co'!K24</f>
        <v>0</v>
      </c>
      <c r="X26" s="155"/>
      <c r="Y26" s="485"/>
      <c r="Z26" s="485"/>
      <c r="AA26" s="485"/>
      <c r="AB26" s="485"/>
      <c r="AC26" s="485"/>
      <c r="AD26" s="485">
        <f t="shared" si="5"/>
        <v>0</v>
      </c>
    </row>
    <row r="27" spans="1:30" x14ac:dyDescent="0.2">
      <c r="A27" s="79" t="s">
        <v>243</v>
      </c>
      <c r="B27" s="177"/>
      <c r="C27" s="177">
        <f>SUM(C25:C26)</f>
        <v>0</v>
      </c>
      <c r="D27" s="155"/>
      <c r="E27" s="160"/>
      <c r="F27" s="160"/>
      <c r="G27" s="160"/>
      <c r="H27" s="160"/>
      <c r="I27" s="160"/>
      <c r="J27" s="177">
        <f t="shared" si="3"/>
        <v>0</v>
      </c>
      <c r="K27" s="175"/>
      <c r="L27" s="177"/>
      <c r="M27" s="177">
        <f>SUM(M25:M26)</f>
        <v>0</v>
      </c>
      <c r="N27" s="155"/>
      <c r="O27" s="160"/>
      <c r="P27" s="160"/>
      <c r="Q27" s="160"/>
      <c r="R27" s="160"/>
      <c r="S27" s="160"/>
      <c r="T27" s="177">
        <f t="shared" si="4"/>
        <v>0</v>
      </c>
      <c r="U27" s="156"/>
      <c r="V27" s="177"/>
      <c r="W27" s="177">
        <f>SUM(W25:W26)</f>
        <v>0</v>
      </c>
      <c r="X27" s="155"/>
      <c r="Y27" s="160"/>
      <c r="Z27" s="160"/>
      <c r="AA27" s="160"/>
      <c r="AB27" s="160"/>
      <c r="AC27" s="160"/>
      <c r="AD27" s="160">
        <f t="shared" si="5"/>
        <v>0</v>
      </c>
    </row>
    <row r="28" spans="1:30" x14ac:dyDescent="0.2">
      <c r="A28" s="3"/>
      <c r="B28" s="175"/>
      <c r="C28" s="175"/>
      <c r="D28" s="175"/>
      <c r="E28" s="159"/>
      <c r="F28" s="159"/>
      <c r="G28" s="159"/>
      <c r="H28" s="159"/>
      <c r="I28" s="159"/>
      <c r="J28" s="175"/>
      <c r="K28" s="175"/>
      <c r="L28" s="175"/>
      <c r="M28" s="175"/>
      <c r="N28" s="175"/>
      <c r="O28" s="159"/>
      <c r="P28" s="159"/>
      <c r="Q28" s="159"/>
      <c r="R28" s="159"/>
      <c r="S28" s="159"/>
      <c r="T28" s="175"/>
      <c r="U28" s="156"/>
      <c r="V28" s="175"/>
      <c r="W28" s="175"/>
      <c r="X28" s="175"/>
      <c r="Y28" s="159"/>
      <c r="Z28" s="159"/>
      <c r="AA28" s="159"/>
      <c r="AB28" s="159"/>
      <c r="AC28" s="159"/>
      <c r="AD28" s="159"/>
    </row>
    <row r="29" spans="1:30" x14ac:dyDescent="0.2">
      <c r="A29" s="79" t="s">
        <v>235</v>
      </c>
      <c r="B29" s="177">
        <f>'Rev &amp; Exp Mult Yr Summ Total Co'!B27</f>
        <v>0</v>
      </c>
      <c r="C29" s="177">
        <f>'Rev &amp; Exp Mult Yr Summ Total Co'!C27</f>
        <v>0</v>
      </c>
      <c r="D29" s="175"/>
      <c r="E29" s="160"/>
      <c r="F29" s="160"/>
      <c r="G29" s="160"/>
      <c r="H29" s="160"/>
      <c r="I29" s="160"/>
      <c r="J29" s="177">
        <f>SUM(B29:I29)</f>
        <v>0</v>
      </c>
      <c r="K29" s="175"/>
      <c r="L29" s="177">
        <f>'Rev &amp; Exp Mult Yr Summ Total Co'!F27</f>
        <v>0</v>
      </c>
      <c r="M29" s="177">
        <f>'Rev &amp; Exp Mult Yr Summ Total Co'!G27</f>
        <v>0</v>
      </c>
      <c r="N29" s="175"/>
      <c r="O29" s="160"/>
      <c r="P29" s="160"/>
      <c r="Q29" s="160"/>
      <c r="R29" s="160"/>
      <c r="S29" s="160"/>
      <c r="T29" s="177">
        <f>SUM(L29:S29)</f>
        <v>0</v>
      </c>
      <c r="U29" s="156"/>
      <c r="V29" s="177">
        <f>'Rev &amp; Exp Mult Yr Summ Total Co'!J27</f>
        <v>0</v>
      </c>
      <c r="W29" s="177">
        <f>'Rev &amp; Exp Mult Yr Summ Total Co'!K27</f>
        <v>0</v>
      </c>
      <c r="X29" s="175"/>
      <c r="Y29" s="160"/>
      <c r="Z29" s="160"/>
      <c r="AA29" s="160"/>
      <c r="AB29" s="160"/>
      <c r="AC29" s="160"/>
      <c r="AD29" s="160">
        <f>SUM(U29:AC29)</f>
        <v>0</v>
      </c>
    </row>
    <row r="30" spans="1:30" x14ac:dyDescent="0.2">
      <c r="A30" s="3"/>
      <c r="B30" s="178"/>
      <c r="C30" s="178"/>
      <c r="D30" s="178"/>
      <c r="E30" s="161"/>
      <c r="F30" s="161"/>
      <c r="G30" s="161"/>
      <c r="H30" s="161"/>
      <c r="I30" s="161"/>
      <c r="J30" s="178"/>
      <c r="K30" s="175"/>
      <c r="L30" s="178"/>
      <c r="M30" s="178"/>
      <c r="N30" s="178"/>
      <c r="O30" s="161"/>
      <c r="P30" s="161"/>
      <c r="Q30" s="161"/>
      <c r="R30" s="161"/>
      <c r="S30" s="161"/>
      <c r="T30" s="178"/>
      <c r="U30" s="156"/>
      <c r="V30" s="178"/>
      <c r="W30" s="178"/>
      <c r="X30" s="178"/>
      <c r="Y30" s="161"/>
      <c r="Z30" s="161"/>
      <c r="AA30" s="161"/>
      <c r="AB30" s="161"/>
      <c r="AC30" s="161"/>
      <c r="AD30" s="161"/>
    </row>
    <row r="31" spans="1:30" x14ac:dyDescent="0.2">
      <c r="A31" s="3" t="s">
        <v>75</v>
      </c>
      <c r="B31" s="178">
        <f>B27+B29+B22</f>
        <v>0</v>
      </c>
      <c r="C31" s="178">
        <f>C27+C29+C22</f>
        <v>0</v>
      </c>
      <c r="D31" s="178"/>
      <c r="E31" s="178">
        <f>E27+E29+E22</f>
        <v>0</v>
      </c>
      <c r="F31" s="161"/>
      <c r="G31" s="178">
        <f>G27+G29+G22</f>
        <v>0</v>
      </c>
      <c r="H31" s="161"/>
      <c r="I31" s="178">
        <f>I27+I29+I22</f>
        <v>0</v>
      </c>
      <c r="J31" s="178">
        <f>J27+J29+J22</f>
        <v>0</v>
      </c>
      <c r="K31" s="175"/>
      <c r="L31" s="178">
        <f>L27+L29+L22</f>
        <v>0</v>
      </c>
      <c r="M31" s="178">
        <f>M27+M29+M22</f>
        <v>0</v>
      </c>
      <c r="N31" s="178"/>
      <c r="O31" s="178">
        <f>O27+O29+O22</f>
        <v>0</v>
      </c>
      <c r="P31" s="161"/>
      <c r="Q31" s="178">
        <f>Q27+Q29+Q22</f>
        <v>0</v>
      </c>
      <c r="R31" s="161"/>
      <c r="S31" s="178">
        <f>S27+S29+S22</f>
        <v>0</v>
      </c>
      <c r="T31" s="178">
        <f>T27+T29+T22</f>
        <v>0</v>
      </c>
      <c r="U31" s="156"/>
      <c r="V31" s="178">
        <f>V27+V29+V22</f>
        <v>0</v>
      </c>
      <c r="W31" s="178">
        <f>W27+W29+W22</f>
        <v>0</v>
      </c>
      <c r="X31" s="178"/>
      <c r="Y31" s="178">
        <f>Y27+Y29+Y22</f>
        <v>0</v>
      </c>
      <c r="Z31" s="161"/>
      <c r="AA31" s="178">
        <f>AA27+AA29+AA22</f>
        <v>0</v>
      </c>
      <c r="AB31" s="178"/>
      <c r="AC31" s="161"/>
      <c r="AD31" s="178">
        <f>AD27+AD29+AD22</f>
        <v>0</v>
      </c>
    </row>
    <row r="32" spans="1:30" ht="14.25" customHeight="1" x14ac:dyDescent="0.2">
      <c r="A32" s="64" t="s">
        <v>76</v>
      </c>
      <c r="B32" s="155"/>
      <c r="C32" s="155"/>
      <c r="D32" s="155"/>
      <c r="E32" s="156"/>
      <c r="F32" s="156"/>
      <c r="G32" s="156"/>
      <c r="H32" s="156"/>
      <c r="I32" s="156"/>
      <c r="J32" s="155"/>
      <c r="K32" s="175"/>
      <c r="L32" s="155"/>
      <c r="M32" s="155"/>
      <c r="N32" s="155"/>
      <c r="O32" s="156"/>
      <c r="P32" s="156"/>
      <c r="Q32" s="156"/>
      <c r="R32" s="156"/>
      <c r="S32" s="156"/>
      <c r="T32" s="155"/>
      <c r="U32" s="156"/>
      <c r="V32" s="155"/>
      <c r="W32" s="155"/>
      <c r="X32" s="155"/>
      <c r="Y32" s="156"/>
      <c r="Z32" s="156"/>
      <c r="AA32" s="156"/>
      <c r="AB32" s="156"/>
      <c r="AC32" s="156"/>
      <c r="AD32" s="155"/>
    </row>
    <row r="33" spans="1:31" ht="14.25" customHeight="1" x14ac:dyDescent="0.2">
      <c r="A33" s="58" t="s">
        <v>77</v>
      </c>
      <c r="B33" s="155">
        <f>'Rev &amp; Exp Mult Yr Summ Total Co'!B32</f>
        <v>0</v>
      </c>
      <c r="C33" s="155">
        <f>'Rev &amp; Exp Mult Yr Summ Total Co'!C32</f>
        <v>0</v>
      </c>
      <c r="D33" s="155"/>
      <c r="E33" s="154"/>
      <c r="F33" s="154"/>
      <c r="G33" s="154"/>
      <c r="H33" s="154"/>
      <c r="I33" s="154"/>
      <c r="J33" s="155">
        <f t="shared" ref="J33:J39" si="6">SUM(B33:I33)</f>
        <v>0</v>
      </c>
      <c r="K33" s="175"/>
      <c r="L33" s="155">
        <f>'Rev &amp; Exp Mult Yr Summ Total Co'!F32</f>
        <v>0</v>
      </c>
      <c r="M33" s="155">
        <f>'Rev &amp; Exp Mult Yr Summ Total Co'!G32</f>
        <v>0</v>
      </c>
      <c r="N33" s="155"/>
      <c r="O33" s="154"/>
      <c r="P33" s="154"/>
      <c r="Q33" s="154"/>
      <c r="R33" s="154"/>
      <c r="S33" s="154"/>
      <c r="T33" s="155">
        <f t="shared" ref="T33:T39" si="7">SUM(L33:S33)</f>
        <v>0</v>
      </c>
      <c r="U33" s="156"/>
      <c r="V33" s="155">
        <f>'Rev &amp; Exp Mult Yr Summ Total Co'!J32</f>
        <v>0</v>
      </c>
      <c r="W33" s="155">
        <f>'Rev &amp; Exp Mult Yr Summ Total Co'!K32</f>
        <v>0</v>
      </c>
      <c r="X33" s="155"/>
      <c r="Y33" s="154"/>
      <c r="Z33" s="154"/>
      <c r="AA33" s="154"/>
      <c r="AB33" s="154"/>
      <c r="AC33" s="154"/>
      <c r="AD33" s="155">
        <f t="shared" ref="AD33:AD39" si="8">SUM(V33:AC33)</f>
        <v>0</v>
      </c>
    </row>
    <row r="34" spans="1:31" ht="14.25" customHeight="1" x14ac:dyDescent="0.2">
      <c r="A34" s="58" t="s">
        <v>144</v>
      </c>
      <c r="B34" s="155">
        <f>'Rev &amp; Exp Mult Yr Summ Total Co'!B33</f>
        <v>0</v>
      </c>
      <c r="C34" s="155">
        <f>'Rev &amp; Exp Mult Yr Summ Total Co'!C33</f>
        <v>0</v>
      </c>
      <c r="D34" s="155"/>
      <c r="E34" s="154"/>
      <c r="F34" s="154"/>
      <c r="G34" s="154"/>
      <c r="H34" s="154"/>
      <c r="I34" s="154"/>
      <c r="J34" s="155">
        <f t="shared" si="6"/>
        <v>0</v>
      </c>
      <c r="K34" s="175"/>
      <c r="L34" s="155">
        <f>'Rev &amp; Exp Mult Yr Summ Total Co'!F33</f>
        <v>0</v>
      </c>
      <c r="M34" s="155">
        <f>'Rev &amp; Exp Mult Yr Summ Total Co'!G33</f>
        <v>0</v>
      </c>
      <c r="N34" s="155"/>
      <c r="O34" s="154"/>
      <c r="P34" s="154"/>
      <c r="Q34" s="154"/>
      <c r="R34" s="154"/>
      <c r="S34" s="154"/>
      <c r="T34" s="155">
        <f t="shared" si="7"/>
        <v>0</v>
      </c>
      <c r="U34" s="156"/>
      <c r="V34" s="155">
        <f>'Rev &amp; Exp Mult Yr Summ Total Co'!J33</f>
        <v>0</v>
      </c>
      <c r="W34" s="155">
        <f>'Rev &amp; Exp Mult Yr Summ Total Co'!K33</f>
        <v>0</v>
      </c>
      <c r="X34" s="155"/>
      <c r="Y34" s="154"/>
      <c r="Z34" s="154"/>
      <c r="AA34" s="154"/>
      <c r="AB34" s="154"/>
      <c r="AC34" s="154"/>
      <c r="AD34" s="155">
        <f t="shared" si="8"/>
        <v>0</v>
      </c>
    </row>
    <row r="35" spans="1:31" ht="14.25" customHeight="1" x14ac:dyDescent="0.2">
      <c r="A35" s="58" t="s">
        <v>139</v>
      </c>
      <c r="B35" s="155">
        <f>'Rev &amp; Exp Mult Yr Summ Total Co'!B34</f>
        <v>0</v>
      </c>
      <c r="C35" s="155">
        <f>'Rev &amp; Exp Mult Yr Summ Total Co'!C34</f>
        <v>0</v>
      </c>
      <c r="D35" s="155"/>
      <c r="E35" s="154"/>
      <c r="F35" s="154"/>
      <c r="G35" s="154"/>
      <c r="H35" s="154"/>
      <c r="I35" s="154"/>
      <c r="J35" s="155">
        <f t="shared" si="6"/>
        <v>0</v>
      </c>
      <c r="K35" s="175"/>
      <c r="L35" s="155">
        <f>'Rev &amp; Exp Mult Yr Summ Total Co'!F34</f>
        <v>0</v>
      </c>
      <c r="M35" s="155">
        <f>'Rev &amp; Exp Mult Yr Summ Total Co'!G34</f>
        <v>0</v>
      </c>
      <c r="N35" s="155"/>
      <c r="O35" s="154"/>
      <c r="P35" s="154"/>
      <c r="Q35" s="154"/>
      <c r="R35" s="154"/>
      <c r="S35" s="154"/>
      <c r="T35" s="155">
        <f t="shared" si="7"/>
        <v>0</v>
      </c>
      <c r="U35" s="156"/>
      <c r="V35" s="155">
        <f>'Rev &amp; Exp Mult Yr Summ Total Co'!J34</f>
        <v>0</v>
      </c>
      <c r="W35" s="155">
        <f>'Rev &amp; Exp Mult Yr Summ Total Co'!K34</f>
        <v>0</v>
      </c>
      <c r="X35" s="155"/>
      <c r="Y35" s="154"/>
      <c r="Z35" s="154"/>
      <c r="AA35" s="154"/>
      <c r="AB35" s="154"/>
      <c r="AC35" s="154"/>
      <c r="AD35" s="155">
        <f t="shared" si="8"/>
        <v>0</v>
      </c>
    </row>
    <row r="36" spans="1:31" ht="14.25" customHeight="1" x14ac:dyDescent="0.2">
      <c r="A36" s="58" t="s">
        <v>140</v>
      </c>
      <c r="B36" s="155">
        <f>'Rev &amp; Exp Mult Yr Summ Total Co'!B35</f>
        <v>0</v>
      </c>
      <c r="C36" s="155">
        <f>'Rev &amp; Exp Mult Yr Summ Total Co'!C35</f>
        <v>0</v>
      </c>
      <c r="D36" s="155"/>
      <c r="E36" s="154"/>
      <c r="F36" s="154"/>
      <c r="G36" s="154"/>
      <c r="H36" s="154"/>
      <c r="I36" s="154"/>
      <c r="J36" s="155">
        <f t="shared" si="6"/>
        <v>0</v>
      </c>
      <c r="K36" s="175"/>
      <c r="L36" s="155">
        <f>'Rev &amp; Exp Mult Yr Summ Total Co'!F35</f>
        <v>0</v>
      </c>
      <c r="M36" s="155">
        <f>'Rev &amp; Exp Mult Yr Summ Total Co'!G35</f>
        <v>0</v>
      </c>
      <c r="N36" s="155"/>
      <c r="O36" s="154"/>
      <c r="P36" s="154"/>
      <c r="Q36" s="154"/>
      <c r="R36" s="154"/>
      <c r="S36" s="154"/>
      <c r="T36" s="155">
        <f t="shared" si="7"/>
        <v>0</v>
      </c>
      <c r="U36" s="156"/>
      <c r="V36" s="155">
        <f>'Rev &amp; Exp Mult Yr Summ Total Co'!J35</f>
        <v>0</v>
      </c>
      <c r="W36" s="155">
        <f>'Rev &amp; Exp Mult Yr Summ Total Co'!K35</f>
        <v>0</v>
      </c>
      <c r="X36" s="155"/>
      <c r="Y36" s="154"/>
      <c r="Z36" s="154"/>
      <c r="AA36" s="154"/>
      <c r="AB36" s="154"/>
      <c r="AC36" s="154"/>
      <c r="AD36" s="155">
        <f t="shared" si="8"/>
        <v>0</v>
      </c>
    </row>
    <row r="37" spans="1:31" ht="14.25" customHeight="1" x14ac:dyDescent="0.2">
      <c r="A37" s="58" t="s">
        <v>112</v>
      </c>
      <c r="B37" s="155">
        <f>'Rev &amp; Exp Mult Yr Summ Total Co'!B36</f>
        <v>0</v>
      </c>
      <c r="C37" s="155">
        <f>'Rev &amp; Exp Mult Yr Summ Total Co'!C36</f>
        <v>0</v>
      </c>
      <c r="D37" s="155"/>
      <c r="E37" s="154"/>
      <c r="F37" s="154"/>
      <c r="G37" s="154"/>
      <c r="H37" s="154"/>
      <c r="I37" s="154"/>
      <c r="J37" s="155">
        <f t="shared" si="6"/>
        <v>0</v>
      </c>
      <c r="K37" s="175"/>
      <c r="L37" s="155">
        <f>'Rev &amp; Exp Mult Yr Summ Total Co'!F36</f>
        <v>0</v>
      </c>
      <c r="M37" s="155">
        <f>'Rev &amp; Exp Mult Yr Summ Total Co'!G36</f>
        <v>0</v>
      </c>
      <c r="N37" s="155"/>
      <c r="O37" s="154"/>
      <c r="P37" s="154"/>
      <c r="Q37" s="154"/>
      <c r="R37" s="154"/>
      <c r="S37" s="154"/>
      <c r="T37" s="155">
        <f t="shared" si="7"/>
        <v>0</v>
      </c>
      <c r="U37" s="156"/>
      <c r="V37" s="155">
        <f>'Rev &amp; Exp Mult Yr Summ Total Co'!J36</f>
        <v>0</v>
      </c>
      <c r="W37" s="155">
        <f>'Rev &amp; Exp Mult Yr Summ Total Co'!K36</f>
        <v>0</v>
      </c>
      <c r="X37" s="155"/>
      <c r="Y37" s="154"/>
      <c r="Z37" s="154"/>
      <c r="AA37" s="154"/>
      <c r="AB37" s="154"/>
      <c r="AC37" s="154"/>
      <c r="AD37" s="155">
        <f t="shared" si="8"/>
        <v>0</v>
      </c>
    </row>
    <row r="38" spans="1:31" s="78" customFormat="1" x14ac:dyDescent="0.2">
      <c r="A38" s="78" t="s">
        <v>141</v>
      </c>
      <c r="B38" s="345">
        <f>'Rev &amp; Exp Mult Yr Summ Total Co'!B37</f>
        <v>0</v>
      </c>
      <c r="C38" s="345">
        <f>'Rev &amp; Exp Mult Yr Summ Total Co'!C37</f>
        <v>0</v>
      </c>
      <c r="D38" s="345"/>
      <c r="E38" s="346"/>
      <c r="F38" s="346"/>
      <c r="G38" s="346"/>
      <c r="H38" s="346"/>
      <c r="I38" s="346"/>
      <c r="J38" s="345">
        <f t="shared" si="6"/>
        <v>0</v>
      </c>
      <c r="K38" s="347"/>
      <c r="L38" s="345">
        <f>'Rev &amp; Exp Mult Yr Summ Total Co'!F37</f>
        <v>0</v>
      </c>
      <c r="M38" s="345">
        <f>'Rev &amp; Exp Mult Yr Summ Total Co'!G37</f>
        <v>0</v>
      </c>
      <c r="N38" s="345"/>
      <c r="O38" s="346"/>
      <c r="P38" s="346"/>
      <c r="Q38" s="346"/>
      <c r="R38" s="346"/>
      <c r="S38" s="346"/>
      <c r="T38" s="345">
        <f t="shared" si="7"/>
        <v>0</v>
      </c>
      <c r="U38" s="348"/>
      <c r="V38" s="345">
        <f>'Rev &amp; Exp Mult Yr Summ Total Co'!J37</f>
        <v>0</v>
      </c>
      <c r="W38" s="345">
        <f>'Rev &amp; Exp Mult Yr Summ Total Co'!K37</f>
        <v>0</v>
      </c>
      <c r="X38" s="345"/>
      <c r="Y38" s="346"/>
      <c r="Z38" s="346"/>
      <c r="AA38" s="346"/>
      <c r="AB38" s="346"/>
      <c r="AC38" s="346"/>
      <c r="AD38" s="345">
        <f t="shared" si="8"/>
        <v>0</v>
      </c>
    </row>
    <row r="39" spans="1:31" x14ac:dyDescent="0.2">
      <c r="A39" s="414" t="s">
        <v>155</v>
      </c>
      <c r="B39" s="155">
        <f>'Rev &amp; Exp Mult Yr Summ Total Co'!B38</f>
        <v>0</v>
      </c>
      <c r="C39" s="155">
        <f>'Rev &amp; Exp Mult Yr Summ Total Co'!C38</f>
        <v>0</v>
      </c>
      <c r="D39" s="155"/>
      <c r="E39" s="154"/>
      <c r="F39" s="154"/>
      <c r="G39" s="154"/>
      <c r="H39" s="154"/>
      <c r="I39" s="154"/>
      <c r="J39" s="155">
        <f t="shared" si="6"/>
        <v>0</v>
      </c>
      <c r="K39" s="175"/>
      <c r="L39" s="155">
        <f>'Rev &amp; Exp Mult Yr Summ Total Co'!F38</f>
        <v>0</v>
      </c>
      <c r="M39" s="155">
        <f>'Rev &amp; Exp Mult Yr Summ Total Co'!G38</f>
        <v>0</v>
      </c>
      <c r="N39" s="155"/>
      <c r="O39" s="154"/>
      <c r="P39" s="154"/>
      <c r="Q39" s="154"/>
      <c r="R39" s="154"/>
      <c r="S39" s="154"/>
      <c r="T39" s="155">
        <f t="shared" si="7"/>
        <v>0</v>
      </c>
      <c r="U39" s="156"/>
      <c r="V39" s="155">
        <f>'Rev &amp; Exp Mult Yr Summ Total Co'!J38</f>
        <v>0</v>
      </c>
      <c r="W39" s="155">
        <f>'Rev &amp; Exp Mult Yr Summ Total Co'!K38</f>
        <v>0</v>
      </c>
      <c r="X39" s="155"/>
      <c r="Y39" s="154"/>
      <c r="Z39" s="154"/>
      <c r="AA39" s="154"/>
      <c r="AB39" s="154"/>
      <c r="AC39" s="154"/>
      <c r="AD39" s="155">
        <f t="shared" si="8"/>
        <v>0</v>
      </c>
    </row>
    <row r="40" spans="1:31" x14ac:dyDescent="0.2">
      <c r="A40" s="3" t="s">
        <v>127</v>
      </c>
      <c r="B40" s="177">
        <f>SUM(B33:B39)</f>
        <v>0</v>
      </c>
      <c r="C40" s="177">
        <f>SUM(C33:C39)</f>
        <v>0</v>
      </c>
      <c r="D40" s="175"/>
      <c r="E40" s="177">
        <f>SUM(E33:E39)</f>
        <v>0</v>
      </c>
      <c r="F40" s="177"/>
      <c r="G40" s="177">
        <f>SUM(G33:G39)</f>
        <v>0</v>
      </c>
      <c r="H40" s="177"/>
      <c r="I40" s="177">
        <f>SUM(I33:I39)</f>
        <v>0</v>
      </c>
      <c r="J40" s="177">
        <f>SUM(J33:J39)</f>
        <v>0</v>
      </c>
      <c r="K40" s="175"/>
      <c r="L40" s="177">
        <f>SUM(L33:L39)</f>
        <v>0</v>
      </c>
      <c r="M40" s="177">
        <f>SUM(M33:M39)</f>
        <v>0</v>
      </c>
      <c r="N40" s="175"/>
      <c r="O40" s="177">
        <f>SUM(O33:O39)</f>
        <v>0</v>
      </c>
      <c r="P40" s="177"/>
      <c r="Q40" s="177">
        <f>SUM(Q33:Q39)</f>
        <v>0</v>
      </c>
      <c r="R40" s="177"/>
      <c r="S40" s="177">
        <f>SUM(S33:S39)</f>
        <v>0</v>
      </c>
      <c r="T40" s="177">
        <f>SUM(T33:T39)</f>
        <v>0</v>
      </c>
      <c r="U40" s="156"/>
      <c r="V40" s="177">
        <f>SUM(V33:V39)</f>
        <v>0</v>
      </c>
      <c r="W40" s="177">
        <f>SUM(W33:W39)</f>
        <v>0</v>
      </c>
      <c r="X40" s="175"/>
      <c r="Y40" s="177">
        <f>SUM(Y33:Y39)</f>
        <v>0</v>
      </c>
      <c r="Z40" s="177"/>
      <c r="AA40" s="177">
        <f>SUM(AA33:AA39)</f>
        <v>0</v>
      </c>
      <c r="AB40" s="177"/>
      <c r="AC40" s="177">
        <f>SUM(AC33:AC39)</f>
        <v>0</v>
      </c>
      <c r="AD40" s="177">
        <f>SUM(AD33:AD39)</f>
        <v>0</v>
      </c>
    </row>
    <row r="41" spans="1:31" x14ac:dyDescent="0.2">
      <c r="A41" s="3"/>
      <c r="B41" s="175"/>
      <c r="C41" s="175"/>
      <c r="D41" s="175"/>
      <c r="E41" s="159"/>
      <c r="F41" s="159"/>
      <c r="G41" s="159"/>
      <c r="H41" s="159"/>
      <c r="I41" s="159"/>
      <c r="J41" s="175"/>
      <c r="K41" s="175"/>
      <c r="L41" s="175"/>
      <c r="M41" s="175"/>
      <c r="N41" s="175"/>
      <c r="O41" s="159"/>
      <c r="P41" s="159"/>
      <c r="Q41" s="159"/>
      <c r="R41" s="159"/>
      <c r="S41" s="159"/>
      <c r="T41" s="175"/>
      <c r="U41" s="156"/>
      <c r="V41" s="175"/>
      <c r="W41" s="175"/>
      <c r="X41" s="175"/>
      <c r="Y41" s="159"/>
      <c r="Z41" s="159"/>
      <c r="AA41" s="159"/>
      <c r="AB41" s="159"/>
      <c r="AC41" s="159"/>
      <c r="AD41" s="175"/>
    </row>
    <row r="42" spans="1:31" x14ac:dyDescent="0.2">
      <c r="A42" s="3" t="s">
        <v>78</v>
      </c>
      <c r="B42" s="178">
        <f>+B31+B40</f>
        <v>0</v>
      </c>
      <c r="C42" s="178">
        <f>+C31+C40</f>
        <v>0</v>
      </c>
      <c r="D42" s="178"/>
      <c r="E42" s="161">
        <f>+E31+E40</f>
        <v>0</v>
      </c>
      <c r="F42" s="161"/>
      <c r="G42" s="161">
        <f>+G31+G40</f>
        <v>0</v>
      </c>
      <c r="H42" s="161"/>
      <c r="I42" s="161">
        <f>+I31+I40</f>
        <v>0</v>
      </c>
      <c r="J42" s="178">
        <f>+J31+J40</f>
        <v>0</v>
      </c>
      <c r="K42" s="175"/>
      <c r="L42" s="178">
        <f>+L31+L40</f>
        <v>0</v>
      </c>
      <c r="M42" s="178">
        <f>+M31+M40</f>
        <v>0</v>
      </c>
      <c r="N42" s="178"/>
      <c r="O42" s="161">
        <f>+O31+O40</f>
        <v>0</v>
      </c>
      <c r="P42" s="161"/>
      <c r="Q42" s="161">
        <f>+Q31+Q40</f>
        <v>0</v>
      </c>
      <c r="R42" s="161"/>
      <c r="S42" s="161">
        <f>+S31+S40</f>
        <v>0</v>
      </c>
      <c r="T42" s="178">
        <f>+T31+T40</f>
        <v>0</v>
      </c>
      <c r="U42" s="156"/>
      <c r="V42" s="178">
        <f>+V31+V40</f>
        <v>0</v>
      </c>
      <c r="W42" s="178">
        <f>+W31+W40</f>
        <v>0</v>
      </c>
      <c r="X42" s="178"/>
      <c r="Y42" s="161">
        <f>+Y31+Y40</f>
        <v>0</v>
      </c>
      <c r="Z42" s="161"/>
      <c r="AA42" s="161">
        <f>+AA31+AA40</f>
        <v>0</v>
      </c>
      <c r="AB42" s="161"/>
      <c r="AC42" s="161">
        <f>+AC31+AC40</f>
        <v>0</v>
      </c>
      <c r="AD42" s="178">
        <f>+AD31+AD40</f>
        <v>0</v>
      </c>
    </row>
    <row r="43" spans="1:31" s="3" customFormat="1" ht="13.5" thickBot="1" x14ac:dyDescent="0.25">
      <c r="A43" s="3" t="s">
        <v>79</v>
      </c>
      <c r="B43" s="164">
        <f>+B19-B42</f>
        <v>0</v>
      </c>
      <c r="C43" s="349">
        <f>+C19-C42</f>
        <v>0</v>
      </c>
      <c r="D43" s="175"/>
      <c r="E43" s="164">
        <f>+E19-E42</f>
        <v>0</v>
      </c>
      <c r="F43" s="164"/>
      <c r="G43" s="164">
        <f>+G19-G42</f>
        <v>0</v>
      </c>
      <c r="H43" s="164"/>
      <c r="I43" s="164">
        <f>+I19-I42</f>
        <v>0</v>
      </c>
      <c r="J43" s="164">
        <f>+J19-J42</f>
        <v>0</v>
      </c>
      <c r="K43" s="175"/>
      <c r="L43" s="164">
        <f>+L19-L42</f>
        <v>0</v>
      </c>
      <c r="M43" s="164">
        <f>+M19-M42</f>
        <v>0</v>
      </c>
      <c r="N43" s="175"/>
      <c r="O43" s="164">
        <f>+O19-O42</f>
        <v>0</v>
      </c>
      <c r="P43" s="164"/>
      <c r="Q43" s="164">
        <f>+Q19-Q42</f>
        <v>0</v>
      </c>
      <c r="R43" s="164"/>
      <c r="S43" s="164">
        <f>+S19-S42</f>
        <v>0</v>
      </c>
      <c r="T43" s="164">
        <f>+T19-T42</f>
        <v>0</v>
      </c>
      <c r="U43" s="163"/>
      <c r="V43" s="164">
        <f>+V19-V42</f>
        <v>0</v>
      </c>
      <c r="W43" s="164">
        <f>+W19-W42</f>
        <v>0</v>
      </c>
      <c r="X43" s="175"/>
      <c r="Y43" s="164">
        <f>+Y19-Y42</f>
        <v>0</v>
      </c>
      <c r="Z43" s="164"/>
      <c r="AA43" s="164">
        <f>+AA19-AA42</f>
        <v>0</v>
      </c>
      <c r="AB43" s="164"/>
      <c r="AC43" s="164">
        <f>+AC19-AC42</f>
        <v>0</v>
      </c>
      <c r="AD43" s="164">
        <f>+AD19-AD42</f>
        <v>0</v>
      </c>
    </row>
    <row r="44" spans="1:31" s="3" customFormat="1" ht="13.5" thickTop="1" x14ac:dyDescent="0.2">
      <c r="B44" s="155"/>
      <c r="C44" s="155"/>
      <c r="D44" s="155"/>
      <c r="E44" s="163"/>
      <c r="F44" s="163"/>
      <c r="G44" s="163"/>
      <c r="H44" s="163"/>
      <c r="I44" s="163"/>
      <c r="J44" s="155"/>
      <c r="K44" s="175"/>
      <c r="L44" s="155"/>
      <c r="M44" s="155"/>
      <c r="N44" s="155"/>
      <c r="O44" s="163"/>
      <c r="P44" s="163"/>
      <c r="Q44" s="163"/>
      <c r="R44" s="163"/>
      <c r="S44" s="163"/>
      <c r="T44" s="155"/>
      <c r="U44" s="163"/>
      <c r="V44" s="155"/>
      <c r="W44" s="155"/>
      <c r="X44" s="155"/>
      <c r="Y44" s="163"/>
      <c r="Z44" s="163"/>
      <c r="AA44" s="163"/>
      <c r="AB44" s="163"/>
      <c r="AC44" s="163"/>
      <c r="AD44" s="155"/>
    </row>
    <row r="45" spans="1:31" s="3" customFormat="1" ht="13.5" thickBot="1" x14ac:dyDescent="0.25">
      <c r="A45" s="3" t="s">
        <v>214</v>
      </c>
      <c r="B45" s="164"/>
      <c r="C45" s="164">
        <f>'Rev &amp; Exp Mult Yr Summ Total Co'!C44</f>
        <v>0</v>
      </c>
      <c r="D45" s="164"/>
      <c r="E45" s="164"/>
      <c r="F45" s="162"/>
      <c r="G45" s="164"/>
      <c r="H45" s="162"/>
      <c r="I45" s="164"/>
      <c r="J45" s="164">
        <f>SUM(B45:I45)</f>
        <v>0</v>
      </c>
      <c r="K45" s="175"/>
      <c r="L45" s="164"/>
      <c r="M45" s="164">
        <f>'Rev &amp; Exp Mult Yr Summ Total Co'!G44</f>
        <v>0</v>
      </c>
      <c r="N45" s="164"/>
      <c r="O45" s="164"/>
      <c r="P45" s="162"/>
      <c r="Q45" s="164"/>
      <c r="R45" s="162"/>
      <c r="S45" s="164"/>
      <c r="T45" s="164">
        <f>SUM(L45:S45)</f>
        <v>0</v>
      </c>
      <c r="U45" s="163"/>
      <c r="V45" s="164"/>
      <c r="W45" s="164">
        <f>'Rev &amp; Exp Mult Yr Summ Total Co'!K44</f>
        <v>0</v>
      </c>
      <c r="X45" s="164"/>
      <c r="Y45" s="164"/>
      <c r="Z45" s="162"/>
      <c r="AA45" s="164"/>
      <c r="AB45" s="164"/>
      <c r="AC45" s="164"/>
      <c r="AD45" s="164">
        <f>SUM(V45:AC45)</f>
        <v>0</v>
      </c>
    </row>
    <row r="46" spans="1:31" ht="13.5" thickTop="1" x14ac:dyDescent="0.2">
      <c r="B46" s="105"/>
      <c r="C46" s="105"/>
      <c r="D46" s="105"/>
      <c r="J46" s="105"/>
      <c r="K46" s="106"/>
      <c r="L46" s="105"/>
      <c r="M46" s="105"/>
      <c r="N46" s="105"/>
      <c r="O46" s="53"/>
      <c r="P46" s="53"/>
      <c r="Q46" s="53"/>
      <c r="R46" s="53"/>
      <c r="S46" s="53"/>
      <c r="T46" s="105"/>
      <c r="V46" s="105"/>
      <c r="W46" s="105"/>
      <c r="X46" s="105"/>
      <c r="Y46" s="53"/>
      <c r="Z46" s="53"/>
      <c r="AA46" s="53"/>
      <c r="AB46" s="53"/>
      <c r="AC46" s="53"/>
      <c r="AD46" s="105"/>
    </row>
    <row r="47" spans="1:31" x14ac:dyDescent="0.2">
      <c r="A47" s="66" t="s">
        <v>80</v>
      </c>
      <c r="B47" s="107"/>
      <c r="C47" s="107"/>
      <c r="D47" s="106"/>
      <c r="E47" s="67"/>
      <c r="F47" s="67"/>
      <c r="G47" s="67"/>
      <c r="H47" s="67"/>
      <c r="I47" s="67"/>
      <c r="J47" s="107"/>
      <c r="K47" s="106"/>
      <c r="L47" s="107"/>
      <c r="M47" s="107"/>
      <c r="N47" s="106"/>
      <c r="O47" s="67"/>
      <c r="P47" s="67"/>
      <c r="Q47" s="67"/>
      <c r="R47" s="67"/>
      <c r="S47" s="67"/>
      <c r="T47" s="107"/>
      <c r="V47" s="107"/>
      <c r="W47" s="107"/>
      <c r="X47" s="106"/>
      <c r="Y47" s="67"/>
      <c r="Z47" s="67"/>
      <c r="AA47" s="67"/>
      <c r="AB47" s="67"/>
      <c r="AC47" s="67"/>
      <c r="AD47" s="107"/>
    </row>
    <row r="48" spans="1:31" x14ac:dyDescent="0.2">
      <c r="A48" s="80" t="s">
        <v>251</v>
      </c>
      <c r="B48" s="180"/>
      <c r="C48" s="515" t="e">
        <f>(C$27)/(C$19)</f>
        <v>#DIV/0!</v>
      </c>
      <c r="D48" s="180"/>
      <c r="E48" s="180"/>
      <c r="F48" s="150"/>
      <c r="G48" s="150"/>
      <c r="H48" s="150"/>
      <c r="I48" s="150"/>
      <c r="J48" s="515" t="e">
        <f>(J$27)/(J$19)</f>
        <v>#DIV/0!</v>
      </c>
      <c r="K48" s="109"/>
      <c r="L48" s="180"/>
      <c r="M48" s="515" t="e">
        <f>(M$27)/(M$19)</f>
        <v>#DIV/0!</v>
      </c>
      <c r="N48" s="180"/>
      <c r="O48" s="180"/>
      <c r="P48" s="150"/>
      <c r="Q48" s="150"/>
      <c r="R48" s="150"/>
      <c r="S48" s="150"/>
      <c r="T48" s="515" t="e">
        <f>(T$27)/(T$19)</f>
        <v>#DIV/0!</v>
      </c>
      <c r="U48" s="153"/>
      <c r="V48" s="180"/>
      <c r="W48" s="515" t="e">
        <f>(W$27)/(W$19)</f>
        <v>#DIV/0!</v>
      </c>
      <c r="X48" s="180"/>
      <c r="Y48" s="180"/>
      <c r="Z48" s="150"/>
      <c r="AA48" s="150"/>
      <c r="AB48" s="150"/>
      <c r="AC48" s="150"/>
      <c r="AD48" s="515" t="e">
        <f>(AD$27)/(AD$19)</f>
        <v>#DIV/0!</v>
      </c>
      <c r="AE48" s="515"/>
    </row>
    <row r="49" spans="1:31" x14ac:dyDescent="0.2">
      <c r="A49" s="496" t="s">
        <v>252</v>
      </c>
      <c r="B49" s="179" t="e">
        <f>+(B29)/(B$19)</f>
        <v>#DIV/0!</v>
      </c>
      <c r="C49" s="179" t="e">
        <f>+(C29)/(C$19)</f>
        <v>#DIV/0!</v>
      </c>
      <c r="D49" s="179"/>
      <c r="E49" s="179" t="e">
        <f>+(E29)/(E$19)</f>
        <v>#DIV/0!</v>
      </c>
      <c r="F49" s="150"/>
      <c r="G49" s="179" t="e">
        <f>+(G29)/(G$19)</f>
        <v>#DIV/0!</v>
      </c>
      <c r="H49" s="150"/>
      <c r="I49" s="150"/>
      <c r="J49" s="179" t="e">
        <f>+(J29)/(J$19)</f>
        <v>#DIV/0!</v>
      </c>
      <c r="K49" s="108"/>
      <c r="L49" s="179" t="e">
        <f>+(L29)/(L$19)</f>
        <v>#DIV/0!</v>
      </c>
      <c r="M49" s="179" t="e">
        <f>+(M29)/(M$19)</f>
        <v>#DIV/0!</v>
      </c>
      <c r="N49" s="179"/>
      <c r="O49" s="179" t="e">
        <f>+(O29)/(O$19)</f>
        <v>#DIV/0!</v>
      </c>
      <c r="P49" s="150"/>
      <c r="Q49" s="179" t="e">
        <f>+(Q29)/(Q$19)</f>
        <v>#DIV/0!</v>
      </c>
      <c r="R49" s="150"/>
      <c r="S49" s="150"/>
      <c r="T49" s="179" t="e">
        <f>+(T29)/(T$19)</f>
        <v>#DIV/0!</v>
      </c>
      <c r="U49" s="153"/>
      <c r="V49" s="179" t="e">
        <f>+(V29)/(V$19)</f>
        <v>#DIV/0!</v>
      </c>
      <c r="W49" s="179" t="e">
        <f>+(W29)/(W$19)</f>
        <v>#DIV/0!</v>
      </c>
      <c r="X49" s="179"/>
      <c r="Y49" s="179" t="e">
        <f>+(Y29)/(Y$19)</f>
        <v>#DIV/0!</v>
      </c>
      <c r="Z49" s="150"/>
      <c r="AA49" s="179" t="e">
        <f>+(AA29)/(AA$19)</f>
        <v>#DIV/0!</v>
      </c>
      <c r="AB49" s="179"/>
      <c r="AC49" s="150"/>
      <c r="AD49" s="179" t="e">
        <f>+(AD29)/(AD$19)</f>
        <v>#DIV/0!</v>
      </c>
      <c r="AE49" s="515"/>
    </row>
    <row r="50" spans="1:31" x14ac:dyDescent="0.2">
      <c r="A50" s="68" t="s">
        <v>79</v>
      </c>
      <c r="B50" s="181" t="e">
        <f>(B43)/(B$19)</f>
        <v>#DIV/0!</v>
      </c>
      <c r="C50" s="181" t="e">
        <f>(C43)/(C$19)</f>
        <v>#DIV/0!</v>
      </c>
      <c r="D50" s="180"/>
      <c r="E50" s="181" t="e">
        <f>(E43)/(E$19)</f>
        <v>#DIV/0!</v>
      </c>
      <c r="F50" s="151"/>
      <c r="G50" s="181" t="e">
        <f>(G43)/(G$19)</f>
        <v>#DIV/0!</v>
      </c>
      <c r="H50" s="151"/>
      <c r="I50" s="151"/>
      <c r="J50" s="181" t="e">
        <f>(J43)/(J$19)</f>
        <v>#DIV/0!</v>
      </c>
      <c r="K50" s="109"/>
      <c r="L50" s="181" t="e">
        <f>(L43)/(L$19)</f>
        <v>#DIV/0!</v>
      </c>
      <c r="M50" s="181" t="e">
        <f>(M43)/(M$19)</f>
        <v>#DIV/0!</v>
      </c>
      <c r="N50" s="180"/>
      <c r="O50" s="181" t="e">
        <f>(O43)/(O$19)</f>
        <v>#DIV/0!</v>
      </c>
      <c r="P50" s="151"/>
      <c r="Q50" s="181" t="e">
        <f>(Q43)/(Q$19)</f>
        <v>#DIV/0!</v>
      </c>
      <c r="R50" s="151"/>
      <c r="S50" s="151"/>
      <c r="T50" s="181" t="e">
        <f>(T43)/(T$19)</f>
        <v>#DIV/0!</v>
      </c>
      <c r="U50" s="153"/>
      <c r="V50" s="181" t="e">
        <f>(V43)/(V$19)</f>
        <v>#DIV/0!</v>
      </c>
      <c r="W50" s="181" t="e">
        <f>(W43)/(W$19)</f>
        <v>#DIV/0!</v>
      </c>
      <c r="X50" s="180"/>
      <c r="Y50" s="181" t="e">
        <f>(Y43)/(Y$19)</f>
        <v>#DIV/0!</v>
      </c>
      <c r="Z50" s="151"/>
      <c r="AA50" s="181" t="e">
        <f>(AA43)/(AA$19)</f>
        <v>#DIV/0!</v>
      </c>
      <c r="AB50" s="181"/>
      <c r="AC50" s="151"/>
      <c r="AD50" s="181" t="e">
        <f>(AD43)/(AD$19)</f>
        <v>#DIV/0!</v>
      </c>
      <c r="AE50" s="515"/>
    </row>
    <row r="51" spans="1:31" x14ac:dyDescent="0.2">
      <c r="B51" s="105"/>
      <c r="C51" s="105"/>
      <c r="D51" s="105"/>
      <c r="E51" s="52"/>
      <c r="F51" s="52"/>
      <c r="G51" s="52"/>
      <c r="H51" s="52"/>
      <c r="I51" s="52"/>
      <c r="J51" s="105"/>
      <c r="K51" s="106"/>
      <c r="AE51" s="515"/>
    </row>
    <row r="52" spans="1:31" x14ac:dyDescent="0.2">
      <c r="B52"/>
      <c r="C52"/>
      <c r="D52"/>
      <c r="E52"/>
      <c r="F52"/>
      <c r="G52"/>
      <c r="H52"/>
      <c r="I52"/>
      <c r="J52"/>
      <c r="K52" s="94"/>
      <c r="AE52" s="515"/>
    </row>
    <row r="53" spans="1:31" x14ac:dyDescent="0.2">
      <c r="B53"/>
      <c r="C53"/>
      <c r="D53"/>
      <c r="E53"/>
      <c r="F53"/>
      <c r="G53"/>
      <c r="H53"/>
      <c r="I53"/>
      <c r="J53"/>
      <c r="K53" s="94"/>
    </row>
    <row r="54" spans="1:31" x14ac:dyDescent="0.2">
      <c r="B54"/>
      <c r="C54"/>
      <c r="D54"/>
      <c r="E54"/>
      <c r="F54"/>
      <c r="G54"/>
      <c r="H54"/>
      <c r="I54"/>
      <c r="J54"/>
      <c r="K54" s="94"/>
    </row>
    <row r="55" spans="1:31" x14ac:dyDescent="0.2">
      <c r="B55"/>
      <c r="C55"/>
      <c r="D55"/>
      <c r="E55"/>
      <c r="F55"/>
      <c r="G55"/>
      <c r="H55"/>
      <c r="I55"/>
      <c r="J55"/>
      <c r="K55" s="94"/>
    </row>
    <row r="56" spans="1:31" x14ac:dyDescent="0.2">
      <c r="B56"/>
      <c r="C56"/>
      <c r="D56"/>
      <c r="E56"/>
      <c r="F56"/>
      <c r="G56"/>
      <c r="H56"/>
      <c r="I56"/>
      <c r="J56"/>
      <c r="K56" s="94"/>
    </row>
    <row r="57" spans="1:31" x14ac:dyDescent="0.2">
      <c r="B57"/>
      <c r="C57"/>
      <c r="D57"/>
      <c r="E57"/>
      <c r="F57"/>
      <c r="G57"/>
      <c r="H57"/>
      <c r="I57"/>
      <c r="J57"/>
      <c r="K57" s="94"/>
    </row>
    <row r="58" spans="1:31" x14ac:dyDescent="0.2">
      <c r="B58"/>
      <c r="C58"/>
      <c r="D58"/>
      <c r="E58"/>
      <c r="F58"/>
      <c r="G58"/>
      <c r="H58"/>
      <c r="I58"/>
      <c r="J58"/>
      <c r="K58" s="94"/>
    </row>
    <row r="59" spans="1:31" x14ac:dyDescent="0.2">
      <c r="B59"/>
      <c r="C59"/>
      <c r="D59"/>
      <c r="E59"/>
      <c r="F59"/>
      <c r="G59"/>
      <c r="H59"/>
      <c r="I59"/>
      <c r="J59"/>
      <c r="K59" s="94"/>
    </row>
    <row r="60" spans="1:31" x14ac:dyDescent="0.2">
      <c r="B60"/>
      <c r="C60"/>
      <c r="D60"/>
      <c r="E60"/>
      <c r="F60"/>
      <c r="G60"/>
      <c r="H60"/>
      <c r="I60"/>
      <c r="J60"/>
      <c r="K60" s="94"/>
    </row>
    <row r="61" spans="1:31" x14ac:dyDescent="0.2">
      <c r="B61"/>
      <c r="C61"/>
      <c r="D61"/>
      <c r="E61"/>
      <c r="F61"/>
      <c r="G61"/>
      <c r="H61"/>
      <c r="I61"/>
      <c r="J61"/>
      <c r="K61" s="94"/>
    </row>
    <row r="62" spans="1:31" x14ac:dyDescent="0.2">
      <c r="B62"/>
      <c r="C62"/>
      <c r="D62"/>
      <c r="E62"/>
      <c r="F62"/>
      <c r="G62"/>
      <c r="H62"/>
      <c r="I62"/>
      <c r="J62"/>
      <c r="K62" s="94"/>
    </row>
    <row r="63" spans="1:31" x14ac:dyDescent="0.2">
      <c r="B63"/>
      <c r="C63"/>
      <c r="D63"/>
      <c r="E63"/>
      <c r="F63"/>
      <c r="G63"/>
      <c r="H63"/>
      <c r="I63"/>
      <c r="J63"/>
      <c r="K63" s="94"/>
    </row>
    <row r="64" spans="1:31" x14ac:dyDescent="0.2">
      <c r="B64"/>
      <c r="C64"/>
      <c r="D64"/>
      <c r="J64"/>
      <c r="K64" s="94"/>
    </row>
    <row r="65" spans="2:11" x14ac:dyDescent="0.2">
      <c r="B65"/>
      <c r="C65"/>
      <c r="D65"/>
      <c r="J65"/>
      <c r="K65" s="94"/>
    </row>
  </sheetData>
  <sheetProtection password="96F1" sheet="1" objects="1" scenarios="1" formatCells="0" formatColumns="0" formatRows="0"/>
  <mergeCells count="13">
    <mergeCell ref="V7:W7"/>
    <mergeCell ref="L3:T3"/>
    <mergeCell ref="V3:AD3"/>
    <mergeCell ref="V4:AD4"/>
    <mergeCell ref="V5:AD5"/>
    <mergeCell ref="L7:M7"/>
    <mergeCell ref="L4:T4"/>
    <mergeCell ref="L5:T5"/>
    <mergeCell ref="B7:C7"/>
    <mergeCell ref="A1:J1"/>
    <mergeCell ref="B3:J3"/>
    <mergeCell ref="B4:J4"/>
    <mergeCell ref="B5:J5"/>
  </mergeCells>
  <phoneticPr fontId="32" type="noConversion"/>
  <printOptions horizontalCentered="1"/>
  <pageMargins left="0" right="0" top="0" bottom="0" header="0" footer="0"/>
  <pageSetup scale="60" orientation="portrait" r:id="rId1"/>
  <headerFooter alignWithMargins="0">
    <oddFooter>&amp;C&amp;A&amp;R&amp;P</oddFooter>
  </headerFooter>
  <colBreaks count="2" manualBreakCount="2">
    <brk id="11" min="2" max="100" man="1"/>
    <brk id="21" min="2" max="100"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sheetPr>
  <dimension ref="A1:M98"/>
  <sheetViews>
    <sheetView zoomScale="75" zoomScaleNormal="75" workbookViewId="0">
      <pane ySplit="8" topLeftCell="A9" activePane="bottomLeft" state="frozen"/>
      <selection pane="bottomLeft" activeCell="F39" sqref="F39"/>
    </sheetView>
  </sheetViews>
  <sheetFormatPr defaultColWidth="8.7109375" defaultRowHeight="12.75" x14ac:dyDescent="0.2"/>
  <cols>
    <col min="1" max="1" width="53.42578125" customWidth="1"/>
    <col min="2" max="3" width="16.42578125" customWidth="1"/>
    <col min="4" max="4" width="21.140625" style="53" customWidth="1"/>
    <col min="5" max="5" width="2.28515625" customWidth="1"/>
    <col min="6" max="7" width="16.42578125" customWidth="1"/>
    <col min="8" max="8" width="20.42578125" customWidth="1"/>
    <col min="9" max="9" width="3.42578125" customWidth="1"/>
    <col min="10" max="11" width="16.42578125" customWidth="1"/>
    <col min="12" max="12" width="20" customWidth="1"/>
  </cols>
  <sheetData>
    <row r="1" spans="1:13" ht="66" customHeight="1" x14ac:dyDescent="0.2">
      <c r="A1" s="809" t="s">
        <v>268</v>
      </c>
      <c r="B1" s="809"/>
      <c r="C1" s="809"/>
      <c r="D1" s="809"/>
    </row>
    <row r="2" spans="1:13" x14ac:dyDescent="0.2">
      <c r="A2" s="110"/>
    </row>
    <row r="3" spans="1:13" ht="15" customHeight="1" x14ac:dyDescent="0.25">
      <c r="B3" s="805" t="str">
        <f>IF('Assumpt &amp; Notes'!$C$5="","",'Assumpt &amp; Notes'!$C$5)</f>
        <v/>
      </c>
      <c r="C3" s="805"/>
      <c r="D3" s="805"/>
      <c r="F3" s="805" t="str">
        <f>B3</f>
        <v/>
      </c>
      <c r="G3" s="805"/>
      <c r="H3" s="805"/>
      <c r="J3" s="805" t="str">
        <f>B3</f>
        <v/>
      </c>
      <c r="K3" s="805"/>
      <c r="L3" s="805"/>
      <c r="M3" s="133"/>
    </row>
    <row r="4" spans="1:13" ht="15" customHeight="1" x14ac:dyDescent="0.25">
      <c r="B4" s="805" t="s">
        <v>330</v>
      </c>
      <c r="C4" s="805"/>
      <c r="D4" s="805"/>
      <c r="F4" s="805" t="s">
        <v>330</v>
      </c>
      <c r="G4" s="805"/>
      <c r="H4" s="805"/>
      <c r="J4" s="805" t="s">
        <v>330</v>
      </c>
      <c r="K4" s="805"/>
      <c r="L4" s="805"/>
      <c r="M4" s="133"/>
    </row>
    <row r="5" spans="1:13" ht="15" customHeight="1" x14ac:dyDescent="0.25">
      <c r="B5" s="810" t="str">
        <f>"For the Year Ending December 31, "&amp;'Assumpt &amp; Notes'!$D$7</f>
        <v xml:space="preserve">For the Year Ending December 31, </v>
      </c>
      <c r="C5" s="810"/>
      <c r="D5" s="810"/>
      <c r="E5" s="302"/>
      <c r="F5" s="810" t="str">
        <f>"For the Year Ending December 31, "&amp;'Assumpt &amp; Notes'!$D$7+1</f>
        <v>For the Year Ending December 31, 1</v>
      </c>
      <c r="G5" s="810"/>
      <c r="H5" s="810"/>
      <c r="I5" s="302"/>
      <c r="J5" s="810" t="str">
        <f>"For the Year Ending December 31, "&amp;'Assumpt &amp; Notes'!$D$7+2</f>
        <v>For the Year Ending December 31, 2</v>
      </c>
      <c r="K5" s="810"/>
      <c r="L5" s="810"/>
      <c r="M5" s="133"/>
    </row>
    <row r="6" spans="1:13" x14ac:dyDescent="0.2">
      <c r="B6" s="121"/>
      <c r="C6" s="53"/>
      <c r="F6" s="53"/>
      <c r="G6" s="53"/>
      <c r="H6" s="53"/>
      <c r="J6" s="53"/>
      <c r="K6" s="53"/>
      <c r="L6" s="53"/>
    </row>
    <row r="7" spans="1:13" x14ac:dyDescent="0.2">
      <c r="B7" s="54" t="s">
        <v>26</v>
      </c>
      <c r="C7" s="54" t="s">
        <v>26</v>
      </c>
      <c r="D7" s="52" t="s">
        <v>81</v>
      </c>
      <c r="F7" s="54" t="s">
        <v>26</v>
      </c>
      <c r="G7" s="54" t="s">
        <v>26</v>
      </c>
      <c r="H7" s="52" t="s">
        <v>81</v>
      </c>
      <c r="J7" s="54" t="s">
        <v>26</v>
      </c>
      <c r="K7" s="54" t="s">
        <v>26</v>
      </c>
      <c r="L7" s="52" t="s">
        <v>81</v>
      </c>
    </row>
    <row r="8" spans="1:13" ht="13.15" customHeight="1" x14ac:dyDescent="0.2">
      <c r="B8" s="100" t="s">
        <v>111</v>
      </c>
      <c r="C8" s="100" t="str">
        <f>+'Assumpt &amp; Notes'!$J$5 &amp; "  YTD ALL"</f>
        <v>Click Cell to Select Service  YTD ALL</v>
      </c>
      <c r="D8" s="69" t="s">
        <v>145</v>
      </c>
      <c r="F8" s="100" t="s">
        <v>111</v>
      </c>
      <c r="G8" s="100" t="str">
        <f>+'Assumpt &amp; Notes'!$J$5 &amp; "  YTD ALL"</f>
        <v>Click Cell to Select Service  YTD ALL</v>
      </c>
      <c r="H8" s="69" t="s">
        <v>145</v>
      </c>
      <c r="J8" s="100" t="s">
        <v>111</v>
      </c>
      <c r="K8" s="100" t="str">
        <f>+'Assumpt &amp; Notes'!$J$5 &amp; "  YTD ALL"</f>
        <v>Click Cell to Select Service  YTD ALL</v>
      </c>
      <c r="L8" s="69" t="s">
        <v>145</v>
      </c>
    </row>
    <row r="9" spans="1:13" x14ac:dyDescent="0.2">
      <c r="A9" s="64" t="s">
        <v>13</v>
      </c>
      <c r="B9" s="64"/>
      <c r="C9" s="120"/>
      <c r="F9" s="64"/>
      <c r="G9" s="64"/>
      <c r="H9" s="53"/>
      <c r="J9" s="64"/>
      <c r="K9" s="64"/>
      <c r="L9" s="53"/>
    </row>
    <row r="10" spans="1:13" x14ac:dyDescent="0.2">
      <c r="A10" s="395" t="s">
        <v>263</v>
      </c>
      <c r="B10" s="686"/>
      <c r="C10" s="155">
        <f>+'Rev &amp; Exp Mult Yr Summary'!B11</f>
        <v>0</v>
      </c>
      <c r="D10" s="156">
        <f t="shared" ref="D10:D16" si="0">+B10+C10</f>
        <v>0</v>
      </c>
      <c r="F10" s="686"/>
      <c r="G10" s="155">
        <f>+'Rev &amp; Exp Mult Yr Summary'!C11</f>
        <v>0</v>
      </c>
      <c r="H10" s="156">
        <f>+F10+G10</f>
        <v>0</v>
      </c>
      <c r="J10" s="686"/>
      <c r="K10" s="155">
        <f>+'Rev &amp; Exp Mult Yr Summary'!D11</f>
        <v>0</v>
      </c>
      <c r="L10" s="156">
        <f>+J10+K10</f>
        <v>0</v>
      </c>
    </row>
    <row r="11" spans="1:13" x14ac:dyDescent="0.2">
      <c r="A11" s="395" t="s">
        <v>264</v>
      </c>
      <c r="B11" s="686"/>
      <c r="C11" s="155">
        <f>+'Rev &amp; Exp Mult Yr Summary'!B12</f>
        <v>0</v>
      </c>
      <c r="D11" s="156">
        <f t="shared" si="0"/>
        <v>0</v>
      </c>
      <c r="F11" s="686"/>
      <c r="G11" s="155">
        <f>+'Rev &amp; Exp Mult Yr Summary'!C12</f>
        <v>0</v>
      </c>
      <c r="H11" s="156">
        <f t="shared" ref="H11:H16" si="1">+F11+G11</f>
        <v>0</v>
      </c>
      <c r="J11" s="686"/>
      <c r="K11" s="155">
        <f>+'Rev &amp; Exp Mult Yr Summary'!D12</f>
        <v>0</v>
      </c>
      <c r="L11" s="156">
        <f t="shared" ref="L11:L16" si="2">+J11+K11</f>
        <v>0</v>
      </c>
    </row>
    <row r="12" spans="1:13" s="49" customFormat="1" x14ac:dyDescent="0.2">
      <c r="A12" s="486" t="s">
        <v>265</v>
      </c>
      <c r="B12" s="687"/>
      <c r="C12" s="345">
        <f>+'Rev &amp; Exp Mult Yr Summary'!B13</f>
        <v>0</v>
      </c>
      <c r="D12" s="165">
        <f t="shared" si="0"/>
        <v>0</v>
      </c>
      <c r="F12" s="687"/>
      <c r="G12" s="345">
        <f>+'Rev &amp; Exp Mult Yr Summary'!C13</f>
        <v>0</v>
      </c>
      <c r="H12" s="165">
        <f t="shared" si="1"/>
        <v>0</v>
      </c>
      <c r="J12" s="687"/>
      <c r="K12" s="345">
        <f>+'Rev &amp; Exp Mult Yr Summary'!D13</f>
        <v>0</v>
      </c>
      <c r="L12" s="165">
        <f t="shared" si="2"/>
        <v>0</v>
      </c>
    </row>
    <row r="13" spans="1:13" x14ac:dyDescent="0.2">
      <c r="A13" s="49" t="s">
        <v>123</v>
      </c>
      <c r="B13" s="154"/>
      <c r="C13" s="155">
        <f>+'Rev &amp; Exp Mult Yr Summary'!B14</f>
        <v>0</v>
      </c>
      <c r="D13" s="156">
        <f t="shared" si="0"/>
        <v>0</v>
      </c>
      <c r="F13" s="154"/>
      <c r="G13" s="155">
        <f>+'Rev &amp; Exp Mult Yr Summary'!C14</f>
        <v>0</v>
      </c>
      <c r="H13" s="156">
        <f t="shared" si="1"/>
        <v>0</v>
      </c>
      <c r="J13" s="154"/>
      <c r="K13" s="155">
        <f>+'Rev &amp; Exp Mult Yr Summary'!D14</f>
        <v>0</v>
      </c>
      <c r="L13" s="156">
        <f t="shared" si="2"/>
        <v>0</v>
      </c>
    </row>
    <row r="14" spans="1:13" x14ac:dyDescent="0.2">
      <c r="A14" s="377" t="s">
        <v>152</v>
      </c>
      <c r="B14" s="154"/>
      <c r="C14" s="155">
        <f>+'Rev &amp; Exp Mult Yr Summary'!B15</f>
        <v>0</v>
      </c>
      <c r="D14" s="156">
        <f t="shared" ref="D14" si="3">+B14+C14</f>
        <v>0</v>
      </c>
      <c r="F14" s="154"/>
      <c r="G14" s="155">
        <f>+'Rev &amp; Exp Mult Yr Summary'!C15</f>
        <v>0</v>
      </c>
      <c r="H14" s="156">
        <f t="shared" ref="H14" si="4">+F14+G14</f>
        <v>0</v>
      </c>
      <c r="J14" s="154"/>
      <c r="K14" s="155">
        <f>+'Rev &amp; Exp Mult Yr Summary'!D15</f>
        <v>0</v>
      </c>
      <c r="L14" s="156">
        <f t="shared" ref="L14" si="5">+J14+K14</f>
        <v>0</v>
      </c>
    </row>
    <row r="15" spans="1:13" x14ac:dyDescent="0.2">
      <c r="A15" t="s">
        <v>126</v>
      </c>
      <c r="B15" s="154"/>
      <c r="C15" s="155">
        <f>+'Rev &amp; Exp Mult Yr Summary'!B16</f>
        <v>0</v>
      </c>
      <c r="D15" s="156">
        <f t="shared" si="0"/>
        <v>0</v>
      </c>
      <c r="F15" s="154"/>
      <c r="G15" s="155">
        <f>+'Rev &amp; Exp Mult Yr Summary'!C16</f>
        <v>0</v>
      </c>
      <c r="H15" s="156">
        <f>+F15+G15</f>
        <v>0</v>
      </c>
      <c r="J15" s="154"/>
      <c r="K15" s="155">
        <f>+'Rev &amp; Exp Mult Yr Summary'!D16</f>
        <v>0</v>
      </c>
      <c r="L15" s="156">
        <f>+J15+K15</f>
        <v>0</v>
      </c>
    </row>
    <row r="16" spans="1:13" x14ac:dyDescent="0.2">
      <c r="A16" s="58" t="s">
        <v>154</v>
      </c>
      <c r="B16" s="154"/>
      <c r="C16" s="155">
        <f>+'Rev &amp; Exp Mult Yr Summary'!B17</f>
        <v>0</v>
      </c>
      <c r="D16" s="156">
        <f t="shared" si="0"/>
        <v>0</v>
      </c>
      <c r="F16" s="154"/>
      <c r="G16" s="155">
        <f>+'Rev &amp; Exp Mult Yr Summary'!C17</f>
        <v>0</v>
      </c>
      <c r="H16" s="156">
        <f t="shared" si="1"/>
        <v>0</v>
      </c>
      <c r="J16" s="154"/>
      <c r="K16" s="155">
        <f>+'Rev &amp; Exp Mult Yr Summary'!D17</f>
        <v>0</v>
      </c>
      <c r="L16" s="156">
        <f t="shared" si="2"/>
        <v>0</v>
      </c>
    </row>
    <row r="17" spans="1:12" x14ac:dyDescent="0.2">
      <c r="A17" s="3" t="s">
        <v>73</v>
      </c>
      <c r="B17" s="158">
        <f>SUM(B10:B16)</f>
        <v>0</v>
      </c>
      <c r="C17" s="158">
        <f>SUM(C10:C16)</f>
        <v>0</v>
      </c>
      <c r="D17" s="158">
        <f>SUM(D10:D16)</f>
        <v>0</v>
      </c>
      <c r="F17" s="158">
        <f>SUM(F10:F16)</f>
        <v>0</v>
      </c>
      <c r="G17" s="158">
        <f>SUM(G10:G16)</f>
        <v>0</v>
      </c>
      <c r="H17" s="158">
        <f>SUM(H10:H16)</f>
        <v>0</v>
      </c>
      <c r="J17" s="158">
        <f>SUM(J10:J16)</f>
        <v>0</v>
      </c>
      <c r="K17" s="158">
        <f>SUM(K10:K16)</f>
        <v>0</v>
      </c>
      <c r="L17" s="158">
        <f>SUM(L10:L16)</f>
        <v>0</v>
      </c>
    </row>
    <row r="18" spans="1:12" x14ac:dyDescent="0.2">
      <c r="B18" s="156"/>
      <c r="C18" s="156"/>
      <c r="D18" s="156"/>
      <c r="F18" s="156"/>
      <c r="G18" s="156"/>
      <c r="H18" s="156"/>
      <c r="J18" s="156"/>
      <c r="K18" s="156"/>
      <c r="L18" s="156"/>
    </row>
    <row r="19" spans="1:12" x14ac:dyDescent="0.2">
      <c r="A19" s="64" t="s">
        <v>74</v>
      </c>
      <c r="B19" s="156"/>
      <c r="C19" s="156"/>
      <c r="D19" s="156"/>
      <c r="F19" s="156"/>
      <c r="G19" s="156"/>
      <c r="H19" s="156"/>
      <c r="J19" s="156"/>
      <c r="K19" s="156"/>
      <c r="L19" s="156"/>
    </row>
    <row r="20" spans="1:12" ht="25.5" x14ac:dyDescent="0.2">
      <c r="A20" s="435" t="s">
        <v>250</v>
      </c>
      <c r="B20" s="485"/>
      <c r="C20" s="159"/>
      <c r="D20" s="156">
        <f>+B20+C20</f>
        <v>0</v>
      </c>
      <c r="F20" s="485"/>
      <c r="G20" s="159"/>
      <c r="H20" s="156">
        <f>+F20+G20</f>
        <v>0</v>
      </c>
      <c r="J20" s="485"/>
      <c r="K20" s="159"/>
      <c r="L20" s="156">
        <f>+J20+K20</f>
        <v>0</v>
      </c>
    </row>
    <row r="21" spans="1:12" x14ac:dyDescent="0.2">
      <c r="A21" s="3"/>
      <c r="B21" s="159"/>
      <c r="C21" s="159"/>
      <c r="D21" s="159"/>
      <c r="F21" s="159"/>
      <c r="G21" s="159"/>
      <c r="H21" s="159"/>
      <c r="J21" s="159"/>
      <c r="K21" s="159"/>
      <c r="L21" s="159"/>
    </row>
    <row r="22" spans="1:12" x14ac:dyDescent="0.2">
      <c r="A22" s="132" t="s">
        <v>242</v>
      </c>
      <c r="B22" s="159"/>
      <c r="C22" s="159"/>
      <c r="D22" s="159"/>
      <c r="F22" s="159"/>
      <c r="G22" s="159"/>
      <c r="H22" s="159"/>
      <c r="J22" s="159"/>
      <c r="K22" s="159"/>
      <c r="L22" s="159"/>
    </row>
    <row r="23" spans="1:12" x14ac:dyDescent="0.2">
      <c r="A23" s="78" t="s">
        <v>234</v>
      </c>
      <c r="B23" s="686"/>
      <c r="C23" s="155">
        <f>+'Rev &amp; Exp Mult Yr Summary'!B23</f>
        <v>0</v>
      </c>
      <c r="D23" s="156">
        <f>+B23+C23</f>
        <v>0</v>
      </c>
      <c r="F23" s="686"/>
      <c r="G23" s="155">
        <f>+'Rev &amp; Exp Mult Yr Summary'!C23</f>
        <v>0</v>
      </c>
      <c r="H23" s="156">
        <f>+F23+G23</f>
        <v>0</v>
      </c>
      <c r="J23" s="686"/>
      <c r="K23" s="155">
        <f>+'Rev &amp; Exp Mult Yr Summary'!D23</f>
        <v>0</v>
      </c>
      <c r="L23" s="156">
        <f>+J23+K23</f>
        <v>0</v>
      </c>
    </row>
    <row r="24" spans="1:12" x14ac:dyDescent="0.2">
      <c r="A24" s="78" t="s">
        <v>236</v>
      </c>
      <c r="B24" s="159"/>
      <c r="C24" s="155">
        <f>+'Rev &amp; Exp Mult Yr Summary'!B24</f>
        <v>0</v>
      </c>
      <c r="D24" s="156">
        <f>+B24+C24</f>
        <v>0</v>
      </c>
      <c r="F24" s="159"/>
      <c r="G24" s="155">
        <f>+'Rev &amp; Exp Mult Yr Summary'!C24</f>
        <v>0</v>
      </c>
      <c r="H24" s="156">
        <f>+F24+G24</f>
        <v>0</v>
      </c>
      <c r="J24" s="159"/>
      <c r="K24" s="155">
        <f>+'Rev &amp; Exp Mult Yr Summary'!D24</f>
        <v>0</v>
      </c>
      <c r="L24" s="156">
        <f>+J24+K24</f>
        <v>0</v>
      </c>
    </row>
    <row r="25" spans="1:12" x14ac:dyDescent="0.2">
      <c r="A25" s="79" t="s">
        <v>243</v>
      </c>
      <c r="B25" s="158"/>
      <c r="C25" s="166">
        <f>SUM(C23:C24)</f>
        <v>0</v>
      </c>
      <c r="D25" s="158">
        <f>+B25+C25</f>
        <v>0</v>
      </c>
      <c r="F25" s="158"/>
      <c r="G25" s="166">
        <f>SUM(G23:G24)</f>
        <v>0</v>
      </c>
      <c r="H25" s="158">
        <f>+F25+G25</f>
        <v>0</v>
      </c>
      <c r="J25" s="158"/>
      <c r="K25" s="166">
        <f>SUM(K23:K24)</f>
        <v>0</v>
      </c>
      <c r="L25" s="158">
        <f>+J25+K25</f>
        <v>0</v>
      </c>
    </row>
    <row r="26" spans="1:12" x14ac:dyDescent="0.2">
      <c r="A26" s="79"/>
      <c r="B26" s="159"/>
      <c r="C26" s="159"/>
      <c r="D26" s="159"/>
      <c r="F26" s="159"/>
      <c r="G26" s="159"/>
      <c r="H26" s="159"/>
      <c r="J26" s="159"/>
      <c r="K26" s="159"/>
      <c r="L26" s="159"/>
    </row>
    <row r="27" spans="1:12" x14ac:dyDescent="0.2">
      <c r="A27" s="79" t="s">
        <v>235</v>
      </c>
      <c r="B27" s="485"/>
      <c r="C27" s="159">
        <f>'Rev &amp; Exp Mult Yr Summary'!B27</f>
        <v>0</v>
      </c>
      <c r="D27" s="159">
        <f>+B27+C27</f>
        <v>0</v>
      </c>
      <c r="F27" s="485"/>
      <c r="G27" s="159">
        <f>'Rev &amp; Exp Mult Yr Summary'!C27</f>
        <v>0</v>
      </c>
      <c r="H27" s="159">
        <f>+F27+G27</f>
        <v>0</v>
      </c>
      <c r="J27" s="485"/>
      <c r="K27" s="159">
        <f>'Rev &amp; Exp Mult Yr Summary'!D27</f>
        <v>0</v>
      </c>
      <c r="L27" s="159">
        <f>+J27+K27</f>
        <v>0</v>
      </c>
    </row>
    <row r="28" spans="1:12" x14ac:dyDescent="0.2">
      <c r="A28" s="3"/>
      <c r="B28" s="161"/>
      <c r="C28" s="161"/>
      <c r="D28" s="161"/>
      <c r="F28" s="161"/>
      <c r="G28" s="161"/>
      <c r="H28" s="161"/>
      <c r="J28" s="161"/>
      <c r="K28" s="161"/>
      <c r="L28" s="161"/>
    </row>
    <row r="29" spans="1:12" x14ac:dyDescent="0.2">
      <c r="A29" s="3" t="s">
        <v>75</v>
      </c>
      <c r="B29" s="161">
        <f>B20+B25+B27</f>
        <v>0</v>
      </c>
      <c r="C29" s="161">
        <f>C20+C25+C27</f>
        <v>0</v>
      </c>
      <c r="D29" s="161">
        <f>D20+D25+D27</f>
        <v>0</v>
      </c>
      <c r="F29" s="161">
        <f>F20+F25+F27</f>
        <v>0</v>
      </c>
      <c r="G29" s="161">
        <f>G20+G25+G27</f>
        <v>0</v>
      </c>
      <c r="H29" s="161">
        <f>H20+H25+H27</f>
        <v>0</v>
      </c>
      <c r="J29" s="161">
        <f>J20+J25+J27</f>
        <v>0</v>
      </c>
      <c r="K29" s="161">
        <f>K20+K25+K27</f>
        <v>0</v>
      </c>
      <c r="L29" s="161">
        <f>L20+L25+L27</f>
        <v>0</v>
      </c>
    </row>
    <row r="30" spans="1:12" x14ac:dyDescent="0.2">
      <c r="B30" s="156"/>
      <c r="C30" s="156"/>
      <c r="D30" s="156"/>
      <c r="F30" s="156"/>
      <c r="G30" s="156"/>
      <c r="H30" s="156"/>
      <c r="J30" s="156"/>
      <c r="K30" s="156"/>
      <c r="L30" s="156"/>
    </row>
    <row r="31" spans="1:12" ht="14.25" customHeight="1" x14ac:dyDescent="0.2">
      <c r="A31" s="64" t="s">
        <v>76</v>
      </c>
      <c r="B31" s="156"/>
      <c r="C31" s="156"/>
      <c r="D31" s="156"/>
      <c r="F31" s="156"/>
      <c r="G31" s="156"/>
      <c r="H31" s="156"/>
      <c r="J31" s="156"/>
      <c r="K31" s="156"/>
      <c r="L31" s="156"/>
    </row>
    <row r="32" spans="1:12" ht="14.25" customHeight="1" x14ac:dyDescent="0.2">
      <c r="A32" s="58" t="s">
        <v>77</v>
      </c>
      <c r="B32" s="154"/>
      <c r="C32" s="156">
        <f>+'Rev &amp; Exp Mult Yr Summary'!B32</f>
        <v>0</v>
      </c>
      <c r="D32" s="156">
        <f t="shared" ref="D32:D36" si="6">+B32+C32</f>
        <v>0</v>
      </c>
      <c r="F32" s="154"/>
      <c r="G32" s="156">
        <f>'Rev &amp; Exp Mult Yr Summary'!C32</f>
        <v>0</v>
      </c>
      <c r="H32" s="156">
        <f t="shared" ref="H32:H38" si="7">+F32+G32</f>
        <v>0</v>
      </c>
      <c r="J32" s="154"/>
      <c r="K32" s="156">
        <f>'Rev &amp; Exp Mult Yr Summary'!D32</f>
        <v>0</v>
      </c>
      <c r="L32" s="156">
        <f t="shared" ref="L32:L38" si="8">+J32+K32</f>
        <v>0</v>
      </c>
    </row>
    <row r="33" spans="1:12" ht="14.25" customHeight="1" x14ac:dyDescent="0.2">
      <c r="A33" s="58" t="s">
        <v>144</v>
      </c>
      <c r="B33" s="154"/>
      <c r="C33" s="156">
        <f>+'Rev &amp; Exp Mult Yr Summary'!B33</f>
        <v>0</v>
      </c>
      <c r="D33" s="156">
        <f t="shared" si="6"/>
        <v>0</v>
      </c>
      <c r="F33" s="154"/>
      <c r="G33" s="156">
        <f>'Rev &amp; Exp Mult Yr Summary'!C33</f>
        <v>0</v>
      </c>
      <c r="H33" s="156">
        <f t="shared" si="7"/>
        <v>0</v>
      </c>
      <c r="J33" s="154"/>
      <c r="K33" s="156">
        <f>'Rev &amp; Exp Mult Yr Summary'!D33</f>
        <v>0</v>
      </c>
      <c r="L33" s="156">
        <f t="shared" si="8"/>
        <v>0</v>
      </c>
    </row>
    <row r="34" spans="1:12" ht="14.25" customHeight="1" x14ac:dyDescent="0.2">
      <c r="A34" s="58" t="s">
        <v>139</v>
      </c>
      <c r="B34" s="154"/>
      <c r="C34" s="156">
        <f>+'Rev &amp; Exp Mult Yr Summary'!B34</f>
        <v>0</v>
      </c>
      <c r="D34" s="156">
        <f t="shared" si="6"/>
        <v>0</v>
      </c>
      <c r="F34" s="154"/>
      <c r="G34" s="156">
        <f>'Rev &amp; Exp Mult Yr Summary'!C34</f>
        <v>0</v>
      </c>
      <c r="H34" s="156">
        <f t="shared" si="7"/>
        <v>0</v>
      </c>
      <c r="J34" s="154"/>
      <c r="K34" s="156">
        <f>'Rev &amp; Exp Mult Yr Summary'!D34</f>
        <v>0</v>
      </c>
      <c r="L34" s="156">
        <f t="shared" si="8"/>
        <v>0</v>
      </c>
    </row>
    <row r="35" spans="1:12" ht="14.25" customHeight="1" x14ac:dyDescent="0.2">
      <c r="A35" s="58" t="s">
        <v>140</v>
      </c>
      <c r="B35" s="154"/>
      <c r="C35" s="156">
        <f>+'Rev &amp; Exp Mult Yr Summary'!B35</f>
        <v>0</v>
      </c>
      <c r="D35" s="156">
        <f t="shared" si="6"/>
        <v>0</v>
      </c>
      <c r="F35" s="154"/>
      <c r="G35" s="156">
        <f>'Rev &amp; Exp Mult Yr Summary'!C35</f>
        <v>0</v>
      </c>
      <c r="H35" s="156">
        <f t="shared" si="7"/>
        <v>0</v>
      </c>
      <c r="J35" s="154"/>
      <c r="K35" s="156">
        <f>'Rev &amp; Exp Mult Yr Summary'!D35</f>
        <v>0</v>
      </c>
      <c r="L35" s="156">
        <f t="shared" si="8"/>
        <v>0</v>
      </c>
    </row>
    <row r="36" spans="1:12" ht="14.25" customHeight="1" x14ac:dyDescent="0.2">
      <c r="A36" s="78" t="s">
        <v>112</v>
      </c>
      <c r="B36" s="154"/>
      <c r="C36" s="156">
        <f>+'Rev &amp; Exp Mult Yr Summary'!B36</f>
        <v>0</v>
      </c>
      <c r="D36" s="156">
        <f t="shared" si="6"/>
        <v>0</v>
      </c>
      <c r="F36" s="154"/>
      <c r="G36" s="156">
        <f>'Rev &amp; Exp Mult Yr Summary'!C36</f>
        <v>0</v>
      </c>
      <c r="H36" s="156">
        <f t="shared" si="7"/>
        <v>0</v>
      </c>
      <c r="J36" s="154"/>
      <c r="K36" s="156">
        <f>'Rev &amp; Exp Mult Yr Summary'!D36</f>
        <v>0</v>
      </c>
      <c r="L36" s="156">
        <f t="shared" si="8"/>
        <v>0</v>
      </c>
    </row>
    <row r="37" spans="1:12" s="78" customFormat="1" x14ac:dyDescent="0.2">
      <c r="A37" s="78" t="s">
        <v>141</v>
      </c>
      <c r="B37" s="346"/>
      <c r="C37" s="156">
        <f>+'Rev &amp; Exp Mult Yr Summary'!B37</f>
        <v>0</v>
      </c>
      <c r="D37" s="165">
        <f>+B37+C37</f>
        <v>0</v>
      </c>
      <c r="F37" s="346"/>
      <c r="G37" s="156">
        <f>'Rev &amp; Exp Mult Yr Summary'!C37</f>
        <v>0</v>
      </c>
      <c r="H37" s="165">
        <f t="shared" si="7"/>
        <v>0</v>
      </c>
      <c r="J37" s="346"/>
      <c r="K37" s="156">
        <f>'Rev &amp; Exp Mult Yr Summary'!D37</f>
        <v>0</v>
      </c>
      <c r="L37" s="165">
        <f t="shared" si="8"/>
        <v>0</v>
      </c>
    </row>
    <row r="38" spans="1:12" x14ac:dyDescent="0.2">
      <c r="A38" s="58" t="s">
        <v>155</v>
      </c>
      <c r="B38" s="154"/>
      <c r="C38" s="156">
        <f>+'Rev &amp; Exp Mult Yr Summary'!B38</f>
        <v>0</v>
      </c>
      <c r="D38" s="156">
        <f>+B38+C38</f>
        <v>0</v>
      </c>
      <c r="F38" s="154"/>
      <c r="G38" s="156">
        <f>'Rev &amp; Exp Mult Yr Summary'!C38</f>
        <v>0</v>
      </c>
      <c r="H38" s="156">
        <f t="shared" si="7"/>
        <v>0</v>
      </c>
      <c r="J38" s="154"/>
      <c r="K38" s="156">
        <f>'Rev &amp; Exp Mult Yr Summary'!D38</f>
        <v>0</v>
      </c>
      <c r="L38" s="156">
        <f t="shared" si="8"/>
        <v>0</v>
      </c>
    </row>
    <row r="39" spans="1:12" x14ac:dyDescent="0.2">
      <c r="A39" s="3" t="s">
        <v>127</v>
      </c>
      <c r="B39" s="158">
        <f>SUM(B32:B38)</f>
        <v>0</v>
      </c>
      <c r="C39" s="158">
        <f>SUM(C32:C38)</f>
        <v>0</v>
      </c>
      <c r="D39" s="158">
        <f>SUM(D32:D38)</f>
        <v>0</v>
      </c>
      <c r="F39" s="158">
        <f>SUM(F32:F38)</f>
        <v>0</v>
      </c>
      <c r="G39" s="158">
        <f>SUM(G32:G38)</f>
        <v>0</v>
      </c>
      <c r="H39" s="158">
        <f>SUM(H32:H38)</f>
        <v>0</v>
      </c>
      <c r="J39" s="158">
        <f>SUM(J32:J38)</f>
        <v>0</v>
      </c>
      <c r="K39" s="158">
        <f>SUM(K32:K38)</f>
        <v>0</v>
      </c>
      <c r="L39" s="158">
        <f>SUM(L32:L38)</f>
        <v>0</v>
      </c>
    </row>
    <row r="40" spans="1:12" x14ac:dyDescent="0.2">
      <c r="A40" s="3"/>
      <c r="B40" s="159"/>
      <c r="C40" s="159"/>
      <c r="D40" s="159"/>
      <c r="F40" s="159"/>
      <c r="G40" s="159"/>
      <c r="H40" s="159"/>
      <c r="J40" s="159"/>
      <c r="K40" s="159"/>
      <c r="L40" s="159"/>
    </row>
    <row r="41" spans="1:12" x14ac:dyDescent="0.2">
      <c r="A41" s="3" t="s">
        <v>78</v>
      </c>
      <c r="B41" s="161">
        <f>+B29+B39</f>
        <v>0</v>
      </c>
      <c r="C41" s="161">
        <f>+C29+C39</f>
        <v>0</v>
      </c>
      <c r="D41" s="161">
        <f>+D29+D39</f>
        <v>0</v>
      </c>
      <c r="F41" s="161">
        <f>+F29+F39</f>
        <v>0</v>
      </c>
      <c r="G41" s="161">
        <f>+G29+G39</f>
        <v>0</v>
      </c>
      <c r="H41" s="161">
        <f>+H29+H39</f>
        <v>0</v>
      </c>
      <c r="J41" s="161">
        <f>+J29+J39</f>
        <v>0</v>
      </c>
      <c r="K41" s="161">
        <f>+K29+K39</f>
        <v>0</v>
      </c>
      <c r="L41" s="161">
        <f>+L29+L39</f>
        <v>0</v>
      </c>
    </row>
    <row r="42" spans="1:12" s="3" customFormat="1" ht="13.5" thickBot="1" x14ac:dyDescent="0.25">
      <c r="A42" s="3" t="s">
        <v>79</v>
      </c>
      <c r="B42" s="164">
        <f>+B17-B41</f>
        <v>0</v>
      </c>
      <c r="C42" s="164">
        <f>+C17-C41</f>
        <v>0</v>
      </c>
      <c r="D42" s="164">
        <f>+D17-D41</f>
        <v>0</v>
      </c>
      <c r="F42" s="164">
        <f>+F17-F41</f>
        <v>0</v>
      </c>
      <c r="G42" s="164">
        <f>+G17-G41</f>
        <v>0</v>
      </c>
      <c r="H42" s="164">
        <f>+H17-H41</f>
        <v>0</v>
      </c>
      <c r="J42" s="164">
        <f>+J17-J41</f>
        <v>0</v>
      </c>
      <c r="K42" s="164">
        <f>+K17-K41</f>
        <v>0</v>
      </c>
      <c r="L42" s="164">
        <f>+L17-L41</f>
        <v>0</v>
      </c>
    </row>
    <row r="43" spans="1:12" s="3" customFormat="1" ht="13.5" thickTop="1" x14ac:dyDescent="0.2">
      <c r="B43" s="163"/>
      <c r="C43" s="163"/>
      <c r="D43" s="163"/>
      <c r="F43" s="163"/>
      <c r="G43" s="163"/>
      <c r="H43" s="163"/>
      <c r="J43" s="163"/>
      <c r="K43" s="163"/>
      <c r="L43" s="163"/>
    </row>
    <row r="44" spans="1:12" s="3" customFormat="1" ht="13.5" thickBot="1" x14ac:dyDescent="0.25">
      <c r="A44" s="3" t="s">
        <v>214</v>
      </c>
      <c r="B44" s="373"/>
      <c r="C44" s="164">
        <f>+'Rev &amp; Exp Mult Yr Summary'!B45</f>
        <v>0</v>
      </c>
      <c r="D44" s="162"/>
      <c r="F44" s="373"/>
      <c r="G44" s="164">
        <f>'Rev &amp; Exp Mult Yr Summary'!C45</f>
        <v>0</v>
      </c>
      <c r="H44" s="162"/>
      <c r="J44" s="373"/>
      <c r="K44" s="164">
        <f>'Rev &amp; Exp Mult Yr Summary'!D45</f>
        <v>0</v>
      </c>
      <c r="L44" s="162"/>
    </row>
    <row r="45" spans="1:12" ht="13.5" thickTop="1" x14ac:dyDescent="0.2">
      <c r="B45" s="53"/>
      <c r="C45" s="53"/>
      <c r="F45" s="53"/>
      <c r="G45" s="53"/>
      <c r="H45" s="53"/>
      <c r="J45" s="53"/>
      <c r="K45" s="53"/>
      <c r="L45" s="53"/>
    </row>
    <row r="46" spans="1:12" x14ac:dyDescent="0.2">
      <c r="A46" s="66" t="s">
        <v>80</v>
      </c>
      <c r="B46" s="152"/>
      <c r="C46" s="152"/>
      <c r="D46" s="152"/>
      <c r="E46" s="153"/>
      <c r="F46" s="152"/>
      <c r="G46" s="152"/>
      <c r="H46" s="152"/>
      <c r="I46" s="153"/>
      <c r="J46" s="152"/>
      <c r="K46" s="152"/>
      <c r="L46" s="152"/>
    </row>
    <row r="47" spans="1:12" x14ac:dyDescent="0.2">
      <c r="A47" s="80" t="s">
        <v>251</v>
      </c>
      <c r="B47" s="513"/>
      <c r="C47" s="513" t="e">
        <f>(C$25)/(C$17)</f>
        <v>#DIV/0!</v>
      </c>
      <c r="D47" s="513" t="e">
        <f>(D$25)/(D$17)</f>
        <v>#DIV/0!</v>
      </c>
      <c r="E47" s="153"/>
      <c r="F47" s="513"/>
      <c r="G47" s="513" t="e">
        <f>(G$25)/(G$17)</f>
        <v>#DIV/0!</v>
      </c>
      <c r="H47" s="513" t="e">
        <f>(H$25)/(H$17)</f>
        <v>#DIV/0!</v>
      </c>
      <c r="I47" s="153"/>
      <c r="J47" s="513"/>
      <c r="K47" s="513" t="e">
        <f>(K$25)/(K$17)</f>
        <v>#DIV/0!</v>
      </c>
      <c r="L47" s="513" t="e">
        <f>(L$25)/(L$17)</f>
        <v>#DIV/0!</v>
      </c>
    </row>
    <row r="48" spans="1:12" x14ac:dyDescent="0.2">
      <c r="A48" s="496" t="s">
        <v>252</v>
      </c>
      <c r="B48" s="513" t="e">
        <f>+(B27)/(B$17)</f>
        <v>#DIV/0!</v>
      </c>
      <c r="C48" s="513" t="e">
        <f>+(C27)/(C$17)</f>
        <v>#DIV/0!</v>
      </c>
      <c r="D48" s="513" t="e">
        <f>+(D27)/(D$17)</f>
        <v>#DIV/0!</v>
      </c>
      <c r="E48" s="153"/>
      <c r="F48" s="513" t="e">
        <f>+(F27)/(F$17)</f>
        <v>#DIV/0!</v>
      </c>
      <c r="G48" s="513" t="e">
        <f>+(G27)/(G$17)</f>
        <v>#DIV/0!</v>
      </c>
      <c r="H48" s="513" t="e">
        <f>+(H27)/(H$17)</f>
        <v>#DIV/0!</v>
      </c>
      <c r="I48" s="153"/>
      <c r="J48" s="513" t="e">
        <f>+(J27)/(J$17)</f>
        <v>#DIV/0!</v>
      </c>
      <c r="K48" s="513" t="e">
        <f>+(K27)/(K$17)</f>
        <v>#DIV/0!</v>
      </c>
      <c r="L48" s="513" t="e">
        <f>+(L27)/(L$17)</f>
        <v>#DIV/0!</v>
      </c>
    </row>
    <row r="49" spans="1:12" x14ac:dyDescent="0.2">
      <c r="A49" s="68" t="s">
        <v>79</v>
      </c>
      <c r="B49" s="514" t="e">
        <f>(B42)/(B$17)</f>
        <v>#DIV/0!</v>
      </c>
      <c r="C49" s="514" t="e">
        <f>(C42)/(C$17)</f>
        <v>#DIV/0!</v>
      </c>
      <c r="D49" s="514" t="e">
        <f>(D42)/(D$17)</f>
        <v>#DIV/0!</v>
      </c>
      <c r="E49" s="153"/>
      <c r="F49" s="514" t="e">
        <f>(F42)/(F$17)</f>
        <v>#DIV/0!</v>
      </c>
      <c r="G49" s="514" t="e">
        <f>(G42)/(G$17)</f>
        <v>#DIV/0!</v>
      </c>
      <c r="H49" s="514" t="e">
        <f>(H42)/(H$17)</f>
        <v>#DIV/0!</v>
      </c>
      <c r="I49" s="153"/>
      <c r="J49" s="514" t="e">
        <f>(J42)/(J$17)</f>
        <v>#DIV/0!</v>
      </c>
      <c r="K49" s="514" t="e">
        <f>(K42)/(K$17)</f>
        <v>#DIV/0!</v>
      </c>
      <c r="L49" s="514" t="e">
        <f>(L42)/(L$17)</f>
        <v>#DIV/0!</v>
      </c>
    </row>
    <row r="50" spans="1:12" x14ac:dyDescent="0.2">
      <c r="B50" s="53"/>
      <c r="C50" s="53"/>
      <c r="F50" s="53"/>
      <c r="G50" s="53"/>
      <c r="H50" s="53"/>
      <c r="J50" s="53"/>
      <c r="K50" s="53"/>
      <c r="L50" s="53"/>
    </row>
    <row r="51" spans="1:12" x14ac:dyDescent="0.2">
      <c r="B51" s="53"/>
      <c r="C51" s="53"/>
      <c r="F51" s="53"/>
      <c r="G51" s="53"/>
      <c r="H51" s="53"/>
      <c r="J51" s="53"/>
      <c r="K51" s="53"/>
      <c r="L51" s="53"/>
    </row>
    <row r="53" spans="1:12" x14ac:dyDescent="0.2">
      <c r="D53" s="70"/>
    </row>
    <row r="55" spans="1:12" x14ac:dyDescent="0.2">
      <c r="D55"/>
    </row>
    <row r="56" spans="1:12" x14ac:dyDescent="0.2">
      <c r="D56"/>
    </row>
    <row r="57" spans="1:12" x14ac:dyDescent="0.2">
      <c r="D57"/>
    </row>
    <row r="58" spans="1:12" x14ac:dyDescent="0.2">
      <c r="D58"/>
    </row>
    <row r="59" spans="1:12" x14ac:dyDescent="0.2">
      <c r="D59"/>
    </row>
    <row r="60" spans="1:12" x14ac:dyDescent="0.2">
      <c r="D60"/>
    </row>
    <row r="61" spans="1:12" x14ac:dyDescent="0.2">
      <c r="D61"/>
    </row>
    <row r="62" spans="1:12" x14ac:dyDescent="0.2">
      <c r="D62"/>
    </row>
    <row r="63" spans="1:12" x14ac:dyDescent="0.2">
      <c r="D63"/>
    </row>
    <row r="64" spans="1:12"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sheetData>
  <sheetProtection password="96F1" sheet="1" objects="1" scenarios="1" formatCells="0" formatColumns="0" formatRows="0"/>
  <mergeCells count="10">
    <mergeCell ref="B5:D5"/>
    <mergeCell ref="F5:H5"/>
    <mergeCell ref="J5:L5"/>
    <mergeCell ref="A1:D1"/>
    <mergeCell ref="J4:L4"/>
    <mergeCell ref="J3:L3"/>
    <mergeCell ref="B4:D4"/>
    <mergeCell ref="B3:D3"/>
    <mergeCell ref="F3:H3"/>
    <mergeCell ref="F4:H4"/>
  </mergeCells>
  <phoneticPr fontId="32" type="noConversion"/>
  <printOptions horizontalCentered="1"/>
  <pageMargins left="0" right="0" top="0" bottom="0" header="0" footer="0"/>
  <pageSetup scale="77" orientation="portrait" r:id="rId1"/>
  <headerFooter alignWithMargins="0">
    <oddFooter>&amp;C&amp;A&amp;R&amp;P</oddFooter>
  </headerFooter>
  <colBreaks count="2" manualBreakCount="2">
    <brk id="4" min="2" max="48" man="1"/>
    <brk id="8" min="2" max="48"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3"/>
  </sheetPr>
  <dimension ref="A1:M108"/>
  <sheetViews>
    <sheetView zoomScale="115" zoomScaleNormal="115" workbookViewId="0">
      <pane ySplit="9" topLeftCell="A10" activePane="bottomLeft" state="frozen"/>
      <selection pane="bottomLeft" activeCell="C74" sqref="C74"/>
    </sheetView>
  </sheetViews>
  <sheetFormatPr defaultColWidth="8.7109375" defaultRowHeight="12.75" x14ac:dyDescent="0.2"/>
  <cols>
    <col min="1" max="1" width="55.28515625" customWidth="1"/>
    <col min="2" max="3" width="17.140625" customWidth="1"/>
    <col min="4" max="4" width="17.140625" style="86" customWidth="1"/>
    <col min="5" max="5" width="17.140625" style="53" customWidth="1"/>
    <col min="6" max="6" width="16" customWidth="1"/>
    <col min="7" max="7" width="11.42578125" customWidth="1"/>
    <col min="8" max="8" width="9" bestFit="1" customWidth="1"/>
  </cols>
  <sheetData>
    <row r="1" spans="1:7" ht="102.75" customHeight="1" x14ac:dyDescent="0.2">
      <c r="A1" s="809" t="s">
        <v>380</v>
      </c>
      <c r="B1" s="809"/>
      <c r="C1" s="809"/>
      <c r="D1" s="809"/>
      <c r="E1" s="809"/>
    </row>
    <row r="3" spans="1:7" ht="15.75" x14ac:dyDescent="0.25">
      <c r="A3" s="805">
        <f>+'Assumpt &amp; Notes'!C5</f>
        <v>0</v>
      </c>
      <c r="B3" s="805"/>
      <c r="C3" s="805"/>
      <c r="D3" s="805"/>
      <c r="E3" s="805"/>
    </row>
    <row r="4" spans="1:7" ht="15.75" x14ac:dyDescent="0.25">
      <c r="A4" s="805" t="str">
        <f>+'Rev &amp; Exp Mult Yr Summary'!A4</f>
        <v>Multi- Year Summary Presentation</v>
      </c>
      <c r="B4" s="805"/>
      <c r="C4" s="805"/>
      <c r="D4" s="805"/>
      <c r="E4" s="805"/>
    </row>
    <row r="5" spans="1:7" ht="15" customHeight="1" x14ac:dyDescent="0.25">
      <c r="A5" s="805" t="s">
        <v>70</v>
      </c>
      <c r="B5" s="805"/>
      <c r="C5" s="805"/>
      <c r="D5" s="805"/>
      <c r="E5" s="805"/>
    </row>
    <row r="6" spans="1:7" ht="15" customHeight="1" x14ac:dyDescent="0.25">
      <c r="A6" s="805" t="str">
        <f>+'Rev &amp; Exp Mult Yr Summary'!A6</f>
        <v>For the Budgeted Period of  January 1,  through December 31, 2</v>
      </c>
      <c r="B6" s="805"/>
      <c r="C6" s="805"/>
      <c r="D6" s="805"/>
      <c r="E6" s="805"/>
    </row>
    <row r="7" spans="1:7" x14ac:dyDescent="0.2">
      <c r="A7" s="60"/>
      <c r="B7" s="60"/>
      <c r="C7" s="60"/>
      <c r="D7" s="74"/>
      <c r="E7" s="52"/>
      <c r="F7" s="52"/>
    </row>
    <row r="8" spans="1:7" ht="15.75" x14ac:dyDescent="0.25">
      <c r="A8" s="62"/>
      <c r="B8" s="62"/>
      <c r="C8" s="75"/>
      <c r="D8" s="75"/>
      <c r="E8" s="75"/>
      <c r="F8" s="75"/>
    </row>
    <row r="9" spans="1:7" x14ac:dyDescent="0.2">
      <c r="B9" s="100">
        <f>'Assumpt &amp; Notes'!D7-1</f>
        <v>-1</v>
      </c>
      <c r="C9" s="63">
        <f>'Assumpt &amp; Notes'!D7</f>
        <v>0</v>
      </c>
      <c r="D9" s="63">
        <f>'Assumpt &amp; Notes'!D7+1</f>
        <v>1</v>
      </c>
      <c r="E9" s="63">
        <f>'Assumpt &amp; Notes'!D7+2</f>
        <v>2</v>
      </c>
    </row>
    <row r="10" spans="1:7" x14ac:dyDescent="0.2">
      <c r="A10" s="3" t="s">
        <v>43</v>
      </c>
      <c r="B10" s="3"/>
      <c r="C10" s="76"/>
      <c r="D10" s="76"/>
      <c r="E10" s="77"/>
    </row>
    <row r="11" spans="1:7" x14ac:dyDescent="0.2">
      <c r="A11" s="414" t="s">
        <v>202</v>
      </c>
      <c r="B11" s="197"/>
      <c r="C11" s="197"/>
      <c r="D11" s="197"/>
      <c r="E11" s="197"/>
      <c r="F11" s="172"/>
    </row>
    <row r="12" spans="1:7" x14ac:dyDescent="0.2">
      <c r="A12" t="s">
        <v>338</v>
      </c>
      <c r="B12" s="197"/>
      <c r="C12" s="197"/>
      <c r="D12" s="197"/>
      <c r="E12" s="197"/>
      <c r="F12" s="172"/>
    </row>
    <row r="13" spans="1:7" x14ac:dyDescent="0.2">
      <c r="A13" s="58" t="s">
        <v>158</v>
      </c>
      <c r="B13" s="197"/>
      <c r="C13" s="197"/>
      <c r="D13" s="197"/>
      <c r="E13" s="197"/>
      <c r="F13" s="172"/>
      <c r="G13" s="172"/>
    </row>
    <row r="14" spans="1:7" x14ac:dyDescent="0.2">
      <c r="A14" t="s">
        <v>339</v>
      </c>
      <c r="B14" s="197"/>
      <c r="C14" s="197"/>
      <c r="D14" s="197"/>
      <c r="E14" s="197"/>
      <c r="F14" s="172"/>
    </row>
    <row r="15" spans="1:7" s="49" customFormat="1" x14ac:dyDescent="0.2">
      <c r="A15" s="660" t="s">
        <v>204</v>
      </c>
      <c r="B15" s="351"/>
      <c r="C15" s="351"/>
      <c r="D15" s="351"/>
      <c r="E15" s="351"/>
      <c r="F15" s="172"/>
      <c r="G15" s="765"/>
    </row>
    <row r="16" spans="1:7" s="49" customFormat="1" x14ac:dyDescent="0.2">
      <c r="A16" s="78" t="s">
        <v>222</v>
      </c>
      <c r="B16" s="351"/>
      <c r="C16" s="198"/>
      <c r="D16" s="198"/>
      <c r="E16" s="198"/>
      <c r="F16" s="172"/>
      <c r="G16"/>
    </row>
    <row r="17" spans="1:13" s="49" customFormat="1" x14ac:dyDescent="0.2">
      <c r="A17" s="415" t="s">
        <v>203</v>
      </c>
      <c r="B17" s="351"/>
      <c r="C17" s="198"/>
      <c r="D17" s="198"/>
      <c r="E17" s="198"/>
      <c r="F17" s="172"/>
      <c r="G17"/>
    </row>
    <row r="18" spans="1:13" s="49" customFormat="1" ht="25.5" x14ac:dyDescent="0.2">
      <c r="A18" s="381" t="s">
        <v>160</v>
      </c>
      <c r="B18" s="351"/>
      <c r="C18" s="198"/>
      <c r="D18" s="198"/>
      <c r="E18" s="198"/>
      <c r="F18"/>
      <c r="G18"/>
    </row>
    <row r="19" spans="1:13" s="49" customFormat="1" x14ac:dyDescent="0.2">
      <c r="A19" s="49" t="s">
        <v>44</v>
      </c>
      <c r="B19" s="351"/>
      <c r="C19" s="198"/>
      <c r="D19" s="198"/>
      <c r="E19" s="198"/>
      <c r="F19"/>
      <c r="G19"/>
    </row>
    <row r="20" spans="1:13" s="49" customFormat="1" x14ac:dyDescent="0.2">
      <c r="A20" s="78" t="s">
        <v>45</v>
      </c>
      <c r="B20" s="351"/>
      <c r="C20" s="198"/>
      <c r="D20" s="198"/>
      <c r="E20" s="198"/>
      <c r="F20"/>
      <c r="G20"/>
    </row>
    <row r="21" spans="1:13" s="49" customFormat="1" x14ac:dyDescent="0.2">
      <c r="A21" s="78" t="s">
        <v>161</v>
      </c>
      <c r="B21" s="351"/>
      <c r="C21" s="198"/>
      <c r="D21" s="198"/>
      <c r="E21" s="198"/>
      <c r="F21"/>
      <c r="G21"/>
    </row>
    <row r="22" spans="1:13" x14ac:dyDescent="0.2">
      <c r="A22" s="1" t="s">
        <v>47</v>
      </c>
      <c r="B22" s="183">
        <f>SUM(B11:B21)</f>
        <v>0</v>
      </c>
      <c r="C22" s="183">
        <f>SUM(C11:C21)</f>
        <v>0</v>
      </c>
      <c r="D22" s="183">
        <f>SUM(D11:D21)</f>
        <v>0</v>
      </c>
      <c r="E22" s="183">
        <f>SUM(E11:E21)</f>
        <v>0</v>
      </c>
    </row>
    <row r="23" spans="1:13" x14ac:dyDescent="0.2">
      <c r="C23" s="184"/>
      <c r="D23" s="184"/>
      <c r="E23" s="184"/>
    </row>
    <row r="24" spans="1:13" hidden="1" x14ac:dyDescent="0.2">
      <c r="C24" s="184"/>
      <c r="D24" s="184"/>
      <c r="E24" s="184"/>
    </row>
    <row r="25" spans="1:13" x14ac:dyDescent="0.2">
      <c r="A25" s="3" t="s">
        <v>48</v>
      </c>
      <c r="B25" s="3"/>
      <c r="C25" s="184"/>
      <c r="D25" s="184"/>
      <c r="E25" s="184"/>
    </row>
    <row r="26" spans="1:13" s="49" customFormat="1" x14ac:dyDescent="0.2">
      <c r="A26" s="58" t="s">
        <v>143</v>
      </c>
      <c r="B26" s="351"/>
      <c r="C26" s="198"/>
      <c r="D26" s="198"/>
      <c r="E26" s="198"/>
      <c r="F26"/>
      <c r="G26"/>
      <c r="H26" s="78"/>
    </row>
    <row r="27" spans="1:13" s="79" customFormat="1" x14ac:dyDescent="0.2">
      <c r="A27" s="58" t="s">
        <v>147</v>
      </c>
      <c r="B27" s="351"/>
      <c r="C27" s="351"/>
      <c r="D27" s="351"/>
      <c r="E27" s="351"/>
      <c r="F27"/>
      <c r="G27"/>
      <c r="H27" s="49"/>
      <c r="I27" s="49"/>
      <c r="J27" s="49"/>
      <c r="K27" s="49"/>
      <c r="L27" s="49"/>
      <c r="M27" s="49"/>
    </row>
    <row r="28" spans="1:13" s="79" customFormat="1" x14ac:dyDescent="0.2">
      <c r="A28" s="78" t="s">
        <v>417</v>
      </c>
      <c r="B28" s="351"/>
      <c r="C28" s="198"/>
      <c r="D28" s="198"/>
      <c r="E28" s="198"/>
      <c r="F28" s="765"/>
      <c r="G28"/>
      <c r="H28" s="49"/>
      <c r="I28" s="49"/>
      <c r="J28" s="49"/>
      <c r="K28" s="49"/>
      <c r="L28" s="49"/>
      <c r="M28" s="49"/>
    </row>
    <row r="29" spans="1:13" s="79" customFormat="1" x14ac:dyDescent="0.2">
      <c r="A29" s="58" t="s">
        <v>148</v>
      </c>
      <c r="B29" s="351"/>
      <c r="C29" s="198"/>
      <c r="D29" s="198"/>
      <c r="E29" s="198"/>
      <c r="F29"/>
      <c r="G29"/>
      <c r="H29" s="49"/>
      <c r="I29" s="49"/>
      <c r="J29" s="49"/>
      <c r="K29" s="49"/>
      <c r="L29" s="49"/>
      <c r="M29" s="49"/>
    </row>
    <row r="30" spans="1:13" s="79" customFormat="1" x14ac:dyDescent="0.2">
      <c r="A30" s="58" t="s">
        <v>150</v>
      </c>
      <c r="B30" s="351"/>
      <c r="C30" s="198"/>
      <c r="D30" s="198"/>
      <c r="E30" s="198"/>
      <c r="F30"/>
      <c r="G30"/>
      <c r="H30" s="49"/>
      <c r="I30" s="49"/>
      <c r="J30" s="49"/>
      <c r="K30" s="49"/>
      <c r="L30" s="49"/>
      <c r="M30" s="49"/>
    </row>
    <row r="31" spans="1:13" s="49" customFormat="1" x14ac:dyDescent="0.2">
      <c r="A31" s="58" t="s">
        <v>149</v>
      </c>
      <c r="B31" s="351"/>
      <c r="C31" s="198"/>
      <c r="D31" s="198"/>
      <c r="E31" s="198"/>
      <c r="F31"/>
      <c r="G31"/>
    </row>
    <row r="32" spans="1:13" s="49" customFormat="1" x14ac:dyDescent="0.2">
      <c r="A32" s="58" t="s">
        <v>151</v>
      </c>
      <c r="B32" s="351"/>
      <c r="C32" s="198"/>
      <c r="D32" s="198"/>
      <c r="E32" s="198"/>
      <c r="F32"/>
      <c r="G32"/>
    </row>
    <row r="33" spans="1:13" s="49" customFormat="1" x14ac:dyDescent="0.2">
      <c r="A33" s="58" t="s">
        <v>169</v>
      </c>
      <c r="B33" s="351"/>
      <c r="C33" s="198"/>
      <c r="D33" s="198"/>
      <c r="E33" s="198"/>
      <c r="F33"/>
      <c r="G33"/>
    </row>
    <row r="34" spans="1:13" x14ac:dyDescent="0.2">
      <c r="A34" s="1" t="s">
        <v>49</v>
      </c>
      <c r="B34" s="183">
        <f>SUM(B26:B33)</f>
        <v>0</v>
      </c>
      <c r="C34" s="183">
        <f>SUM(C26:C33)</f>
        <v>0</v>
      </c>
      <c r="D34" s="183">
        <f>SUM(D26:D33)</f>
        <v>0</v>
      </c>
      <c r="E34" s="183">
        <f>SUM(E26:E33)</f>
        <v>0</v>
      </c>
    </row>
    <row r="35" spans="1:13" x14ac:dyDescent="0.2">
      <c r="B35" s="184"/>
      <c r="C35" s="184"/>
      <c r="D35" s="184"/>
      <c r="E35" s="184"/>
    </row>
    <row r="36" spans="1:13" s="3" customFormat="1" ht="13.5" thickBot="1" x14ac:dyDescent="0.25">
      <c r="A36" s="3" t="s">
        <v>50</v>
      </c>
      <c r="B36" s="171">
        <f>B22+B34</f>
        <v>0</v>
      </c>
      <c r="C36" s="171">
        <f>C22+C34</f>
        <v>0</v>
      </c>
      <c r="D36" s="171">
        <f>D22+D34</f>
        <v>0</v>
      </c>
      <c r="E36" s="171">
        <f>E22+E34</f>
        <v>0</v>
      </c>
      <c r="G36"/>
    </row>
    <row r="37" spans="1:13" ht="13.5" thickTop="1" x14ac:dyDescent="0.2">
      <c r="C37" s="184"/>
      <c r="D37" s="184"/>
      <c r="E37" s="184"/>
    </row>
    <row r="38" spans="1:13" x14ac:dyDescent="0.2">
      <c r="A38" s="3" t="s">
        <v>51</v>
      </c>
      <c r="B38" s="3"/>
      <c r="C38" s="184"/>
      <c r="D38" s="184"/>
      <c r="E38" s="184"/>
    </row>
    <row r="39" spans="1:13" x14ac:dyDescent="0.2">
      <c r="A39" s="1" t="s">
        <v>52</v>
      </c>
      <c r="B39" s="1"/>
      <c r="C39" s="184"/>
      <c r="D39" s="184"/>
      <c r="E39" s="163"/>
    </row>
    <row r="40" spans="1:13" s="79" customFormat="1" x14ac:dyDescent="0.2">
      <c r="A40" s="414" t="s">
        <v>205</v>
      </c>
      <c r="B40" s="351"/>
      <c r="C40" s="198"/>
      <c r="D40" s="198"/>
      <c r="E40" s="198"/>
      <c r="F40" s="414"/>
      <c r="G40"/>
      <c r="H40" s="49"/>
      <c r="I40" s="49"/>
      <c r="J40" s="49"/>
      <c r="K40" s="49"/>
      <c r="L40" s="49"/>
      <c r="M40" s="49"/>
    </row>
    <row r="41" spans="1:13" s="79" customFormat="1" x14ac:dyDescent="0.2">
      <c r="A41" s="58" t="s">
        <v>53</v>
      </c>
      <c r="B41" s="351"/>
      <c r="C41" s="351"/>
      <c r="D41" s="351"/>
      <c r="E41" s="351"/>
      <c r="F41" s="172"/>
      <c r="G41"/>
      <c r="H41" s="49"/>
      <c r="I41" s="49"/>
      <c r="J41" s="49"/>
      <c r="K41" s="49"/>
      <c r="L41" s="49"/>
      <c r="M41" s="49"/>
    </row>
    <row r="42" spans="1:13" s="79" customFormat="1" x14ac:dyDescent="0.2">
      <c r="A42" s="58" t="s">
        <v>54</v>
      </c>
      <c r="B42" s="351"/>
      <c r="C42" s="198"/>
      <c r="D42" s="198"/>
      <c r="E42" s="198"/>
      <c r="F42" s="172"/>
      <c r="G42"/>
      <c r="H42" s="49"/>
      <c r="I42" s="49"/>
      <c r="J42" s="49"/>
      <c r="K42" s="49"/>
      <c r="L42" s="49"/>
      <c r="M42" s="49"/>
    </row>
    <row r="43" spans="1:13" s="79" customFormat="1" x14ac:dyDescent="0.2">
      <c r="A43" s="58" t="s">
        <v>142</v>
      </c>
      <c r="B43" s="351"/>
      <c r="C43" s="198"/>
      <c r="D43" s="198"/>
      <c r="E43" s="198"/>
      <c r="F43"/>
      <c r="G43"/>
      <c r="H43" s="49"/>
      <c r="I43" s="49"/>
      <c r="J43" s="49"/>
      <c r="K43" s="49"/>
      <c r="L43" s="49"/>
      <c r="M43" s="49"/>
    </row>
    <row r="44" spans="1:13" s="49" customFormat="1" x14ac:dyDescent="0.2">
      <c r="A44" s="78" t="s">
        <v>196</v>
      </c>
      <c r="B44" s="351"/>
      <c r="C44" s="351"/>
      <c r="D44" s="351"/>
      <c r="E44" s="351"/>
      <c r="F44"/>
      <c r="G44"/>
    </row>
    <row r="45" spans="1:13" s="49" customFormat="1" ht="25.5" x14ac:dyDescent="0.2">
      <c r="A45" s="380" t="s">
        <v>162</v>
      </c>
      <c r="B45" s="352"/>
      <c r="C45" s="353"/>
      <c r="D45" s="198"/>
      <c r="E45" s="198"/>
      <c r="F45" s="172"/>
      <c r="G45"/>
    </row>
    <row r="46" spans="1:13" s="49" customFormat="1" x14ac:dyDescent="0.2">
      <c r="A46" s="58" t="s">
        <v>55</v>
      </c>
      <c r="B46" s="352"/>
      <c r="C46" s="353"/>
      <c r="D46" s="198"/>
      <c r="E46" s="198"/>
      <c r="F46" s="172"/>
      <c r="G46"/>
    </row>
    <row r="47" spans="1:13" s="49" customFormat="1" x14ac:dyDescent="0.2">
      <c r="A47" s="58" t="s">
        <v>168</v>
      </c>
      <c r="B47" s="352"/>
      <c r="C47" s="353"/>
      <c r="D47" s="198"/>
      <c r="E47" s="198"/>
      <c r="F47"/>
      <c r="G47"/>
    </row>
    <row r="48" spans="1:13" s="49" customFormat="1" x14ac:dyDescent="0.2">
      <c r="A48" s="58" t="s">
        <v>56</v>
      </c>
      <c r="B48" s="351"/>
      <c r="C48" s="198"/>
      <c r="D48" s="198"/>
      <c r="E48" s="198"/>
      <c r="F48"/>
      <c r="G48"/>
    </row>
    <row r="49" spans="1:7" s="49" customFormat="1" x14ac:dyDescent="0.2">
      <c r="A49" s="58" t="s">
        <v>163</v>
      </c>
      <c r="B49" s="351"/>
      <c r="C49" s="198"/>
      <c r="D49" s="198"/>
      <c r="E49" s="198"/>
      <c r="F49" s="172"/>
      <c r="G49"/>
    </row>
    <row r="50" spans="1:7" x14ac:dyDescent="0.2">
      <c r="A50" s="1" t="s">
        <v>57</v>
      </c>
      <c r="B50" s="183">
        <f>SUM(B40:B49)</f>
        <v>0</v>
      </c>
      <c r="C50" s="183">
        <f>SUM(C40:C49)</f>
        <v>0</v>
      </c>
      <c r="D50" s="183">
        <f>SUM(D40:D49)</f>
        <v>0</v>
      </c>
      <c r="E50" s="183">
        <f>SUM(E40:E49)</f>
        <v>0</v>
      </c>
    </row>
    <row r="51" spans="1:7" x14ac:dyDescent="0.2">
      <c r="C51" s="184"/>
      <c r="D51" s="184"/>
      <c r="E51" s="184"/>
    </row>
    <row r="52" spans="1:7" x14ac:dyDescent="0.2">
      <c r="A52" s="3" t="s">
        <v>58</v>
      </c>
      <c r="B52" s="3"/>
      <c r="C52" s="184"/>
      <c r="D52" s="184"/>
      <c r="E52" s="184"/>
    </row>
    <row r="53" spans="1:7" s="49" customFormat="1" x14ac:dyDescent="0.2">
      <c r="A53" s="58" t="s">
        <v>59</v>
      </c>
      <c r="B53" s="351"/>
      <c r="C53" s="198"/>
      <c r="D53" s="198"/>
      <c r="E53" s="198"/>
      <c r="F53"/>
      <c r="G53"/>
    </row>
    <row r="54" spans="1:7" s="49" customFormat="1" x14ac:dyDescent="0.2">
      <c r="A54" s="58" t="s">
        <v>164</v>
      </c>
      <c r="B54" s="351"/>
      <c r="C54" s="198"/>
      <c r="D54" s="198"/>
      <c r="E54" s="198"/>
      <c r="F54"/>
      <c r="G54"/>
    </row>
    <row r="55" spans="1:7" s="49" customFormat="1" x14ac:dyDescent="0.2">
      <c r="A55" s="58" t="s">
        <v>165</v>
      </c>
      <c r="B55" s="351"/>
      <c r="C55" s="198"/>
      <c r="D55" s="198"/>
      <c r="E55" s="198"/>
      <c r="F55"/>
      <c r="G55"/>
    </row>
    <row r="56" spans="1:7" s="49" customFormat="1" x14ac:dyDescent="0.2">
      <c r="A56" s="58" t="s">
        <v>166</v>
      </c>
      <c r="B56" s="351"/>
      <c r="C56" s="198"/>
      <c r="D56" s="198"/>
      <c r="E56" s="198"/>
      <c r="F56"/>
      <c r="G56"/>
    </row>
    <row r="57" spans="1:7" x14ac:dyDescent="0.2">
      <c r="A57" s="1" t="s">
        <v>60</v>
      </c>
      <c r="B57" s="183">
        <f>SUM(B53:B56)</f>
        <v>0</v>
      </c>
      <c r="C57" s="183">
        <f>SUM(C53:C56)</f>
        <v>0</v>
      </c>
      <c r="D57" s="183">
        <f>SUM(D53:D56)</f>
        <v>0</v>
      </c>
      <c r="E57" s="183">
        <f>SUM(E53:E56)</f>
        <v>0</v>
      </c>
    </row>
    <row r="58" spans="1:7" x14ac:dyDescent="0.2">
      <c r="B58" s="184"/>
      <c r="C58" s="184"/>
      <c r="D58" s="184"/>
      <c r="E58" s="184"/>
    </row>
    <row r="59" spans="1:7" s="3" customFormat="1" x14ac:dyDescent="0.2">
      <c r="A59" s="3" t="s">
        <v>61</v>
      </c>
      <c r="B59" s="187">
        <f>B50+B57</f>
        <v>0</v>
      </c>
      <c r="C59" s="187">
        <f>C50+C57</f>
        <v>0</v>
      </c>
      <c r="D59" s="187">
        <f>D50+D57</f>
        <v>0</v>
      </c>
      <c r="E59" s="187">
        <f>E50+E57</f>
        <v>0</v>
      </c>
      <c r="G59"/>
    </row>
    <row r="60" spans="1:7" s="3" customFormat="1" x14ac:dyDescent="0.2">
      <c r="B60" s="188"/>
      <c r="C60" s="188"/>
      <c r="D60" s="188"/>
      <c r="E60" s="188"/>
      <c r="G60"/>
    </row>
    <row r="61" spans="1:7" s="3" customFormat="1" x14ac:dyDescent="0.2">
      <c r="A61" s="3" t="s">
        <v>62</v>
      </c>
      <c r="B61" s="163"/>
      <c r="C61" s="163"/>
      <c r="D61" s="163"/>
      <c r="E61" s="163"/>
      <c r="G61"/>
    </row>
    <row r="62" spans="1:7" s="3" customFormat="1" x14ac:dyDescent="0.2">
      <c r="A62" s="58" t="s">
        <v>63</v>
      </c>
      <c r="B62" s="351"/>
      <c r="C62" s="535">
        <f>+B65</f>
        <v>0</v>
      </c>
      <c r="D62" s="535">
        <f>+C65</f>
        <v>0</v>
      </c>
      <c r="E62" s="535">
        <f>+D65</f>
        <v>0</v>
      </c>
      <c r="G62"/>
    </row>
    <row r="63" spans="1:7" s="3" customFormat="1" x14ac:dyDescent="0.2">
      <c r="A63" s="58" t="s">
        <v>167</v>
      </c>
      <c r="B63" s="351"/>
      <c r="C63" s="198"/>
      <c r="D63" s="198"/>
      <c r="E63" s="198"/>
      <c r="G63"/>
    </row>
    <row r="64" spans="1:7" s="3" customFormat="1" x14ac:dyDescent="0.2">
      <c r="A64" s="58" t="s">
        <v>64</v>
      </c>
      <c r="B64" s="351"/>
      <c r="C64" s="350">
        <f>+'Rev &amp; Exp Mult Yr Summ Total Co'!D42</f>
        <v>0</v>
      </c>
      <c r="D64" s="350">
        <f>+'Rev &amp; Exp Mult Yr Summ Total Co'!H42</f>
        <v>0</v>
      </c>
      <c r="E64" s="350">
        <f>+'Rev &amp; Exp Mult Yr Summ Total Co'!L42</f>
        <v>0</v>
      </c>
      <c r="G64"/>
    </row>
    <row r="65" spans="1:8" s="3" customFormat="1" x14ac:dyDescent="0.2">
      <c r="A65" s="3" t="s">
        <v>65</v>
      </c>
      <c r="B65" s="189">
        <f>SUM(B62:B64)</f>
        <v>0</v>
      </c>
      <c r="C65" s="189">
        <f>SUM(C62:C64)</f>
        <v>0</v>
      </c>
      <c r="D65" s="189">
        <f>SUM(D62:D64)</f>
        <v>0</v>
      </c>
      <c r="E65" s="189">
        <f>SUM(E62:E64)</f>
        <v>0</v>
      </c>
      <c r="G65"/>
    </row>
    <row r="66" spans="1:8" s="3" customFormat="1" x14ac:dyDescent="0.2">
      <c r="B66" s="163"/>
      <c r="C66" s="163"/>
      <c r="D66" s="163"/>
      <c r="E66" s="163"/>
      <c r="G66"/>
      <c r="H66" s="767"/>
    </row>
    <row r="67" spans="1:8" s="3" customFormat="1" ht="13.5" thickBot="1" x14ac:dyDescent="0.25">
      <c r="A67" s="3" t="s">
        <v>66</v>
      </c>
      <c r="B67" s="162">
        <f>+B59+B65</f>
        <v>0</v>
      </c>
      <c r="C67" s="162">
        <f>+C59+C65</f>
        <v>0</v>
      </c>
      <c r="D67" s="162">
        <f>+D59+D65</f>
        <v>0</v>
      </c>
      <c r="E67" s="162">
        <f>+E59+E65</f>
        <v>0</v>
      </c>
      <c r="G67"/>
    </row>
    <row r="68" spans="1:8" ht="66" customHeight="1" thickTop="1" x14ac:dyDescent="0.2">
      <c r="B68" s="493" t="str">
        <f>IF(ABS(B36-B67)&lt;1," ","ERROR, ASSETS MUST EQUAL LIABILITIES + EQUITY")</f>
        <v xml:space="preserve"> </v>
      </c>
      <c r="C68" s="493" t="str">
        <f>IF(ABS(C36-C67)&lt;1," ","ERROR, ASSETS MUST EQUAL LIABILITIES + EQUITY")</f>
        <v xml:space="preserve"> </v>
      </c>
      <c r="D68" s="493" t="str">
        <f>IF(ABS(D36-D67)&lt;1," ","ERROR, ASSETS MUST EQUAL LIABILITIES + EQUITY")</f>
        <v xml:space="preserve"> </v>
      </c>
      <c r="E68" s="493" t="str">
        <f>IF(ABS(E36-E67)&lt;1," ","ERROR, ASSETS MUST EQUAL LIABILITIES + EQUITY")</f>
        <v xml:space="preserve"> </v>
      </c>
    </row>
    <row r="69" spans="1:8" x14ac:dyDescent="0.2">
      <c r="A69" s="50"/>
      <c r="B69" s="190"/>
      <c r="C69" s="190"/>
      <c r="D69" s="190"/>
      <c r="E69" s="191"/>
    </row>
    <row r="70" spans="1:8" x14ac:dyDescent="0.2">
      <c r="A70" s="51" t="s">
        <v>341</v>
      </c>
      <c r="B70" s="192"/>
      <c r="C70" s="192"/>
      <c r="D70" s="192"/>
      <c r="E70" s="193"/>
    </row>
    <row r="71" spans="1:8" x14ac:dyDescent="0.2">
      <c r="A71" s="80" t="s">
        <v>340</v>
      </c>
      <c r="B71" s="333">
        <f>B22-B15</f>
        <v>0</v>
      </c>
      <c r="C71" s="333">
        <f>C22-C15</f>
        <v>0</v>
      </c>
      <c r="D71" s="333">
        <f>D22-D15</f>
        <v>0</v>
      </c>
      <c r="E71" s="336">
        <f>E22-E15</f>
        <v>0</v>
      </c>
    </row>
    <row r="72" spans="1:8" x14ac:dyDescent="0.2">
      <c r="A72" s="80" t="s">
        <v>67</v>
      </c>
      <c r="B72" s="333">
        <f>B50</f>
        <v>0</v>
      </c>
      <c r="C72" s="333">
        <f>C50</f>
        <v>0</v>
      </c>
      <c r="D72" s="333">
        <f>D50</f>
        <v>0</v>
      </c>
      <c r="E72" s="336">
        <f>E50</f>
        <v>0</v>
      </c>
    </row>
    <row r="73" spans="1:8" x14ac:dyDescent="0.2">
      <c r="A73" s="80" t="s">
        <v>341</v>
      </c>
      <c r="B73" s="337">
        <f>B71-B72</f>
        <v>0</v>
      </c>
      <c r="C73" s="337">
        <f>C71-C72</f>
        <v>0</v>
      </c>
      <c r="D73" s="337">
        <f>D71-D72</f>
        <v>0</v>
      </c>
      <c r="E73" s="338">
        <f>E71-E72</f>
        <v>0</v>
      </c>
    </row>
    <row r="74" spans="1:8" x14ac:dyDescent="0.2">
      <c r="A74" s="80" t="s">
        <v>402</v>
      </c>
      <c r="B74" s="698"/>
      <c r="C74" s="333">
        <f>+'Reserve Req'!E15</f>
        <v>1</v>
      </c>
      <c r="D74" s="333">
        <f>+'Reserve Req'!F15</f>
        <v>0</v>
      </c>
      <c r="E74" s="333">
        <f>+'Reserve Req'!G15</f>
        <v>0</v>
      </c>
    </row>
    <row r="75" spans="1:8" ht="13.5" thickBot="1" x14ac:dyDescent="0.25">
      <c r="A75" s="80" t="s">
        <v>69</v>
      </c>
      <c r="B75" s="334">
        <f>B73-B74</f>
        <v>0</v>
      </c>
      <c r="C75" s="334">
        <f>C73-C74</f>
        <v>-1</v>
      </c>
      <c r="D75" s="334">
        <f>D73-D74</f>
        <v>0</v>
      </c>
      <c r="E75" s="335">
        <f>E73-E74</f>
        <v>0</v>
      </c>
    </row>
    <row r="76" spans="1:8" ht="13.5" thickTop="1" x14ac:dyDescent="0.2">
      <c r="A76" s="80" t="s">
        <v>342</v>
      </c>
      <c r="B76" s="491" t="e">
        <f>+B71/B72</f>
        <v>#DIV/0!</v>
      </c>
      <c r="C76" s="491" t="e">
        <f>+C71/C72</f>
        <v>#DIV/0!</v>
      </c>
      <c r="D76" s="491" t="e">
        <f t="shared" ref="D76:E76" si="0">+D71/D72</f>
        <v>#DIV/0!</v>
      </c>
      <c r="E76" s="510" t="e">
        <f t="shared" si="0"/>
        <v>#DIV/0!</v>
      </c>
    </row>
    <row r="77" spans="1:8" ht="90.75" customHeight="1" x14ac:dyDescent="0.2">
      <c r="A77" s="80"/>
      <c r="B77" s="492" t="str">
        <f>IF(B73&lt;B74,"ERROR, WORKING CAPITAL REQUIREMENT MUST BE SATISFIED","")</f>
        <v/>
      </c>
      <c r="C77" s="492" t="str">
        <f>IF(C73&lt;C74,"ERROR, WORKING CAPITAL REQUIREMENT MUST BE SATISFIED","")</f>
        <v>ERROR, WORKING CAPITAL REQUIREMENT MUST BE SATISFIED</v>
      </c>
      <c r="D77" s="492" t="str">
        <f>IF(D73&lt;D74,"ERROR, WORKING CAPITAL REQUIREMENT MUST BE SATISFIED","")</f>
        <v/>
      </c>
      <c r="E77" s="492" t="str">
        <f>IF(E73&lt;E74,"ERROR, WORKING CAPITAL REQUIREMENT MUST BE SATISFIED","")</f>
        <v/>
      </c>
    </row>
    <row r="78" spans="1:8" x14ac:dyDescent="0.2">
      <c r="A78" s="51" t="s">
        <v>206</v>
      </c>
      <c r="B78" s="330"/>
      <c r="C78" s="192"/>
      <c r="D78" s="192"/>
      <c r="E78" s="194"/>
    </row>
    <row r="79" spans="1:8" x14ac:dyDescent="0.2">
      <c r="A79" s="433" t="s">
        <v>204</v>
      </c>
      <c r="B79" s="333">
        <f>+B15</f>
        <v>0</v>
      </c>
      <c r="C79" s="333">
        <f>+C15</f>
        <v>0</v>
      </c>
      <c r="D79" s="333">
        <f>+D15</f>
        <v>0</v>
      </c>
      <c r="E79" s="336">
        <f>+E15</f>
        <v>0</v>
      </c>
    </row>
    <row r="80" spans="1:8" x14ac:dyDescent="0.2">
      <c r="A80" s="80" t="s">
        <v>249</v>
      </c>
      <c r="B80" s="698"/>
      <c r="C80" s="301">
        <f>+'Reserve Req'!E23</f>
        <v>0</v>
      </c>
      <c r="D80" s="301">
        <f>+'Reserve Req'!F23</f>
        <v>0</v>
      </c>
      <c r="E80" s="746">
        <f>+'Reserve Req'!G23</f>
        <v>0</v>
      </c>
    </row>
    <row r="81" spans="1:5" ht="13.5" thickBot="1" x14ac:dyDescent="0.25">
      <c r="A81" s="80" t="s">
        <v>69</v>
      </c>
      <c r="B81" s="334">
        <f>B79-B80</f>
        <v>0</v>
      </c>
      <c r="C81" s="334">
        <f>C79-C80</f>
        <v>0</v>
      </c>
      <c r="D81" s="334">
        <f>D79-D80</f>
        <v>0</v>
      </c>
      <c r="E81" s="335">
        <f>E79-E80</f>
        <v>0</v>
      </c>
    </row>
    <row r="82" spans="1:5" ht="73.5" customHeight="1" thickTop="1" x14ac:dyDescent="0.2">
      <c r="A82" s="81"/>
      <c r="B82" s="647" t="str">
        <f>IF(B79&lt;B80,"ERROR, RESERVE REQUIREMENT MUST BE SATISFIED","")</f>
        <v/>
      </c>
      <c r="C82" s="647" t="str">
        <f>IF(C79&lt;C80,"ERROR, RESERVE REQUIREMENT MUST BE SATISFIED","")</f>
        <v/>
      </c>
      <c r="D82" s="647" t="str">
        <f>IF(D79&lt;D80,"ERROR, RESERVE REQUIREMENT MUST BE SATISFIED","")</f>
        <v/>
      </c>
      <c r="E82" s="647" t="str">
        <f>IF(E79&lt;E80,"ERROR, RESERVE REQUIREMENT MUST BE SATISFIED","")</f>
        <v/>
      </c>
    </row>
    <row r="83" spans="1:5" x14ac:dyDescent="0.2">
      <c r="A83" s="331"/>
      <c r="B83" s="331"/>
      <c r="C83" s="192"/>
      <c r="D83" s="646"/>
      <c r="E83" s="646"/>
    </row>
    <row r="85" spans="1:5" x14ac:dyDescent="0.2">
      <c r="A85" s="85"/>
      <c r="B85" s="85"/>
      <c r="C85" s="85"/>
      <c r="E85"/>
    </row>
    <row r="86" spans="1:5" x14ac:dyDescent="0.2">
      <c r="A86" s="85"/>
      <c r="B86" s="85"/>
      <c r="C86" s="85"/>
      <c r="E86"/>
    </row>
    <row r="87" spans="1:5" x14ac:dyDescent="0.2">
      <c r="E87"/>
    </row>
    <row r="88" spans="1:5" x14ac:dyDescent="0.2">
      <c r="E88"/>
    </row>
    <row r="89" spans="1:5" x14ac:dyDescent="0.2">
      <c r="E89"/>
    </row>
    <row r="90" spans="1:5" x14ac:dyDescent="0.2">
      <c r="E90"/>
    </row>
    <row r="91" spans="1:5" x14ac:dyDescent="0.2">
      <c r="E91"/>
    </row>
    <row r="92" spans="1:5" x14ac:dyDescent="0.2">
      <c r="E92"/>
    </row>
    <row r="93" spans="1:5" x14ac:dyDescent="0.2">
      <c r="E93"/>
    </row>
    <row r="94" spans="1:5" x14ac:dyDescent="0.2">
      <c r="E94"/>
    </row>
    <row r="95" spans="1:5" x14ac:dyDescent="0.2">
      <c r="E95"/>
    </row>
    <row r="96" spans="1:5"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sheetData>
  <sheetProtection password="96F1" sheet="1" objects="1" scenarios="1" formatCells="0" formatColumns="0" formatRows="0"/>
  <mergeCells count="5">
    <mergeCell ref="A6:E6"/>
    <mergeCell ref="A1:E1"/>
    <mergeCell ref="A3:E3"/>
    <mergeCell ref="A4:E4"/>
    <mergeCell ref="A5:E5"/>
  </mergeCells>
  <phoneticPr fontId="32" type="noConversion"/>
  <printOptions horizontalCentered="1"/>
  <pageMargins left="0" right="0" top="0" bottom="0" header="0" footer="0"/>
  <pageSetup scale="82" orientation="portrait" cellComments="atEnd" r:id="rId1"/>
  <headerFooter alignWithMargins="0">
    <oddFooter>&amp;C&amp;A&amp;R&amp;P</oddFooter>
  </headerFooter>
  <rowBreaks count="1" manualBreakCount="1">
    <brk id="37" max="4"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53"/>
    <pageSetUpPr fitToPage="1"/>
  </sheetPr>
  <dimension ref="A1:J111"/>
  <sheetViews>
    <sheetView zoomScaleNormal="100" workbookViewId="0">
      <pane ySplit="9" topLeftCell="A10" activePane="bottomLeft" state="frozen"/>
      <selection pane="bottomLeft" activeCell="B38" sqref="B38"/>
    </sheetView>
  </sheetViews>
  <sheetFormatPr defaultColWidth="8.7109375" defaultRowHeight="12.75" x14ac:dyDescent="0.2"/>
  <cols>
    <col min="1" max="1" width="53.42578125" customWidth="1"/>
    <col min="2" max="2" width="15.7109375" style="53" customWidth="1"/>
    <col min="3" max="4" width="15.7109375" style="61" customWidth="1"/>
  </cols>
  <sheetData>
    <row r="1" spans="1:4" ht="42" customHeight="1" x14ac:dyDescent="0.2">
      <c r="A1" s="809" t="s">
        <v>269</v>
      </c>
      <c r="B1" s="809"/>
      <c r="C1" s="809"/>
      <c r="D1" s="809"/>
    </row>
    <row r="2" spans="1:4" x14ac:dyDescent="0.2">
      <c r="A2" s="110"/>
      <c r="B2" s="61"/>
    </row>
    <row r="3" spans="1:4" ht="15" customHeight="1" x14ac:dyDescent="0.25">
      <c r="A3" s="805">
        <f>+'Assumpt &amp; Notes'!C5</f>
        <v>0</v>
      </c>
      <c r="B3" s="805"/>
      <c r="C3" s="805"/>
      <c r="D3" s="805"/>
    </row>
    <row r="4" spans="1:4" ht="15" customHeight="1" x14ac:dyDescent="0.25">
      <c r="A4" s="805" t="s">
        <v>117</v>
      </c>
      <c r="B4" s="805"/>
      <c r="C4" s="805"/>
      <c r="D4" s="805"/>
    </row>
    <row r="5" spans="1:4" ht="15" customHeight="1" x14ac:dyDescent="0.25">
      <c r="A5" s="805" t="s">
        <v>329</v>
      </c>
      <c r="B5" s="805"/>
      <c r="C5" s="805"/>
      <c r="D5" s="805"/>
    </row>
    <row r="6" spans="1:4" ht="15" customHeight="1" x14ac:dyDescent="0.25">
      <c r="A6" s="805" t="str">
        <f>"For the Budgeted Period of  January 1, "&amp;'Assumpt &amp; Notes'!D7&amp;" through December 31, "&amp;'Assumpt &amp; Notes'!D7+2</f>
        <v>For the Budgeted Period of  January 1,  through December 31, 2</v>
      </c>
      <c r="B6" s="805"/>
      <c r="C6" s="805"/>
      <c r="D6" s="805"/>
    </row>
    <row r="7" spans="1:4" x14ac:dyDescent="0.2">
      <c r="A7" s="376"/>
    </row>
    <row r="8" spans="1:4" x14ac:dyDescent="0.2">
      <c r="B8"/>
      <c r="C8"/>
      <c r="D8"/>
    </row>
    <row r="9" spans="1:4" s="49" customFormat="1" x14ac:dyDescent="0.2">
      <c r="B9" s="134">
        <f>'Assumpt &amp; Notes'!$D$7</f>
        <v>0</v>
      </c>
      <c r="C9" s="131">
        <f>'Assumpt &amp; Notes'!$D$7+1</f>
        <v>1</v>
      </c>
      <c r="D9" s="131">
        <f>'Assumpt &amp; Notes'!$D$7+2</f>
        <v>2</v>
      </c>
    </row>
    <row r="10" spans="1:4" s="49" customFormat="1" x14ac:dyDescent="0.2">
      <c r="A10" s="132" t="s">
        <v>13</v>
      </c>
      <c r="B10" s="61"/>
      <c r="C10" s="61"/>
      <c r="D10" s="61"/>
    </row>
    <row r="11" spans="1:4" s="49" customFormat="1" x14ac:dyDescent="0.2">
      <c r="A11" s="395" t="s">
        <v>263</v>
      </c>
      <c r="B11" s="165">
        <f>' Rev Exp by Month-IRIS'!O18</f>
        <v>0</v>
      </c>
      <c r="C11" s="165">
        <f>' Rev Exp by Month-IRIS'!AD18</f>
        <v>0</v>
      </c>
      <c r="D11" s="165">
        <f>' Rev Exp by Month-IRIS'!AS18</f>
        <v>0</v>
      </c>
    </row>
    <row r="12" spans="1:4" s="49" customFormat="1" x14ac:dyDescent="0.2">
      <c r="A12" s="395" t="s">
        <v>264</v>
      </c>
      <c r="B12" s="165">
        <f>' Rev Exp by Month-IRIS'!O19</f>
        <v>0</v>
      </c>
      <c r="C12" s="165">
        <f>' Rev Exp by Month-IRIS'!AD19</f>
        <v>0</v>
      </c>
      <c r="D12" s="165">
        <f>' Rev Exp by Month-IRIS'!AS19</f>
        <v>0</v>
      </c>
    </row>
    <row r="13" spans="1:4" s="49" customFormat="1" x14ac:dyDescent="0.2">
      <c r="A13" s="486" t="s">
        <v>265</v>
      </c>
      <c r="B13" s="165">
        <f>' Rev Exp by Month-IRIS'!O20</f>
        <v>0</v>
      </c>
      <c r="C13" s="165">
        <f>' Rev Exp by Month-IRIS'!AD20</f>
        <v>0</v>
      </c>
      <c r="D13" s="165">
        <f>' Rev Exp by Month-IRIS'!AS20</f>
        <v>0</v>
      </c>
    </row>
    <row r="14" spans="1:4" s="49" customFormat="1" x14ac:dyDescent="0.2">
      <c r="A14" s="49" t="s">
        <v>123</v>
      </c>
      <c r="B14" s="165">
        <f>' Rev Exp by Month-IRIS'!O21</f>
        <v>0</v>
      </c>
      <c r="C14" s="165">
        <f>' Rev Exp by Month-IRIS'!AD21</f>
        <v>0</v>
      </c>
      <c r="D14" s="165">
        <f>' Rev Exp by Month-IRIS'!AS21</f>
        <v>0</v>
      </c>
    </row>
    <row r="15" spans="1:4" s="49" customFormat="1" x14ac:dyDescent="0.2">
      <c r="A15" s="377" t="s">
        <v>152</v>
      </c>
      <c r="B15" s="165">
        <f>' Rev Exp by Month-IRIS'!O22</f>
        <v>0</v>
      </c>
      <c r="C15" s="165">
        <f>' Rev Exp by Month-IRIS'!AD22</f>
        <v>0</v>
      </c>
      <c r="D15" s="165">
        <f>' Rev Exp by Month-IRIS'!AS22</f>
        <v>0</v>
      </c>
    </row>
    <row r="16" spans="1:4" s="49" customFormat="1" x14ac:dyDescent="0.2">
      <c r="A16" s="49" t="s">
        <v>126</v>
      </c>
      <c r="B16" s="165">
        <f>' Rev Exp by Month-IRIS'!O23</f>
        <v>0</v>
      </c>
      <c r="C16" s="165">
        <f>' Rev Exp by Month-IRIS'!AD23</f>
        <v>0</v>
      </c>
      <c r="D16" s="165">
        <f>' Rev Exp by Month-IRIS'!AS23</f>
        <v>0</v>
      </c>
    </row>
    <row r="17" spans="1:8" s="49" customFormat="1" x14ac:dyDescent="0.2">
      <c r="A17" s="78" t="s">
        <v>154</v>
      </c>
      <c r="B17" s="165">
        <f>' Rev Exp by Month-IRIS'!O24</f>
        <v>0</v>
      </c>
      <c r="C17" s="165">
        <f>' Rev Exp by Month-IRIS'!AD24</f>
        <v>0</v>
      </c>
      <c r="D17" s="165">
        <f>' Rev Exp by Month-IRIS'!AS24</f>
        <v>0</v>
      </c>
    </row>
    <row r="18" spans="1:8" s="79" customFormat="1" ht="13.5" thickBot="1" x14ac:dyDescent="0.25">
      <c r="A18" s="79" t="s">
        <v>109</v>
      </c>
      <c r="B18" s="304">
        <f t="shared" ref="B18:D18" si="0">SUM(B11:B17)</f>
        <v>0</v>
      </c>
      <c r="C18" s="304">
        <f t="shared" si="0"/>
        <v>0</v>
      </c>
      <c r="D18" s="304">
        <f t="shared" si="0"/>
        <v>0</v>
      </c>
      <c r="G18" s="49"/>
      <c r="H18" s="49"/>
    </row>
    <row r="19" spans="1:8" s="49" customFormat="1" x14ac:dyDescent="0.2">
      <c r="B19" s="165"/>
      <c r="C19" s="165"/>
      <c r="D19" s="165"/>
    </row>
    <row r="20" spans="1:8" s="49" customFormat="1" x14ac:dyDescent="0.2">
      <c r="A20" s="132" t="s">
        <v>74</v>
      </c>
      <c r="B20" s="165"/>
      <c r="C20" s="165"/>
      <c r="D20" s="165"/>
    </row>
    <row r="21" spans="1:8" s="49" customFormat="1" x14ac:dyDescent="0.2">
      <c r="A21" s="79"/>
      <c r="B21" s="167"/>
      <c r="C21" s="167"/>
      <c r="D21" s="167"/>
    </row>
    <row r="22" spans="1:8" s="49" customFormat="1" x14ac:dyDescent="0.2">
      <c r="A22" s="132" t="s">
        <v>242</v>
      </c>
    </row>
    <row r="23" spans="1:8" s="49" customFormat="1" x14ac:dyDescent="0.2">
      <c r="A23" s="78" t="s">
        <v>234</v>
      </c>
      <c r="B23" s="167">
        <f>+' Rev Exp by Month-IRIS'!O42</f>
        <v>0</v>
      </c>
      <c r="C23" s="167">
        <f>+' Rev Exp by Month-IRIS'!AD42</f>
        <v>0</v>
      </c>
      <c r="D23" s="167">
        <f>+' Rev Exp by Month-IRIS'!AS42</f>
        <v>0</v>
      </c>
    </row>
    <row r="24" spans="1:8" s="49" customFormat="1" x14ac:dyDescent="0.2">
      <c r="A24" s="78" t="s">
        <v>236</v>
      </c>
      <c r="B24" s="167">
        <f>+' Rev Exp by Month-IRIS'!O43</f>
        <v>0</v>
      </c>
      <c r="C24" s="167">
        <f>+' Rev Exp by Month-IRIS'!AD43</f>
        <v>0</v>
      </c>
      <c r="D24" s="167">
        <f>+' Rev Exp by Month-IRIS'!AS43</f>
        <v>0</v>
      </c>
    </row>
    <row r="25" spans="1:8" s="49" customFormat="1" x14ac:dyDescent="0.2">
      <c r="A25" s="79" t="s">
        <v>243</v>
      </c>
      <c r="B25" s="166">
        <f>SUM(B23:B24)</f>
        <v>0</v>
      </c>
      <c r="C25" s="166">
        <f>SUM(C23:C24)</f>
        <v>0</v>
      </c>
      <c r="D25" s="166">
        <f>SUM(D23:D24)</f>
        <v>0</v>
      </c>
    </row>
    <row r="26" spans="1:8" s="49" customFormat="1" x14ac:dyDescent="0.2">
      <c r="A26" s="79"/>
      <c r="B26" s="420"/>
      <c r="C26" s="420"/>
      <c r="D26" s="420"/>
    </row>
    <row r="27" spans="1:8" s="49" customFormat="1" x14ac:dyDescent="0.2">
      <c r="A27" s="79" t="s">
        <v>258</v>
      </c>
      <c r="B27" s="166">
        <f>' Rev Exp by Month-IRIS'!O46</f>
        <v>0</v>
      </c>
      <c r="C27" s="166">
        <f>' Rev Exp by Month-IRIS'!AD46</f>
        <v>0</v>
      </c>
      <c r="D27" s="166">
        <f>' Rev Exp by Month-IRIS'!AS46</f>
        <v>0</v>
      </c>
    </row>
    <row r="28" spans="1:8" s="49" customFormat="1" x14ac:dyDescent="0.2">
      <c r="A28" s="79"/>
      <c r="B28" s="168"/>
      <c r="C28" s="168"/>
      <c r="D28" s="168"/>
    </row>
    <row r="29" spans="1:8" s="79" customFormat="1" x14ac:dyDescent="0.2">
      <c r="A29" s="79" t="s">
        <v>75</v>
      </c>
      <c r="B29" s="378">
        <f>B25+B27</f>
        <v>0</v>
      </c>
      <c r="C29" s="378">
        <f>C25+C27</f>
        <v>0</v>
      </c>
      <c r="D29" s="378">
        <f>D25+D27</f>
        <v>0</v>
      </c>
      <c r="E29" s="49"/>
    </row>
    <row r="30" spans="1:8" s="79" customFormat="1" x14ac:dyDescent="0.2">
      <c r="B30" s="169"/>
      <c r="C30" s="169"/>
      <c r="D30" s="169"/>
    </row>
    <row r="31" spans="1:8" s="49" customFormat="1" ht="14.25" customHeight="1" x14ac:dyDescent="0.2">
      <c r="A31" s="132" t="s">
        <v>76</v>
      </c>
      <c r="B31" s="165"/>
      <c r="C31" s="165"/>
      <c r="D31" s="165"/>
    </row>
    <row r="32" spans="1:8" s="49" customFormat="1" ht="14.25" customHeight="1" x14ac:dyDescent="0.2">
      <c r="A32" s="78" t="s">
        <v>77</v>
      </c>
      <c r="B32" s="165">
        <f>' Rev Exp by Month-IRIS'!O51</f>
        <v>0</v>
      </c>
      <c r="C32" s="165">
        <f>' Rev Exp by Month-IRIS'!AD51</f>
        <v>0</v>
      </c>
      <c r="D32" s="165">
        <f>' Rev Exp by Month-IRIS'!AS51</f>
        <v>0</v>
      </c>
    </row>
    <row r="33" spans="1:10" s="49" customFormat="1" ht="14.25" customHeight="1" x14ac:dyDescent="0.2">
      <c r="A33" s="58" t="s">
        <v>144</v>
      </c>
      <c r="B33" s="165">
        <f>' Rev Exp by Month-IRIS'!O52</f>
        <v>0</v>
      </c>
      <c r="C33" s="165">
        <f>' Rev Exp by Month-IRIS'!AD52</f>
        <v>0</v>
      </c>
      <c r="D33" s="165">
        <f>' Rev Exp by Month-IRIS'!AS52</f>
        <v>0</v>
      </c>
    </row>
    <row r="34" spans="1:10" s="49" customFormat="1" ht="14.25" customHeight="1" x14ac:dyDescent="0.2">
      <c r="A34" s="58" t="s">
        <v>139</v>
      </c>
      <c r="B34" s="165">
        <f>' Rev Exp by Month-IRIS'!O53</f>
        <v>0</v>
      </c>
      <c r="C34" s="165">
        <f>' Rev Exp by Month-IRIS'!AD53</f>
        <v>0</v>
      </c>
      <c r="D34" s="165">
        <f>' Rev Exp by Month-IRIS'!AS53</f>
        <v>0</v>
      </c>
    </row>
    <row r="35" spans="1:10" s="49" customFormat="1" ht="14.25" customHeight="1" x14ac:dyDescent="0.2">
      <c r="A35" s="58" t="s">
        <v>140</v>
      </c>
      <c r="B35" s="165">
        <f>' Rev Exp by Month-IRIS'!O54</f>
        <v>0</v>
      </c>
      <c r="C35" s="165">
        <f>' Rev Exp by Month-IRIS'!AD54</f>
        <v>0</v>
      </c>
      <c r="D35" s="165">
        <f>' Rev Exp by Month-IRIS'!AS54</f>
        <v>0</v>
      </c>
    </row>
    <row r="36" spans="1:10" s="49" customFormat="1" ht="14.25" customHeight="1" x14ac:dyDescent="0.2">
      <c r="A36" s="78" t="s">
        <v>112</v>
      </c>
      <c r="B36" s="165">
        <f>' Rev Exp by Month-IRIS'!O55</f>
        <v>0</v>
      </c>
      <c r="C36" s="165">
        <f>' Rev Exp by Month-IRIS'!AD55</f>
        <v>0</v>
      </c>
      <c r="D36" s="165">
        <f>' Rev Exp by Month-IRIS'!AS55</f>
        <v>0</v>
      </c>
    </row>
    <row r="37" spans="1:10" s="78" customFormat="1" x14ac:dyDescent="0.2">
      <c r="A37" s="78" t="s">
        <v>141</v>
      </c>
      <c r="B37" s="165">
        <f>' Rev Exp by Month-IRIS'!O56</f>
        <v>0</v>
      </c>
      <c r="C37" s="165">
        <f>' Rev Exp by Month-IRIS'!AD56</f>
        <v>0</v>
      </c>
      <c r="D37" s="165">
        <f>' Rev Exp by Month-IRIS'!AS56</f>
        <v>0</v>
      </c>
      <c r="E37" s="49"/>
      <c r="F37" s="49"/>
      <c r="G37" s="49"/>
      <c r="H37" s="49"/>
    </row>
    <row r="38" spans="1:10" s="49" customFormat="1" x14ac:dyDescent="0.2">
      <c r="A38" s="78" t="s">
        <v>155</v>
      </c>
      <c r="B38" s="165">
        <f>' Rev Exp by Month-IRIS'!O57</f>
        <v>0</v>
      </c>
      <c r="C38" s="165">
        <f>' Rev Exp by Month-IRIS'!AD57</f>
        <v>0</v>
      </c>
      <c r="D38" s="165">
        <f>' Rev Exp by Month-IRIS'!AS57</f>
        <v>0</v>
      </c>
    </row>
    <row r="39" spans="1:10" s="49" customFormat="1" x14ac:dyDescent="0.2">
      <c r="A39" s="128" t="str">
        <f>"Total "&amp;A31</f>
        <v>Total Other (Income) Expenses</v>
      </c>
      <c r="B39" s="166">
        <f t="shared" ref="B39:D39" si="1">SUM(B32:B38)</f>
        <v>0</v>
      </c>
      <c r="C39" s="166">
        <f t="shared" si="1"/>
        <v>0</v>
      </c>
      <c r="D39" s="166">
        <f t="shared" si="1"/>
        <v>0</v>
      </c>
    </row>
    <row r="40" spans="1:10" s="49" customFormat="1" x14ac:dyDescent="0.2">
      <c r="A40" s="79"/>
      <c r="B40" s="167"/>
      <c r="C40" s="167"/>
      <c r="D40" s="167"/>
    </row>
    <row r="41" spans="1:10" s="79" customFormat="1" x14ac:dyDescent="0.2">
      <c r="A41" s="79" t="s">
        <v>78</v>
      </c>
      <c r="B41" s="305">
        <f t="shared" ref="B41:D41" si="2">+B29+B39</f>
        <v>0</v>
      </c>
      <c r="C41" s="305">
        <f t="shared" si="2"/>
        <v>0</v>
      </c>
      <c r="D41" s="305">
        <f t="shared" si="2"/>
        <v>0</v>
      </c>
      <c r="E41" s="49"/>
    </row>
    <row r="42" spans="1:10" s="49" customFormat="1" x14ac:dyDescent="0.2">
      <c r="B42" s="165"/>
      <c r="C42" s="165"/>
      <c r="D42" s="165"/>
    </row>
    <row r="43" spans="1:10" s="79" customFormat="1" ht="13.5" thickBot="1" x14ac:dyDescent="0.25">
      <c r="A43" s="79" t="s">
        <v>79</v>
      </c>
      <c r="B43" s="306">
        <f>+B18-B41</f>
        <v>0</v>
      </c>
      <c r="C43" s="306">
        <f>+C18-C41</f>
        <v>0</v>
      </c>
      <c r="D43" s="306">
        <f>+D18-D41</f>
        <v>0</v>
      </c>
      <c r="E43" s="49"/>
      <c r="F43" s="49"/>
      <c r="G43" s="49"/>
      <c r="H43" s="49"/>
      <c r="I43" s="49"/>
      <c r="J43" s="49"/>
    </row>
    <row r="44" spans="1:10" s="79" customFormat="1" ht="13.5" thickTop="1" x14ac:dyDescent="0.2">
      <c r="B44" s="170"/>
      <c r="C44" s="170"/>
      <c r="D44" s="170"/>
      <c r="E44" s="49"/>
      <c r="F44" s="49"/>
      <c r="G44" s="49"/>
      <c r="H44" s="49"/>
      <c r="I44" s="49"/>
      <c r="J44" s="49"/>
    </row>
    <row r="45" spans="1:10" s="79" customFormat="1" ht="13.5" thickBot="1" x14ac:dyDescent="0.25">
      <c r="A45" s="79" t="s">
        <v>214</v>
      </c>
      <c r="B45" s="439">
        <f>' Rev Exp by Month-IRIS'!$N$13</f>
        <v>0</v>
      </c>
      <c r="C45" s="439">
        <f>' Rev Exp by Month-IRIS'!$AC$13</f>
        <v>0</v>
      </c>
      <c r="D45" s="439">
        <f>' Rev Exp by Month-IRIS'!$AR$13</f>
        <v>0</v>
      </c>
      <c r="E45" s="49"/>
      <c r="F45" s="49"/>
      <c r="G45" s="49"/>
      <c r="H45" s="49"/>
      <c r="I45" s="49"/>
      <c r="J45" s="49"/>
    </row>
    <row r="46" spans="1:10" s="49" customFormat="1" ht="13.5" thickTop="1" x14ac:dyDescent="0.2">
      <c r="B46" s="61"/>
      <c r="C46" s="61"/>
      <c r="D46" s="61"/>
    </row>
    <row r="47" spans="1:10" s="49" customFormat="1" x14ac:dyDescent="0.2">
      <c r="A47" s="437" t="s">
        <v>80</v>
      </c>
      <c r="B47" s="438"/>
      <c r="C47" s="438"/>
      <c r="D47" s="518"/>
    </row>
    <row r="48" spans="1:10" s="49" customFormat="1" x14ac:dyDescent="0.2">
      <c r="A48" s="80" t="s">
        <v>251</v>
      </c>
      <c r="B48" s="516" t="e">
        <f>(B$25)/(B$18)</f>
        <v>#DIV/0!</v>
      </c>
      <c r="C48" s="516" t="e">
        <f>(C$25)/(C$18)</f>
        <v>#DIV/0!</v>
      </c>
      <c r="D48" s="519" t="e">
        <f>(D$25)/(D$18)</f>
        <v>#DIV/0!</v>
      </c>
    </row>
    <row r="49" spans="1:4" s="49" customFormat="1" x14ac:dyDescent="0.2">
      <c r="A49" s="496" t="s">
        <v>252</v>
      </c>
      <c r="B49" s="516" t="e">
        <f>+(B27)/(B$18)</f>
        <v>#DIV/0!</v>
      </c>
      <c r="C49" s="516" t="e">
        <f>+(C27)/(C$18)</f>
        <v>#DIV/0!</v>
      </c>
      <c r="D49" s="519" t="e">
        <f>+(D27)/(D$18)</f>
        <v>#DIV/0!</v>
      </c>
    </row>
    <row r="50" spans="1:4" s="49" customFormat="1" x14ac:dyDescent="0.2">
      <c r="A50" s="68" t="s">
        <v>79</v>
      </c>
      <c r="B50" s="517" t="e">
        <f>(B43)/(B$18)</f>
        <v>#DIV/0!</v>
      </c>
      <c r="C50" s="517" t="e">
        <f>(C43)/(C$18)</f>
        <v>#DIV/0!</v>
      </c>
      <c r="D50" s="520" t="e">
        <f>(D43)/(D$18)</f>
        <v>#DIV/0!</v>
      </c>
    </row>
    <row r="51" spans="1:4" s="49" customFormat="1" x14ac:dyDescent="0.2">
      <c r="B51" s="61"/>
      <c r="C51" s="61"/>
      <c r="D51" s="61"/>
    </row>
    <row r="52" spans="1:4" s="49" customFormat="1" x14ac:dyDescent="0.2">
      <c r="B52" s="61"/>
      <c r="C52" s="61"/>
      <c r="D52" s="61"/>
    </row>
    <row r="53" spans="1:4" s="49" customFormat="1" x14ac:dyDescent="0.2">
      <c r="B53" s="61"/>
      <c r="C53" s="61"/>
      <c r="D53" s="61"/>
    </row>
    <row r="54" spans="1:4" x14ac:dyDescent="0.2">
      <c r="A54" s="71"/>
      <c r="B54" s="71"/>
      <c r="C54" s="59"/>
      <c r="D54" s="59"/>
    </row>
    <row r="55" spans="1:4" x14ac:dyDescent="0.2">
      <c r="A55" s="71"/>
      <c r="B55" s="71"/>
      <c r="C55" s="59"/>
      <c r="D55" s="59"/>
    </row>
    <row r="56" spans="1:4" x14ac:dyDescent="0.2">
      <c r="A56" s="72"/>
      <c r="B56" s="72"/>
      <c r="C56" s="59"/>
      <c r="D56" s="59"/>
    </row>
    <row r="57" spans="1:4" x14ac:dyDescent="0.2">
      <c r="A57" s="72"/>
      <c r="B57" s="72"/>
      <c r="C57" s="59"/>
      <c r="D57" s="59"/>
    </row>
    <row r="58" spans="1:4" x14ac:dyDescent="0.2">
      <c r="A58" s="72"/>
      <c r="B58" s="72"/>
      <c r="C58" s="59"/>
      <c r="D58" s="59"/>
    </row>
    <row r="59" spans="1:4" x14ac:dyDescent="0.2">
      <c r="A59" s="72"/>
      <c r="B59" s="72"/>
      <c r="C59" s="59"/>
      <c r="D59" s="59"/>
    </row>
    <row r="60" spans="1:4" x14ac:dyDescent="0.2">
      <c r="A60" s="72"/>
      <c r="B60" s="72"/>
      <c r="C60" s="59"/>
      <c r="D60" s="59"/>
    </row>
    <row r="61" spans="1:4" x14ac:dyDescent="0.2">
      <c r="A61" s="72"/>
      <c r="B61" s="72"/>
      <c r="C61" s="59"/>
      <c r="D61" s="59"/>
    </row>
    <row r="62" spans="1:4" x14ac:dyDescent="0.2">
      <c r="A62" s="72"/>
      <c r="B62" s="72"/>
      <c r="C62" s="59"/>
      <c r="D62" s="59"/>
    </row>
    <row r="63" spans="1:4" x14ac:dyDescent="0.2">
      <c r="A63" s="72"/>
      <c r="B63" s="72"/>
      <c r="C63" s="59"/>
      <c r="D63" s="59"/>
    </row>
    <row r="64" spans="1:4" x14ac:dyDescent="0.2">
      <c r="A64" s="72"/>
      <c r="B64" s="72"/>
      <c r="C64" s="59"/>
      <c r="D64" s="59"/>
    </row>
    <row r="65" spans="1:4" x14ac:dyDescent="0.2">
      <c r="A65" s="72"/>
      <c r="B65" s="72"/>
      <c r="C65" s="59"/>
      <c r="D65" s="59"/>
    </row>
    <row r="66" spans="1:4" x14ac:dyDescent="0.2">
      <c r="B66" s="70"/>
      <c r="C66" s="73"/>
      <c r="D66" s="73"/>
    </row>
    <row r="68" spans="1:4" x14ac:dyDescent="0.2">
      <c r="B68"/>
      <c r="C68"/>
      <c r="D68"/>
    </row>
    <row r="69" spans="1:4" x14ac:dyDescent="0.2">
      <c r="B69"/>
      <c r="C69"/>
      <c r="D69"/>
    </row>
    <row r="70" spans="1:4" x14ac:dyDescent="0.2">
      <c r="B70"/>
      <c r="C70"/>
      <c r="D70"/>
    </row>
    <row r="71" spans="1:4" x14ac:dyDescent="0.2">
      <c r="B71"/>
      <c r="C71"/>
      <c r="D71"/>
    </row>
    <row r="72" spans="1:4" x14ac:dyDescent="0.2">
      <c r="B72"/>
      <c r="C72"/>
      <c r="D72"/>
    </row>
    <row r="73" spans="1:4" x14ac:dyDescent="0.2">
      <c r="B73"/>
      <c r="C73"/>
      <c r="D73"/>
    </row>
    <row r="74" spans="1:4" x14ac:dyDescent="0.2">
      <c r="B74"/>
      <c r="C74"/>
      <c r="D74"/>
    </row>
    <row r="75" spans="1:4" x14ac:dyDescent="0.2">
      <c r="B75"/>
      <c r="C75"/>
      <c r="D75"/>
    </row>
    <row r="76" spans="1:4" x14ac:dyDescent="0.2">
      <c r="B76"/>
      <c r="C76"/>
      <c r="D76"/>
    </row>
    <row r="77" spans="1:4" x14ac:dyDescent="0.2">
      <c r="B77"/>
      <c r="C77"/>
      <c r="D77"/>
    </row>
    <row r="78" spans="1:4" x14ac:dyDescent="0.2">
      <c r="B78"/>
      <c r="C78"/>
      <c r="D78"/>
    </row>
    <row r="79" spans="1:4" x14ac:dyDescent="0.2">
      <c r="B79"/>
      <c r="C79"/>
      <c r="D79"/>
    </row>
    <row r="80" spans="1:4" x14ac:dyDescent="0.2">
      <c r="B80"/>
      <c r="C80"/>
      <c r="D80"/>
    </row>
    <row r="81" spans="2:4" x14ac:dyDescent="0.2">
      <c r="B81"/>
      <c r="C81"/>
      <c r="D81"/>
    </row>
    <row r="82" spans="2:4"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s="49"/>
      <c r="D93" s="49"/>
    </row>
    <row r="94" spans="2:4" x14ac:dyDescent="0.2">
      <c r="B94"/>
      <c r="C94" s="49"/>
      <c r="D94" s="49"/>
    </row>
    <row r="95" spans="2:4" x14ac:dyDescent="0.2">
      <c r="B95"/>
      <c r="C95" s="49"/>
      <c r="D95" s="49"/>
    </row>
    <row r="96" spans="2:4" x14ac:dyDescent="0.2">
      <c r="B96"/>
      <c r="C96" s="49"/>
      <c r="D96" s="49"/>
    </row>
    <row r="97" spans="2:4" x14ac:dyDescent="0.2">
      <c r="B97"/>
      <c r="C97" s="49"/>
      <c r="D97" s="49"/>
    </row>
    <row r="98" spans="2:4" x14ac:dyDescent="0.2">
      <c r="B98"/>
      <c r="C98" s="49"/>
      <c r="D98" s="49"/>
    </row>
    <row r="99" spans="2:4" x14ac:dyDescent="0.2">
      <c r="B99"/>
      <c r="C99" s="49"/>
      <c r="D99" s="49"/>
    </row>
    <row r="100" spans="2:4" x14ac:dyDescent="0.2">
      <c r="B100"/>
      <c r="C100" s="49"/>
      <c r="D100" s="49"/>
    </row>
    <row r="101" spans="2:4" x14ac:dyDescent="0.2">
      <c r="B101"/>
      <c r="C101" s="49"/>
      <c r="D101" s="49"/>
    </row>
    <row r="102" spans="2:4" x14ac:dyDescent="0.2">
      <c r="B102"/>
      <c r="C102" s="49"/>
      <c r="D102" s="49"/>
    </row>
    <row r="103" spans="2:4" x14ac:dyDescent="0.2">
      <c r="B103"/>
      <c r="C103" s="49"/>
      <c r="D103" s="49"/>
    </row>
    <row r="104" spans="2:4" x14ac:dyDescent="0.2">
      <c r="B104"/>
      <c r="C104" s="49"/>
      <c r="D104" s="49"/>
    </row>
    <row r="105" spans="2:4" x14ac:dyDescent="0.2">
      <c r="B105"/>
      <c r="C105" s="49"/>
      <c r="D105" s="49"/>
    </row>
    <row r="106" spans="2:4" x14ac:dyDescent="0.2">
      <c r="B106"/>
      <c r="C106" s="49"/>
      <c r="D106" s="49"/>
    </row>
    <row r="107" spans="2:4" x14ac:dyDescent="0.2">
      <c r="B107"/>
      <c r="C107" s="49"/>
      <c r="D107" s="49"/>
    </row>
    <row r="108" spans="2:4" x14ac:dyDescent="0.2">
      <c r="B108"/>
      <c r="C108" s="49"/>
      <c r="D108" s="49"/>
    </row>
    <row r="109" spans="2:4" x14ac:dyDescent="0.2">
      <c r="B109"/>
      <c r="C109" s="49"/>
      <c r="D109" s="49"/>
    </row>
    <row r="110" spans="2:4" x14ac:dyDescent="0.2">
      <c r="B110"/>
      <c r="C110" s="49"/>
      <c r="D110" s="49"/>
    </row>
    <row r="111" spans="2:4" x14ac:dyDescent="0.2">
      <c r="B111"/>
      <c r="C111" s="49"/>
      <c r="D111" s="49"/>
    </row>
  </sheetData>
  <sheetProtection password="96F1" sheet="1" objects="1" scenarios="1" formatCells="0" formatColumns="0" formatRows="0"/>
  <mergeCells count="5">
    <mergeCell ref="A1:D1"/>
    <mergeCell ref="A6:D6"/>
    <mergeCell ref="A5:D5"/>
    <mergeCell ref="A4:D4"/>
    <mergeCell ref="A3:D3"/>
  </mergeCells>
  <phoneticPr fontId="32" type="noConversion"/>
  <printOptions horizontalCentered="1"/>
  <pageMargins left="0" right="0" top="0" bottom="0.21" header="0.23" footer="0.16"/>
  <pageSetup orientation="portrait" cellComments="atEnd" r:id="rId1"/>
  <headerFooter alignWithMargins="0">
    <oddFooter>&amp;C&amp;A&amp;R&amp;P</oddFooter>
  </headerFooter>
  <rowBreaks count="1" manualBreakCount="1">
    <brk id="45"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indexed="53"/>
  </sheetPr>
  <dimension ref="A1:AT66"/>
  <sheetViews>
    <sheetView zoomScale="85" zoomScaleNormal="85" workbookViewId="0">
      <pane xSplit="1" topLeftCell="B1" activePane="topRight" state="frozen"/>
      <selection pane="topRight" activeCell="C57" sqref="C57:N57"/>
    </sheetView>
  </sheetViews>
  <sheetFormatPr defaultColWidth="8.7109375" defaultRowHeight="12.75" x14ac:dyDescent="0.2"/>
  <cols>
    <col min="1" max="1" width="49.42578125" style="210" bestFit="1" customWidth="1"/>
    <col min="2" max="2" width="9.140625" style="210" customWidth="1"/>
    <col min="3" max="14" width="13.7109375" style="210" customWidth="1"/>
    <col min="15" max="15" width="15.7109375" style="210" customWidth="1"/>
    <col min="16" max="16" width="2" style="210" customWidth="1"/>
    <col min="17" max="29" width="13.7109375" style="210" customWidth="1"/>
    <col min="30" max="30" width="15.7109375" style="210" customWidth="1"/>
    <col min="31" max="31" width="2.28515625" style="208" customWidth="1"/>
    <col min="32" max="44" width="13.7109375" style="210" customWidth="1"/>
    <col min="45" max="45" width="15.7109375" style="210" customWidth="1"/>
    <col min="46" max="16384" width="8.7109375" style="210"/>
  </cols>
  <sheetData>
    <row r="1" spans="1:46" ht="86.25" customHeight="1" x14ac:dyDescent="0.2">
      <c r="A1" s="38"/>
      <c r="B1" s="811" t="s">
        <v>237</v>
      </c>
      <c r="C1" s="811"/>
      <c r="D1" s="811"/>
      <c r="E1" s="811"/>
      <c r="F1" s="811"/>
      <c r="G1" s="811"/>
      <c r="H1" s="811"/>
      <c r="I1" s="811"/>
      <c r="J1" s="811"/>
      <c r="K1" s="38"/>
      <c r="L1" s="38"/>
      <c r="M1" s="38"/>
      <c r="N1" s="38"/>
      <c r="O1" s="38"/>
      <c r="R1" s="46"/>
      <c r="S1" s="46"/>
      <c r="T1" s="46"/>
      <c r="U1" s="46"/>
      <c r="V1" s="38"/>
      <c r="W1" s="38"/>
      <c r="X1" s="38"/>
      <c r="Y1" s="38"/>
      <c r="Z1" s="38"/>
      <c r="AA1" s="38"/>
      <c r="AB1" s="38"/>
      <c r="AC1" s="38"/>
      <c r="AD1" s="38"/>
      <c r="AG1" s="46"/>
      <c r="AH1" s="46"/>
      <c r="AI1" s="46"/>
      <c r="AJ1" s="46"/>
      <c r="AK1" s="38"/>
      <c r="AL1" s="38"/>
      <c r="AM1" s="38"/>
      <c r="AN1" s="38"/>
      <c r="AO1" s="38"/>
      <c r="AP1" s="38"/>
      <c r="AQ1" s="38"/>
      <c r="AR1" s="38"/>
      <c r="AS1" s="38"/>
      <c r="AT1" s="38"/>
    </row>
    <row r="2" spans="1:46" ht="33" customHeight="1" x14ac:dyDescent="0.2">
      <c r="A2" s="38"/>
      <c r="B2" s="117"/>
      <c r="C2" s="117"/>
      <c r="D2" s="117"/>
      <c r="E2" s="117"/>
      <c r="F2" s="117"/>
      <c r="G2" s="117"/>
      <c r="H2" s="117"/>
      <c r="I2" s="117"/>
      <c r="J2" s="117"/>
      <c r="K2" s="38"/>
      <c r="L2" s="38"/>
      <c r="M2" s="38"/>
      <c r="N2" s="38"/>
      <c r="O2" s="38"/>
      <c r="R2" s="46"/>
      <c r="S2" s="46"/>
      <c r="T2" s="46"/>
      <c r="U2" s="46"/>
      <c r="V2" s="38"/>
      <c r="W2" s="38"/>
      <c r="X2" s="38"/>
      <c r="Y2" s="38"/>
      <c r="Z2" s="38"/>
      <c r="AA2" s="38"/>
      <c r="AB2" s="38"/>
      <c r="AC2" s="38"/>
      <c r="AD2" s="38"/>
      <c r="AG2" s="46"/>
      <c r="AH2" s="46"/>
      <c r="AI2" s="46"/>
      <c r="AJ2" s="46"/>
      <c r="AK2" s="38"/>
      <c r="AL2" s="38"/>
      <c r="AM2" s="38"/>
      <c r="AN2" s="38"/>
      <c r="AO2" s="38"/>
      <c r="AP2" s="38"/>
      <c r="AQ2" s="38"/>
      <c r="AR2" s="38"/>
      <c r="AS2" s="38"/>
      <c r="AT2" s="38"/>
    </row>
    <row r="3" spans="1:46" ht="15.75" x14ac:dyDescent="0.2">
      <c r="A3" s="36"/>
      <c r="B3" s="46"/>
      <c r="C3" s="93" t="str">
        <f>IF('Assumpt &amp; Notes'!C5="","",'Assumpt &amp; Notes'!C5)</f>
        <v/>
      </c>
      <c r="D3" s="46"/>
      <c r="E3" s="46"/>
      <c r="F3" s="46"/>
      <c r="G3" s="38"/>
      <c r="H3" s="38"/>
      <c r="I3" s="38"/>
      <c r="J3" s="38"/>
      <c r="K3" s="38"/>
      <c r="L3" s="38"/>
      <c r="M3" s="38"/>
      <c r="N3" s="38"/>
      <c r="O3" s="38"/>
      <c r="Q3" s="208"/>
      <c r="R3" s="93" t="str">
        <f>IF('Assumpt &amp; Notes'!C5="","",'Assumpt &amp; Notes'!C5)</f>
        <v/>
      </c>
      <c r="S3" s="46"/>
      <c r="T3" s="46"/>
      <c r="U3" s="46"/>
      <c r="V3" s="38"/>
      <c r="W3" s="38"/>
      <c r="X3" s="38"/>
      <c r="Y3" s="38"/>
      <c r="Z3" s="38"/>
      <c r="AA3" s="38"/>
      <c r="AB3" s="38"/>
      <c r="AC3" s="38"/>
      <c r="AD3" s="38"/>
      <c r="AF3" s="208"/>
      <c r="AG3" s="93" t="str">
        <f>IF('Assumpt &amp; Notes'!C5="","",'Assumpt &amp; Notes'!C5)</f>
        <v/>
      </c>
      <c r="AH3" s="46"/>
      <c r="AI3" s="46"/>
      <c r="AJ3" s="46"/>
      <c r="AK3" s="38"/>
      <c r="AL3" s="38"/>
      <c r="AM3" s="38"/>
      <c r="AN3" s="38"/>
      <c r="AO3" s="38"/>
      <c r="AP3" s="38"/>
      <c r="AQ3" s="38"/>
      <c r="AR3" s="38"/>
      <c r="AS3" s="38"/>
      <c r="AT3" s="38"/>
    </row>
    <row r="4" spans="1:46" ht="18.75" customHeight="1" x14ac:dyDescent="0.2">
      <c r="A4" s="37"/>
      <c r="B4" s="38"/>
      <c r="C4" s="111" t="str">
        <f>'Assumpt &amp; Notes'!$D$7&amp;" Revenues &amp; Expenses by Month-IRIS"</f>
        <v xml:space="preserve"> Revenues &amp; Expenses by Month-IRIS</v>
      </c>
      <c r="D4" s="38"/>
      <c r="E4" s="38"/>
      <c r="F4" s="38"/>
      <c r="G4" s="38"/>
      <c r="H4" s="38"/>
      <c r="I4" s="38"/>
      <c r="J4" s="38"/>
      <c r="K4" s="38"/>
      <c r="L4" s="38"/>
      <c r="M4" s="38"/>
      <c r="N4" s="38"/>
      <c r="O4" s="38"/>
      <c r="R4" s="111" t="str">
        <f>'Assumpt &amp; Notes'!$D$7+1&amp;" Revenues &amp; Expenses by Month-IRIS"</f>
        <v>1 Revenues &amp; Expenses by Month-IRIS</v>
      </c>
      <c r="S4" s="38"/>
      <c r="T4" s="38"/>
      <c r="U4" s="38"/>
      <c r="V4" s="38"/>
      <c r="W4" s="38"/>
      <c r="X4" s="38"/>
      <c r="Y4" s="38"/>
      <c r="Z4" s="38"/>
      <c r="AA4" s="38"/>
      <c r="AB4" s="38"/>
      <c r="AC4" s="38"/>
      <c r="AD4" s="38"/>
      <c r="AG4" s="111" t="str">
        <f>'Assumpt &amp; Notes'!$D$7+2&amp;" Revenues &amp; Expenses by Month-IRIS"</f>
        <v>2 Revenues &amp; Expenses by Month-IRIS</v>
      </c>
      <c r="AH4" s="38"/>
      <c r="AI4" s="38"/>
      <c r="AJ4" s="38"/>
      <c r="AK4" s="38"/>
      <c r="AL4" s="38"/>
      <c r="AM4" s="38"/>
      <c r="AN4" s="38"/>
      <c r="AO4" s="38"/>
      <c r="AP4" s="38"/>
      <c r="AQ4" s="38"/>
      <c r="AR4" s="38"/>
      <c r="AS4" s="38"/>
      <c r="AT4" s="38"/>
    </row>
    <row r="5" spans="1:46" ht="14.25" x14ac:dyDescent="0.2">
      <c r="A5" s="37" t="s">
        <v>309</v>
      </c>
      <c r="B5" s="39"/>
      <c r="C5" s="40" t="s">
        <v>14</v>
      </c>
      <c r="D5" s="40" t="s">
        <v>15</v>
      </c>
      <c r="E5" s="40" t="s">
        <v>16</v>
      </c>
      <c r="F5" s="40" t="s">
        <v>17</v>
      </c>
      <c r="G5" s="40" t="s">
        <v>18</v>
      </c>
      <c r="H5" s="40" t="s">
        <v>19</v>
      </c>
      <c r="I5" s="40" t="s">
        <v>20</v>
      </c>
      <c r="J5" s="40" t="s">
        <v>21</v>
      </c>
      <c r="K5" s="40" t="s">
        <v>22</v>
      </c>
      <c r="L5" s="40" t="s">
        <v>23</v>
      </c>
      <c r="M5" s="40" t="s">
        <v>24</v>
      </c>
      <c r="N5" s="40" t="s">
        <v>25</v>
      </c>
      <c r="O5" s="40" t="s">
        <v>39</v>
      </c>
      <c r="P5" s="709"/>
      <c r="Q5" s="199"/>
      <c r="R5" s="40" t="s">
        <v>14</v>
      </c>
      <c r="S5" s="40" t="s">
        <v>15</v>
      </c>
      <c r="T5" s="40" t="s">
        <v>16</v>
      </c>
      <c r="U5" s="40" t="s">
        <v>17</v>
      </c>
      <c r="V5" s="40" t="s">
        <v>18</v>
      </c>
      <c r="W5" s="40" t="s">
        <v>19</v>
      </c>
      <c r="X5" s="40" t="s">
        <v>20</v>
      </c>
      <c r="Y5" s="40" t="s">
        <v>21</v>
      </c>
      <c r="Z5" s="40" t="s">
        <v>22</v>
      </c>
      <c r="AA5" s="40" t="s">
        <v>23</v>
      </c>
      <c r="AB5" s="40" t="s">
        <v>24</v>
      </c>
      <c r="AC5" s="40" t="s">
        <v>25</v>
      </c>
      <c r="AD5" s="40" t="s">
        <v>39</v>
      </c>
      <c r="AF5" s="199"/>
      <c r="AG5" s="40" t="s">
        <v>14</v>
      </c>
      <c r="AH5" s="40" t="s">
        <v>15</v>
      </c>
      <c r="AI5" s="40" t="s">
        <v>16</v>
      </c>
      <c r="AJ5" s="40" t="s">
        <v>17</v>
      </c>
      <c r="AK5" s="40" t="s">
        <v>18</v>
      </c>
      <c r="AL5" s="40" t="s">
        <v>19</v>
      </c>
      <c r="AM5" s="40" t="s">
        <v>20</v>
      </c>
      <c r="AN5" s="40" t="s">
        <v>21</v>
      </c>
      <c r="AO5" s="40" t="s">
        <v>22</v>
      </c>
      <c r="AP5" s="40" t="s">
        <v>23</v>
      </c>
      <c r="AQ5" s="40" t="s">
        <v>24</v>
      </c>
      <c r="AR5" s="40" t="s">
        <v>25</v>
      </c>
      <c r="AS5" s="40" t="s">
        <v>39</v>
      </c>
      <c r="AT5" s="38"/>
    </row>
    <row r="6" spans="1:46" ht="14.25" x14ac:dyDescent="0.2">
      <c r="A6" s="382"/>
      <c r="B6" s="199"/>
      <c r="C6" s="40"/>
      <c r="D6" s="40"/>
      <c r="E6" s="40"/>
      <c r="F6" s="40"/>
      <c r="G6" s="40"/>
      <c r="H6" s="40"/>
      <c r="I6" s="40"/>
      <c r="J6" s="40"/>
      <c r="K6" s="40"/>
      <c r="L6" s="40"/>
      <c r="M6" s="40"/>
      <c r="N6" s="40"/>
      <c r="O6" s="40"/>
      <c r="P6" s="709"/>
      <c r="Q6" s="199"/>
      <c r="R6" s="40"/>
      <c r="S6" s="40"/>
      <c r="T6" s="40"/>
      <c r="U6" s="40"/>
      <c r="V6" s="40"/>
      <c r="W6" s="40"/>
      <c r="X6" s="40"/>
      <c r="Y6" s="40"/>
      <c r="Z6" s="40"/>
      <c r="AA6" s="40"/>
      <c r="AB6" s="40"/>
      <c r="AC6" s="40"/>
      <c r="AD6" s="40"/>
      <c r="AF6" s="199"/>
      <c r="AG6" s="40"/>
      <c r="AH6" s="40"/>
      <c r="AI6" s="40"/>
      <c r="AJ6" s="40"/>
      <c r="AK6" s="40"/>
      <c r="AL6" s="40"/>
      <c r="AM6" s="40"/>
      <c r="AN6" s="40"/>
      <c r="AO6" s="40"/>
      <c r="AP6" s="40"/>
      <c r="AQ6" s="40"/>
      <c r="AR6" s="40"/>
      <c r="AS6" s="40"/>
      <c r="AT6" s="38"/>
    </row>
    <row r="7" spans="1:46" ht="14.25" x14ac:dyDescent="0.2">
      <c r="A7" s="450"/>
      <c r="B7" s="199"/>
      <c r="C7" s="40"/>
      <c r="D7" s="40"/>
      <c r="E7" s="40"/>
      <c r="F7" s="40"/>
      <c r="G7" s="40"/>
      <c r="H7" s="40"/>
      <c r="I7" s="40"/>
      <c r="J7" s="40"/>
      <c r="K7" s="40"/>
      <c r="L7" s="40"/>
      <c r="M7" s="40"/>
      <c r="N7" s="40"/>
      <c r="O7" s="40"/>
      <c r="P7" s="709"/>
      <c r="Q7" s="199"/>
      <c r="R7" s="40"/>
      <c r="S7" s="40"/>
      <c r="T7" s="40"/>
      <c r="U7" s="40"/>
      <c r="V7" s="40"/>
      <c r="W7" s="40"/>
      <c r="X7" s="40"/>
      <c r="Y7" s="40"/>
      <c r="Z7" s="40"/>
      <c r="AA7" s="40"/>
      <c r="AB7" s="40"/>
      <c r="AC7" s="40"/>
      <c r="AD7" s="40"/>
      <c r="AF7" s="199"/>
      <c r="AG7" s="40"/>
      <c r="AH7" s="40"/>
      <c r="AI7" s="40"/>
      <c r="AJ7" s="40"/>
      <c r="AK7" s="40"/>
      <c r="AL7" s="40"/>
      <c r="AM7" s="40"/>
      <c r="AN7" s="40"/>
      <c r="AO7" s="40"/>
      <c r="AP7" s="40"/>
      <c r="AQ7" s="40"/>
      <c r="AR7" s="40"/>
      <c r="AS7" s="40"/>
      <c r="AT7" s="38"/>
    </row>
    <row r="8" spans="1:46" s="728" customFormat="1" x14ac:dyDescent="0.2">
      <c r="A8" s="421" t="str">
        <f>IF('Assumpt &amp; Notes'!$J$5="F/EA",('Assumpt &amp; Notes'!$J$5&amp;" Monthly Rate of Service"),IF('Assumpt &amp; Notes'!$J$5="ICA",('Assumpt &amp; Notes'!$J$5&amp;" Monthly Rate of Service ")," "))</f>
        <v xml:space="preserve"> </v>
      </c>
      <c r="B8" s="540" t="str">
        <f>IF('Assumpt &amp; Notes'!$J$5="F/EA",71.71,IF('Assumpt &amp; Notes'!$J$5="ICA",254.73," "))</f>
        <v xml:space="preserve"> </v>
      </c>
      <c r="C8" s="536" t="str">
        <f>+$B$8</f>
        <v xml:space="preserve"> </v>
      </c>
      <c r="D8" s="536" t="str">
        <f t="shared" ref="D8:N8" si="0">+$B$8</f>
        <v xml:space="preserve"> </v>
      </c>
      <c r="E8" s="536" t="str">
        <f t="shared" si="0"/>
        <v xml:space="preserve"> </v>
      </c>
      <c r="F8" s="536" t="str">
        <f t="shared" si="0"/>
        <v xml:space="preserve"> </v>
      </c>
      <c r="G8" s="536" t="str">
        <f t="shared" si="0"/>
        <v xml:space="preserve"> </v>
      </c>
      <c r="H8" s="536" t="str">
        <f t="shared" si="0"/>
        <v xml:space="preserve"> </v>
      </c>
      <c r="I8" s="536" t="str">
        <f t="shared" si="0"/>
        <v xml:space="preserve"> </v>
      </c>
      <c r="J8" s="536" t="str">
        <f t="shared" si="0"/>
        <v xml:space="preserve"> </v>
      </c>
      <c r="K8" s="536" t="str">
        <f t="shared" si="0"/>
        <v xml:space="preserve"> </v>
      </c>
      <c r="L8" s="536" t="str">
        <f t="shared" si="0"/>
        <v xml:space="preserve"> </v>
      </c>
      <c r="M8" s="536" t="str">
        <f t="shared" si="0"/>
        <v xml:space="preserve"> </v>
      </c>
      <c r="N8" s="536" t="str">
        <f t="shared" si="0"/>
        <v xml:space="preserve"> </v>
      </c>
      <c r="O8" s="449"/>
      <c r="P8" s="710"/>
      <c r="Q8" s="540" t="str">
        <f>IF('Assumpt &amp; Notes'!$J$5="F/EA",71.71,IF('Assumpt &amp; Notes'!$J$5="ICA",254.73," "))</f>
        <v xml:space="preserve"> </v>
      </c>
      <c r="R8" s="537" t="str">
        <f>+$Q$8</f>
        <v xml:space="preserve"> </v>
      </c>
      <c r="S8" s="537" t="str">
        <f t="shared" ref="S8:AC8" si="1">+$Q$8</f>
        <v xml:space="preserve"> </v>
      </c>
      <c r="T8" s="537" t="str">
        <f t="shared" si="1"/>
        <v xml:space="preserve"> </v>
      </c>
      <c r="U8" s="537" t="str">
        <f t="shared" si="1"/>
        <v xml:space="preserve"> </v>
      </c>
      <c r="V8" s="537" t="str">
        <f t="shared" si="1"/>
        <v xml:space="preserve"> </v>
      </c>
      <c r="W8" s="537" t="str">
        <f t="shared" si="1"/>
        <v xml:space="preserve"> </v>
      </c>
      <c r="X8" s="537" t="str">
        <f t="shared" si="1"/>
        <v xml:space="preserve"> </v>
      </c>
      <c r="Y8" s="537" t="str">
        <f t="shared" si="1"/>
        <v xml:space="preserve"> </v>
      </c>
      <c r="Z8" s="537" t="str">
        <f t="shared" si="1"/>
        <v xml:space="preserve"> </v>
      </c>
      <c r="AA8" s="537" t="str">
        <f t="shared" si="1"/>
        <v xml:space="preserve"> </v>
      </c>
      <c r="AB8" s="537" t="str">
        <f t="shared" si="1"/>
        <v xml:space="preserve"> </v>
      </c>
      <c r="AC8" s="537" t="str">
        <f t="shared" si="1"/>
        <v xml:space="preserve"> </v>
      </c>
      <c r="AD8" s="374"/>
      <c r="AE8" s="722"/>
      <c r="AF8" s="540" t="str">
        <f>IF('Assumpt &amp; Notes'!$J$5="F/EA",71.71,IF('Assumpt &amp; Notes'!$J$5="ICA",254.73," "))</f>
        <v xml:space="preserve"> </v>
      </c>
      <c r="AG8" s="537" t="str">
        <f>+$AF$8</f>
        <v xml:space="preserve"> </v>
      </c>
      <c r="AH8" s="536" t="str">
        <f t="shared" ref="AH8:AR8" si="2">+$AF$8</f>
        <v xml:space="preserve"> </v>
      </c>
      <c r="AI8" s="536" t="str">
        <f t="shared" si="2"/>
        <v xml:space="preserve"> </v>
      </c>
      <c r="AJ8" s="536" t="str">
        <f t="shared" si="2"/>
        <v xml:space="preserve"> </v>
      </c>
      <c r="AK8" s="536" t="str">
        <f t="shared" si="2"/>
        <v xml:space="preserve"> </v>
      </c>
      <c r="AL8" s="536" t="str">
        <f t="shared" si="2"/>
        <v xml:space="preserve"> </v>
      </c>
      <c r="AM8" s="536" t="str">
        <f t="shared" si="2"/>
        <v xml:space="preserve"> </v>
      </c>
      <c r="AN8" s="536" t="str">
        <f t="shared" si="2"/>
        <v xml:space="preserve"> </v>
      </c>
      <c r="AO8" s="536" t="str">
        <f t="shared" si="2"/>
        <v xml:space="preserve"> </v>
      </c>
      <c r="AP8" s="536" t="str">
        <f t="shared" si="2"/>
        <v xml:space="preserve"> </v>
      </c>
      <c r="AQ8" s="536" t="str">
        <f t="shared" si="2"/>
        <v xml:space="preserve"> </v>
      </c>
      <c r="AR8" s="536" t="str">
        <f t="shared" si="2"/>
        <v xml:space="preserve"> </v>
      </c>
      <c r="AS8" s="374"/>
      <c r="AT8" s="91"/>
    </row>
    <row r="9" spans="1:46" ht="7.5" customHeight="1" x14ac:dyDescent="0.2">
      <c r="A9" s="38"/>
      <c r="B9" s="200"/>
      <c r="C9" s="265"/>
      <c r="D9" s="265"/>
      <c r="E9" s="265"/>
      <c r="F9" s="265"/>
      <c r="G9" s="265"/>
      <c r="H9" s="265"/>
      <c r="I9" s="265"/>
      <c r="J9" s="265"/>
      <c r="K9" s="265"/>
      <c r="L9" s="265"/>
      <c r="M9" s="265"/>
      <c r="N9" s="265"/>
      <c r="O9" s="266"/>
      <c r="P9" s="266"/>
      <c r="Q9" s="200"/>
      <c r="R9" s="265"/>
      <c r="S9" s="265"/>
      <c r="T9" s="265"/>
      <c r="U9" s="265"/>
      <c r="V9" s="265"/>
      <c r="W9" s="265"/>
      <c r="X9" s="265"/>
      <c r="Y9" s="265"/>
      <c r="Z9" s="265"/>
      <c r="AA9" s="265"/>
      <c r="AB9" s="265"/>
      <c r="AC9" s="265"/>
      <c r="AD9" s="266"/>
      <c r="AE9" s="723"/>
      <c r="AF9" s="200"/>
      <c r="AG9" s="265"/>
      <c r="AH9" s="265"/>
      <c r="AI9" s="265"/>
      <c r="AJ9" s="265"/>
      <c r="AK9" s="265"/>
      <c r="AL9" s="265"/>
      <c r="AM9" s="265"/>
      <c r="AN9" s="265"/>
      <c r="AO9" s="265"/>
      <c r="AP9" s="265"/>
      <c r="AQ9" s="265"/>
      <c r="AR9" s="265"/>
      <c r="AS9" s="266"/>
      <c r="AT9" s="38"/>
    </row>
    <row r="10" spans="1:46" s="729" customFormat="1" x14ac:dyDescent="0.2">
      <c r="A10" s="421" t="str">
        <f>IF('Assumpt &amp; Notes'!$J$5="F/EA",('Assumpt &amp; Notes'!$J$5&amp;" SDPC Monthly Rate of Service")," ")</f>
        <v xml:space="preserve"> </v>
      </c>
      <c r="B10" s="541" t="str">
        <f>IF('Assumpt &amp; Notes'!$J$5="F/EA",18.18," ")</f>
        <v xml:space="preserve"> </v>
      </c>
      <c r="C10" s="538" t="str">
        <f>IF('Assumpt &amp; Notes'!$J$5="F/EA",$B$10," ")</f>
        <v xml:space="preserve"> </v>
      </c>
      <c r="D10" s="538" t="str">
        <f>IF('Assumpt &amp; Notes'!$J$5="F/EA",$B$10," ")</f>
        <v xml:space="preserve"> </v>
      </c>
      <c r="E10" s="538" t="str">
        <f>IF('Assumpt &amp; Notes'!$J$5="F/EA",$B$10," ")</f>
        <v xml:space="preserve"> </v>
      </c>
      <c r="F10" s="538" t="str">
        <f>IF('Assumpt &amp; Notes'!$J$5="F/EA",$B$10," ")</f>
        <v xml:space="preserve"> </v>
      </c>
      <c r="G10" s="538" t="str">
        <f>IF('Assumpt &amp; Notes'!$J$5="F/EA",$B$10," ")</f>
        <v xml:space="preserve"> </v>
      </c>
      <c r="H10" s="538" t="str">
        <f>IF('Assumpt &amp; Notes'!$J$5="F/EA",$B$10," ")</f>
        <v xml:space="preserve"> </v>
      </c>
      <c r="I10" s="538" t="str">
        <f>IF('Assumpt &amp; Notes'!$J$5="F/EA",$B$10," ")</f>
        <v xml:space="preserve"> </v>
      </c>
      <c r="J10" s="538" t="str">
        <f>IF('Assumpt &amp; Notes'!$J$5="F/EA",$B$10," ")</f>
        <v xml:space="preserve"> </v>
      </c>
      <c r="K10" s="538" t="str">
        <f>IF('Assumpt &amp; Notes'!$J$5="F/EA",$B$10," ")</f>
        <v xml:space="preserve"> </v>
      </c>
      <c r="L10" s="538" t="str">
        <f>IF('Assumpt &amp; Notes'!$J$5="F/EA",$B$10," ")</f>
        <v xml:space="preserve"> </v>
      </c>
      <c r="M10" s="538" t="str">
        <f>IF('Assumpt &amp; Notes'!$J$5="F/EA",$B$10," ")</f>
        <v xml:space="preserve"> </v>
      </c>
      <c r="N10" s="538" t="str">
        <f>IF('Assumpt &amp; Notes'!$J$5="F/EA",$B$10," ")</f>
        <v xml:space="preserve"> </v>
      </c>
      <c r="O10" s="374"/>
      <c r="P10" s="710"/>
      <c r="Q10" s="541" t="str">
        <f>IF('Assumpt &amp; Notes'!$J$5="F/EA",18.18," ")</f>
        <v xml:space="preserve"> </v>
      </c>
      <c r="R10" s="538" t="str">
        <f>IF('Assumpt &amp; Notes'!$J$5="F/EA",$Q10," ")</f>
        <v xml:space="preserve"> </v>
      </c>
      <c r="S10" s="538" t="str">
        <f>IF('Assumpt &amp; Notes'!$J$5="F/EA",$Q10," ")</f>
        <v xml:space="preserve"> </v>
      </c>
      <c r="T10" s="538" t="str">
        <f>IF('Assumpt &amp; Notes'!$J$5="F/EA",$Q10," ")</f>
        <v xml:space="preserve"> </v>
      </c>
      <c r="U10" s="538" t="str">
        <f>IF('Assumpt &amp; Notes'!$J$5="F/EA",$Q10," ")</f>
        <v xml:space="preserve"> </v>
      </c>
      <c r="V10" s="538" t="str">
        <f>IF('Assumpt &amp; Notes'!$J$5="F/EA",$Q10," ")</f>
        <v xml:space="preserve"> </v>
      </c>
      <c r="W10" s="538" t="str">
        <f>IF('Assumpt &amp; Notes'!$J$5="F/EA",$Q10," ")</f>
        <v xml:space="preserve"> </v>
      </c>
      <c r="X10" s="538" t="str">
        <f>IF('Assumpt &amp; Notes'!$J$5="F/EA",$Q10," ")</f>
        <v xml:space="preserve"> </v>
      </c>
      <c r="Y10" s="538" t="str">
        <f>IF('Assumpt &amp; Notes'!$J$5="F/EA",$Q10," ")</f>
        <v xml:space="preserve"> </v>
      </c>
      <c r="Z10" s="538" t="str">
        <f>IF('Assumpt &amp; Notes'!$J$5="F/EA",$Q10," ")</f>
        <v xml:space="preserve"> </v>
      </c>
      <c r="AA10" s="538" t="str">
        <f>IF('Assumpt &amp; Notes'!$J$5="F/EA",$Q10," ")</f>
        <v xml:space="preserve"> </v>
      </c>
      <c r="AB10" s="538" t="str">
        <f>IF('Assumpt &amp; Notes'!$J$5="F/EA",$Q10," ")</f>
        <v xml:space="preserve"> </v>
      </c>
      <c r="AC10" s="538" t="str">
        <f>IF('Assumpt &amp; Notes'!$J$5="F/EA",$Q10," ")</f>
        <v xml:space="preserve"> </v>
      </c>
      <c r="AD10" s="374"/>
      <c r="AE10" s="724"/>
      <c r="AF10" s="541" t="str">
        <f>IF('Assumpt &amp; Notes'!$J$5="F/EA",18.18," ")</f>
        <v xml:space="preserve"> </v>
      </c>
      <c r="AG10" s="538" t="str">
        <f>IF('Assumpt &amp; Notes'!$J$5="F/EA",$AF10," ")</f>
        <v xml:space="preserve"> </v>
      </c>
      <c r="AH10" s="538" t="str">
        <f>IF('Assumpt &amp; Notes'!$J$5="F/EA",$AF10," ")</f>
        <v xml:space="preserve"> </v>
      </c>
      <c r="AI10" s="538" t="str">
        <f>IF('Assumpt &amp; Notes'!$J$5="F/EA",$AF10," ")</f>
        <v xml:space="preserve"> </v>
      </c>
      <c r="AJ10" s="538" t="str">
        <f>IF('Assumpt &amp; Notes'!$J$5="F/EA",$AF10," ")</f>
        <v xml:space="preserve"> </v>
      </c>
      <c r="AK10" s="538" t="str">
        <f>IF('Assumpt &amp; Notes'!$J$5="F/EA",$AF10," ")</f>
        <v xml:space="preserve"> </v>
      </c>
      <c r="AL10" s="538" t="str">
        <f>IF('Assumpt &amp; Notes'!$J$5="F/EA",$AF10," ")</f>
        <v xml:space="preserve"> </v>
      </c>
      <c r="AM10" s="538" t="str">
        <f>IF('Assumpt &amp; Notes'!$J$5="F/EA",$AF10," ")</f>
        <v xml:space="preserve"> </v>
      </c>
      <c r="AN10" s="538" t="str">
        <f>IF('Assumpt &amp; Notes'!$J$5="F/EA",$AF10," ")</f>
        <v xml:space="preserve"> </v>
      </c>
      <c r="AO10" s="538" t="str">
        <f>IF('Assumpt &amp; Notes'!$J$5="F/EA",$AF10," ")</f>
        <v xml:space="preserve"> </v>
      </c>
      <c r="AP10" s="538" t="str">
        <f>IF('Assumpt &amp; Notes'!$J$5="F/EA",$AF10," ")</f>
        <v xml:space="preserve"> </v>
      </c>
      <c r="AQ10" s="538" t="str">
        <f>IF('Assumpt &amp; Notes'!$J$5="F/EA",$AF10," ")</f>
        <v xml:space="preserve"> </v>
      </c>
      <c r="AR10" s="538" t="str">
        <f>IF('Assumpt &amp; Notes'!$J$5="F/EA",$AF10," ")</f>
        <v xml:space="preserve"> </v>
      </c>
      <c r="AS10" s="374"/>
      <c r="AT10" s="42"/>
    </row>
    <row r="11" spans="1:46" s="729" customFormat="1" x14ac:dyDescent="0.2">
      <c r="A11" s="40"/>
      <c r="B11" s="201"/>
      <c r="C11" s="240"/>
      <c r="D11" s="240"/>
      <c r="E11" s="240"/>
      <c r="F11" s="240"/>
      <c r="G11" s="240"/>
      <c r="H11" s="240"/>
      <c r="I11" s="240"/>
      <c r="J11" s="240"/>
      <c r="K11" s="240"/>
      <c r="L11" s="240"/>
      <c r="M11" s="240"/>
      <c r="N11" s="240"/>
      <c r="O11" s="236"/>
      <c r="P11" s="711"/>
      <c r="Q11" s="201"/>
      <c r="R11" s="240"/>
      <c r="S11" s="240"/>
      <c r="T11" s="240"/>
      <c r="U11" s="240"/>
      <c r="V11" s="240"/>
      <c r="W11" s="240"/>
      <c r="X11" s="240"/>
      <c r="Y11" s="240"/>
      <c r="Z11" s="240"/>
      <c r="AA11" s="240"/>
      <c r="AB11" s="240"/>
      <c r="AC11" s="240"/>
      <c r="AD11" s="236"/>
      <c r="AE11" s="725"/>
      <c r="AF11" s="201"/>
      <c r="AG11" s="240"/>
      <c r="AH11" s="240"/>
      <c r="AI11" s="240"/>
      <c r="AJ11" s="240"/>
      <c r="AK11" s="240"/>
      <c r="AL11" s="240"/>
      <c r="AM11" s="240"/>
      <c r="AN11" s="240"/>
      <c r="AO11" s="240"/>
      <c r="AP11" s="240"/>
      <c r="AQ11" s="240"/>
      <c r="AR11" s="240"/>
      <c r="AS11" s="236"/>
      <c r="AT11" s="42"/>
    </row>
    <row r="12" spans="1:46" s="729" customFormat="1" ht="15" x14ac:dyDescent="0.2">
      <c r="A12" s="559" t="s">
        <v>192</v>
      </c>
      <c r="B12" s="202"/>
      <c r="C12" s="240"/>
      <c r="D12" s="240"/>
      <c r="E12" s="240"/>
      <c r="F12" s="240"/>
      <c r="G12" s="240"/>
      <c r="H12" s="240"/>
      <c r="I12" s="240"/>
      <c r="J12" s="240"/>
      <c r="K12" s="240"/>
      <c r="L12" s="240"/>
      <c r="M12" s="240"/>
      <c r="N12" s="240"/>
      <c r="O12" s="236"/>
      <c r="P12" s="711"/>
      <c r="Q12" s="202"/>
      <c r="R12" s="240"/>
      <c r="S12" s="240"/>
      <c r="T12" s="240"/>
      <c r="U12" s="240"/>
      <c r="V12" s="240"/>
      <c r="W12" s="240"/>
      <c r="X12" s="240"/>
      <c r="Y12" s="240"/>
      <c r="Z12" s="240"/>
      <c r="AA12" s="240"/>
      <c r="AB12" s="240"/>
      <c r="AC12" s="240"/>
      <c r="AD12" s="236"/>
      <c r="AE12" s="725"/>
      <c r="AF12" s="202"/>
      <c r="AG12" s="240"/>
      <c r="AH12" s="240"/>
      <c r="AI12" s="240"/>
      <c r="AJ12" s="240"/>
      <c r="AK12" s="240"/>
      <c r="AL12" s="240"/>
      <c r="AM12" s="240"/>
      <c r="AN12" s="240"/>
      <c r="AO12" s="240"/>
      <c r="AP12" s="240"/>
      <c r="AQ12" s="240"/>
      <c r="AR12" s="240"/>
      <c r="AS12" s="236"/>
      <c r="AT12" s="42"/>
    </row>
    <row r="13" spans="1:46" s="729" customFormat="1" x14ac:dyDescent="0.2">
      <c r="A13" s="382" t="s">
        <v>174</v>
      </c>
      <c r="B13" s="202"/>
      <c r="C13" s="241">
        <f>+'Enrollment-IRIS '!B47</f>
        <v>0</v>
      </c>
      <c r="D13" s="241">
        <f>+'Enrollment-IRIS '!C47</f>
        <v>0</v>
      </c>
      <c r="E13" s="241">
        <f>+'Enrollment-IRIS '!D47</f>
        <v>0</v>
      </c>
      <c r="F13" s="241">
        <f>+'Enrollment-IRIS '!E47</f>
        <v>0</v>
      </c>
      <c r="G13" s="241">
        <f>+'Enrollment-IRIS '!F47</f>
        <v>0</v>
      </c>
      <c r="H13" s="241">
        <f>+'Enrollment-IRIS '!G47</f>
        <v>0</v>
      </c>
      <c r="I13" s="241">
        <f>+'Enrollment-IRIS '!H47</f>
        <v>0</v>
      </c>
      <c r="J13" s="241">
        <f>+'Enrollment-IRIS '!I47</f>
        <v>0</v>
      </c>
      <c r="K13" s="241">
        <f>+'Enrollment-IRIS '!J47</f>
        <v>0</v>
      </c>
      <c r="L13" s="241">
        <f>+'Enrollment-IRIS '!K47</f>
        <v>0</v>
      </c>
      <c r="M13" s="241">
        <f>+'Enrollment-IRIS '!L47</f>
        <v>0</v>
      </c>
      <c r="N13" s="241">
        <f>+'Enrollment-IRIS '!M47</f>
        <v>0</v>
      </c>
      <c r="O13" s="236"/>
      <c r="P13" s="711"/>
      <c r="Q13" s="202"/>
      <c r="R13" s="241">
        <f>+'Enrollment-IRIS '!O47</f>
        <v>0</v>
      </c>
      <c r="S13" s="241">
        <f>+'Enrollment-IRIS '!P47</f>
        <v>0</v>
      </c>
      <c r="T13" s="241">
        <f>+'Enrollment-IRIS '!Q47</f>
        <v>0</v>
      </c>
      <c r="U13" s="241">
        <f>+'Enrollment-IRIS '!R47</f>
        <v>0</v>
      </c>
      <c r="V13" s="241">
        <f>+'Enrollment-IRIS '!S47</f>
        <v>0</v>
      </c>
      <c r="W13" s="241">
        <f>+'Enrollment-IRIS '!T47</f>
        <v>0</v>
      </c>
      <c r="X13" s="241">
        <f>+'Enrollment-IRIS '!U47</f>
        <v>0</v>
      </c>
      <c r="Y13" s="241">
        <f>+'Enrollment-IRIS '!V47</f>
        <v>0</v>
      </c>
      <c r="Z13" s="241">
        <f>+'Enrollment-IRIS '!W47</f>
        <v>0</v>
      </c>
      <c r="AA13" s="241">
        <f>+'Enrollment-IRIS '!X47</f>
        <v>0</v>
      </c>
      <c r="AB13" s="241">
        <f>+'Enrollment-IRIS '!Y47</f>
        <v>0</v>
      </c>
      <c r="AC13" s="241">
        <f>+'Enrollment-IRIS '!Z47</f>
        <v>0</v>
      </c>
      <c r="AD13" s="236"/>
      <c r="AE13" s="726"/>
      <c r="AF13" s="202"/>
      <c r="AG13" s="241">
        <f>+'Enrollment-IRIS '!AB47</f>
        <v>0</v>
      </c>
      <c r="AH13" s="241">
        <f>+'Enrollment-IRIS '!AC47</f>
        <v>0</v>
      </c>
      <c r="AI13" s="241">
        <f>+'Enrollment-IRIS '!AD47</f>
        <v>0</v>
      </c>
      <c r="AJ13" s="241">
        <f>+'Enrollment-IRIS '!AE47</f>
        <v>0</v>
      </c>
      <c r="AK13" s="241">
        <f>+'Enrollment-IRIS '!AF47</f>
        <v>0</v>
      </c>
      <c r="AL13" s="241">
        <f>+'Enrollment-IRIS '!AG47</f>
        <v>0</v>
      </c>
      <c r="AM13" s="241">
        <f>+'Enrollment-IRIS '!AH47</f>
        <v>0</v>
      </c>
      <c r="AN13" s="241">
        <f>+'Enrollment-IRIS '!AI47</f>
        <v>0</v>
      </c>
      <c r="AO13" s="241">
        <f>+'Enrollment-IRIS '!AJ47</f>
        <v>0</v>
      </c>
      <c r="AP13" s="241">
        <f>+'Enrollment-IRIS '!AK47</f>
        <v>0</v>
      </c>
      <c r="AQ13" s="241">
        <f>+'Enrollment-IRIS '!AL47</f>
        <v>0</v>
      </c>
      <c r="AR13" s="241">
        <f>+'Enrollment-IRIS '!AM47</f>
        <v>0</v>
      </c>
      <c r="AS13" s="236"/>
      <c r="AT13" s="42"/>
    </row>
    <row r="14" spans="1:46" s="728" customFormat="1" x14ac:dyDescent="0.2">
      <c r="A14" s="382" t="str">
        <f>IF('Assumpt &amp; Notes'!$J$5="F/EA",(" SPDC Participants")," ")</f>
        <v xml:space="preserve"> </v>
      </c>
      <c r="B14" s="202"/>
      <c r="C14" s="241" t="str">
        <f>IF('Assumpt &amp; Notes'!$J$5="F/EA", 'Enrollment-IRIS '!B48," ")</f>
        <v xml:space="preserve"> </v>
      </c>
      <c r="D14" s="241" t="str">
        <f>IF('Assumpt &amp; Notes'!$J$5="F/EA", 'Enrollment-IRIS '!C48," ")</f>
        <v xml:space="preserve"> </v>
      </c>
      <c r="E14" s="241" t="str">
        <f>IF('Assumpt &amp; Notes'!$J$5="F/EA", 'Enrollment-IRIS '!D48," ")</f>
        <v xml:space="preserve"> </v>
      </c>
      <c r="F14" s="241" t="str">
        <f>IF('Assumpt &amp; Notes'!$J$5="F/EA", 'Enrollment-IRIS '!E48," ")</f>
        <v xml:space="preserve"> </v>
      </c>
      <c r="G14" s="241" t="str">
        <f>IF('Assumpt &amp; Notes'!$J$5="F/EA", 'Enrollment-IRIS '!F48," ")</f>
        <v xml:space="preserve"> </v>
      </c>
      <c r="H14" s="241" t="str">
        <f>IF('Assumpt &amp; Notes'!$J$5="F/EA", 'Enrollment-IRIS '!G48," ")</f>
        <v xml:space="preserve"> </v>
      </c>
      <c r="I14" s="241" t="str">
        <f>IF('Assumpt &amp; Notes'!$J$5="F/EA", 'Enrollment-IRIS '!H48," ")</f>
        <v xml:space="preserve"> </v>
      </c>
      <c r="J14" s="241" t="str">
        <f>IF('Assumpt &amp; Notes'!$J$5="F/EA", 'Enrollment-IRIS '!I48," ")</f>
        <v xml:space="preserve"> </v>
      </c>
      <c r="K14" s="241" t="str">
        <f>IF('Assumpt &amp; Notes'!$J$5="F/EA", 'Enrollment-IRIS '!J48," ")</f>
        <v xml:space="preserve"> </v>
      </c>
      <c r="L14" s="241" t="str">
        <f>IF('Assumpt &amp; Notes'!$J$5="F/EA", 'Enrollment-IRIS '!K48," ")</f>
        <v xml:space="preserve"> </v>
      </c>
      <c r="M14" s="241" t="str">
        <f>IF('Assumpt &amp; Notes'!$J$5="F/EA", 'Enrollment-IRIS '!L48," ")</f>
        <v xml:space="preserve"> </v>
      </c>
      <c r="N14" s="241" t="str">
        <f>IF('Assumpt &amp; Notes'!$J$5="F/EA", 'Enrollment-IRIS '!M48," ")</f>
        <v xml:space="preserve"> </v>
      </c>
      <c r="O14" s="236"/>
      <c r="P14" s="711"/>
      <c r="Q14" s="202"/>
      <c r="R14" s="241" t="str">
        <f>IF('Assumpt &amp; Notes'!$J$5="F/EA", 'Enrollment-IRIS '!O48," ")</f>
        <v xml:space="preserve"> </v>
      </c>
      <c r="S14" s="241" t="str">
        <f>IF('Assumpt &amp; Notes'!$J$5="F/EA", 'Enrollment-IRIS '!P48," ")</f>
        <v xml:space="preserve"> </v>
      </c>
      <c r="T14" s="241" t="str">
        <f>IF('Assumpt &amp; Notes'!$J$5="F/EA", 'Enrollment-IRIS '!Q48," ")</f>
        <v xml:space="preserve"> </v>
      </c>
      <c r="U14" s="241" t="str">
        <f>IF('Assumpt &amp; Notes'!$J$5="F/EA", 'Enrollment-IRIS '!R48," ")</f>
        <v xml:space="preserve"> </v>
      </c>
      <c r="V14" s="241" t="str">
        <f>IF('Assumpt &amp; Notes'!$J$5="F/EA", 'Enrollment-IRIS '!S48," ")</f>
        <v xml:space="preserve"> </v>
      </c>
      <c r="W14" s="241" t="str">
        <f>IF('Assumpt &amp; Notes'!$J$5="F/EA", 'Enrollment-IRIS '!T48," ")</f>
        <v xml:space="preserve"> </v>
      </c>
      <c r="X14" s="241" t="str">
        <f>IF('Assumpt &amp; Notes'!$J$5="F/EA", 'Enrollment-IRIS '!U48," ")</f>
        <v xml:space="preserve"> </v>
      </c>
      <c r="Y14" s="241" t="str">
        <f>IF('Assumpt &amp; Notes'!$J$5="F/EA", 'Enrollment-IRIS '!V48," ")</f>
        <v xml:space="preserve"> </v>
      </c>
      <c r="Z14" s="241" t="str">
        <f>IF('Assumpt &amp; Notes'!$J$5="F/EA", 'Enrollment-IRIS '!W48," ")</f>
        <v xml:space="preserve"> </v>
      </c>
      <c r="AA14" s="241" t="str">
        <f>IF('Assumpt &amp; Notes'!$J$5="F/EA", 'Enrollment-IRIS '!X48," ")</f>
        <v xml:space="preserve"> </v>
      </c>
      <c r="AB14" s="241" t="str">
        <f>IF('Assumpt &amp; Notes'!$J$5="F/EA", 'Enrollment-IRIS '!Y48," ")</f>
        <v xml:space="preserve"> </v>
      </c>
      <c r="AC14" s="241" t="str">
        <f>IF('Assumpt &amp; Notes'!$J$5="F/EA", 'Enrollment-IRIS '!Z48," ")</f>
        <v xml:space="preserve"> </v>
      </c>
      <c r="AD14" s="236"/>
      <c r="AE14" s="727"/>
      <c r="AF14" s="202"/>
      <c r="AG14" s="241" t="str">
        <f>IF('Assumpt &amp; Notes'!$J$5="F/EA", 'Enrollment-IRIS '!AB48," ")</f>
        <v xml:space="preserve"> </v>
      </c>
      <c r="AH14" s="241" t="str">
        <f>IF('Assumpt &amp; Notes'!$J$5="F/EA", 'Enrollment-IRIS '!AC48," ")</f>
        <v xml:space="preserve"> </v>
      </c>
      <c r="AI14" s="241" t="str">
        <f>IF('Assumpt &amp; Notes'!$J$5="F/EA", 'Enrollment-IRIS '!AD48," ")</f>
        <v xml:space="preserve"> </v>
      </c>
      <c r="AJ14" s="241" t="str">
        <f>IF('Assumpt &amp; Notes'!$J$5="F/EA", 'Enrollment-IRIS '!AE48," ")</f>
        <v xml:space="preserve"> </v>
      </c>
      <c r="AK14" s="241" t="str">
        <f>IF('Assumpt &amp; Notes'!$J$5="F/EA", 'Enrollment-IRIS '!AF48," ")</f>
        <v xml:space="preserve"> </v>
      </c>
      <c r="AL14" s="241" t="str">
        <f>IF('Assumpt &amp; Notes'!$J$5="F/EA", 'Enrollment-IRIS '!AG48," ")</f>
        <v xml:space="preserve"> </v>
      </c>
      <c r="AM14" s="241" t="str">
        <f>IF('Assumpt &amp; Notes'!$J$5="F/EA", 'Enrollment-IRIS '!AH48," ")</f>
        <v xml:space="preserve"> </v>
      </c>
      <c r="AN14" s="241" t="str">
        <f>IF('Assumpt &amp; Notes'!$J$5="F/EA", 'Enrollment-IRIS '!AI48," ")</f>
        <v xml:space="preserve"> </v>
      </c>
      <c r="AO14" s="241" t="str">
        <f>IF('Assumpt &amp; Notes'!$J$5="F/EA", 'Enrollment-IRIS '!AJ48," ")</f>
        <v xml:space="preserve"> </v>
      </c>
      <c r="AP14" s="241" t="str">
        <f>IF('Assumpt &amp; Notes'!$J$5="F/EA", 'Enrollment-IRIS '!AK48," ")</f>
        <v xml:space="preserve"> </v>
      </c>
      <c r="AQ14" s="241" t="str">
        <f>IF('Assumpt &amp; Notes'!$J$5="F/EA", 'Enrollment-IRIS '!AL48," ")</f>
        <v xml:space="preserve"> </v>
      </c>
      <c r="AR14" s="241" t="str">
        <f>IF('Assumpt &amp; Notes'!$J$5="F/EA", 'Enrollment-IRIS '!AM48," ")</f>
        <v xml:space="preserve"> </v>
      </c>
      <c r="AS14" s="236"/>
      <c r="AT14" s="91"/>
    </row>
    <row r="15" spans="1:46" x14ac:dyDescent="0.2">
      <c r="A15" s="43"/>
      <c r="B15" s="202"/>
      <c r="C15" s="552"/>
      <c r="D15" s="552"/>
      <c r="E15" s="552"/>
      <c r="F15" s="552"/>
      <c r="G15" s="552"/>
      <c r="H15" s="552"/>
      <c r="I15" s="552"/>
      <c r="J15" s="552"/>
      <c r="K15" s="552"/>
      <c r="L15" s="552"/>
      <c r="M15" s="552"/>
      <c r="N15" s="552"/>
      <c r="O15" s="552"/>
      <c r="P15" s="712"/>
      <c r="Q15" s="202"/>
      <c r="R15" s="552"/>
      <c r="S15" s="552"/>
      <c r="T15" s="552"/>
      <c r="U15" s="552"/>
      <c r="V15" s="552"/>
      <c r="W15" s="552"/>
      <c r="X15" s="552"/>
      <c r="Y15" s="552"/>
      <c r="Z15" s="552"/>
      <c r="AA15" s="552"/>
      <c r="AB15" s="552"/>
      <c r="AC15" s="552"/>
      <c r="AD15" s="552"/>
      <c r="AE15" s="720"/>
      <c r="AF15" s="202"/>
      <c r="AG15" s="552"/>
      <c r="AH15" s="552"/>
      <c r="AI15" s="552"/>
      <c r="AJ15" s="552"/>
      <c r="AK15" s="552"/>
      <c r="AL15" s="552"/>
      <c r="AM15" s="552"/>
      <c r="AN15" s="552"/>
      <c r="AO15" s="552"/>
      <c r="AP15" s="552"/>
      <c r="AQ15" s="552"/>
      <c r="AR15" s="552"/>
      <c r="AS15" s="552"/>
      <c r="AT15" s="38"/>
    </row>
    <row r="16" spans="1:46" ht="15.75" x14ac:dyDescent="0.2">
      <c r="A16" s="92" t="s">
        <v>107</v>
      </c>
      <c r="B16" s="202"/>
      <c r="C16" s="552"/>
      <c r="D16" s="553"/>
      <c r="E16" s="553"/>
      <c r="F16" s="553"/>
      <c r="G16" s="553"/>
      <c r="H16" s="553"/>
      <c r="I16" s="553"/>
      <c r="J16" s="553"/>
      <c r="K16" s="553"/>
      <c r="L16" s="553"/>
      <c r="M16" s="553"/>
      <c r="N16" s="554"/>
      <c r="O16" s="554"/>
      <c r="P16" s="712"/>
      <c r="Q16" s="202"/>
      <c r="R16" s="553"/>
      <c r="S16" s="553"/>
      <c r="T16" s="553"/>
      <c r="U16" s="553"/>
      <c r="V16" s="553"/>
      <c r="W16" s="553"/>
      <c r="X16" s="553"/>
      <c r="Y16" s="553"/>
      <c r="Z16" s="553"/>
      <c r="AA16" s="553"/>
      <c r="AB16" s="553"/>
      <c r="AC16" s="554"/>
      <c r="AD16" s="554"/>
      <c r="AE16" s="718"/>
      <c r="AF16" s="202"/>
      <c r="AG16" s="554"/>
      <c r="AH16" s="553"/>
      <c r="AI16" s="553"/>
      <c r="AJ16" s="553"/>
      <c r="AK16" s="553"/>
      <c r="AL16" s="553"/>
      <c r="AM16" s="553"/>
      <c r="AN16" s="553"/>
      <c r="AO16" s="553"/>
      <c r="AP16" s="553"/>
      <c r="AQ16" s="553"/>
      <c r="AR16" s="554"/>
      <c r="AS16" s="554"/>
      <c r="AT16" s="38"/>
    </row>
    <row r="17" spans="1:46" ht="15" x14ac:dyDescent="0.2">
      <c r="A17" s="558" t="s">
        <v>13</v>
      </c>
      <c r="B17" s="201"/>
      <c r="C17" s="240"/>
      <c r="D17" s="243"/>
      <c r="E17" s="243"/>
      <c r="F17" s="243"/>
      <c r="G17" s="243"/>
      <c r="H17" s="243"/>
      <c r="I17" s="243"/>
      <c r="J17" s="243"/>
      <c r="K17" s="243"/>
      <c r="L17" s="243"/>
      <c r="M17" s="243"/>
      <c r="N17" s="244"/>
      <c r="O17" s="244"/>
      <c r="P17" s="712"/>
      <c r="Q17" s="201"/>
      <c r="R17" s="244"/>
      <c r="S17" s="243"/>
      <c r="T17" s="243"/>
      <c r="U17" s="243"/>
      <c r="V17" s="243"/>
      <c r="W17" s="243"/>
      <c r="X17" s="243"/>
      <c r="Y17" s="243"/>
      <c r="Z17" s="243"/>
      <c r="AA17" s="243"/>
      <c r="AB17" s="243"/>
      <c r="AC17" s="244"/>
      <c r="AD17" s="244"/>
      <c r="AE17" s="718"/>
      <c r="AF17" s="201"/>
      <c r="AG17" s="244"/>
      <c r="AH17" s="243"/>
      <c r="AI17" s="243"/>
      <c r="AJ17" s="243"/>
      <c r="AK17" s="243"/>
      <c r="AL17" s="243"/>
      <c r="AM17" s="243"/>
      <c r="AN17" s="243"/>
      <c r="AO17" s="243"/>
      <c r="AP17" s="243"/>
      <c r="AQ17" s="243"/>
      <c r="AR17" s="244"/>
      <c r="AS17" s="244"/>
      <c r="AT17" s="38"/>
    </row>
    <row r="18" spans="1:46" x14ac:dyDescent="0.2">
      <c r="A18" s="386" t="s">
        <v>270</v>
      </c>
      <c r="B18" s="544"/>
      <c r="C18" s="356" t="str">
        <f>IF('Assumpt &amp; Notes'!$J$5="F/EA",C$8*C13," ")</f>
        <v xml:space="preserve"> </v>
      </c>
      <c r="D18" s="354" t="str">
        <f>IF('Assumpt &amp; Notes'!$J$5="F/EA",D$8*D13," ")</f>
        <v xml:space="preserve"> </v>
      </c>
      <c r="E18" s="354" t="str">
        <f>IF('Assumpt &amp; Notes'!$J$5="F/EA",E$8*E13," ")</f>
        <v xml:space="preserve"> </v>
      </c>
      <c r="F18" s="354" t="str">
        <f>IF('Assumpt &amp; Notes'!$J$5="F/EA",F$8*F13," ")</f>
        <v xml:space="preserve"> </v>
      </c>
      <c r="G18" s="354" t="str">
        <f>IF('Assumpt &amp; Notes'!$J$5="F/EA",G$8*G13," ")</f>
        <v xml:space="preserve"> </v>
      </c>
      <c r="H18" s="354" t="str">
        <f>IF('Assumpt &amp; Notes'!$J$5="F/EA",H$8*H13," ")</f>
        <v xml:space="preserve"> </v>
      </c>
      <c r="I18" s="354" t="str">
        <f>IF('Assumpt &amp; Notes'!$J$5="F/EA",I$8*I13," ")</f>
        <v xml:space="preserve"> </v>
      </c>
      <c r="J18" s="354" t="str">
        <f>IF('Assumpt &amp; Notes'!$J$5="F/EA",J$8*J13," ")</f>
        <v xml:space="preserve"> </v>
      </c>
      <c r="K18" s="354" t="str">
        <f>IF('Assumpt &amp; Notes'!$J$5="F/EA",K$8*K13," ")</f>
        <v xml:space="preserve"> </v>
      </c>
      <c r="L18" s="354" t="str">
        <f>IF('Assumpt &amp; Notes'!$J$5="F/EA",L$8*L13," ")</f>
        <v xml:space="preserve"> </v>
      </c>
      <c r="M18" s="354" t="str">
        <f>IF('Assumpt &amp; Notes'!$J$5="F/EA",M$8*M13," ")</f>
        <v xml:space="preserve"> </v>
      </c>
      <c r="N18" s="354" t="str">
        <f>IF('Assumpt &amp; Notes'!$J$5="F/EA",N$8*N13," ")</f>
        <v xml:space="preserve"> </v>
      </c>
      <c r="O18" s="355">
        <f>SUM(C18:N18)</f>
        <v>0</v>
      </c>
      <c r="P18" s="713"/>
      <c r="Q18" s="544"/>
      <c r="R18" s="354" t="str">
        <f>IF('Assumpt &amp; Notes'!$J$5="F/EA",R$8*R13," ")</f>
        <v xml:space="preserve"> </v>
      </c>
      <c r="S18" s="354" t="str">
        <f>IF('Assumpt &amp; Notes'!$J$5="F/EA",S$8*S13," ")</f>
        <v xml:space="preserve"> </v>
      </c>
      <c r="T18" s="354" t="str">
        <f>IF('Assumpt &amp; Notes'!$J$5="F/EA",T$8*T13," ")</f>
        <v xml:space="preserve"> </v>
      </c>
      <c r="U18" s="354" t="str">
        <f>IF('Assumpt &amp; Notes'!$J$5="F/EA",U$8*U13," ")</f>
        <v xml:space="preserve"> </v>
      </c>
      <c r="V18" s="354" t="str">
        <f>IF('Assumpt &amp; Notes'!$J$5="F/EA",V$8*V13," ")</f>
        <v xml:space="preserve"> </v>
      </c>
      <c r="W18" s="354" t="str">
        <f>IF('Assumpt &amp; Notes'!$J$5="F/EA",W$8*W13," ")</f>
        <v xml:space="preserve"> </v>
      </c>
      <c r="X18" s="354" t="str">
        <f>IF('Assumpt &amp; Notes'!$J$5="F/EA",X$8*X13," ")</f>
        <v xml:space="preserve"> </v>
      </c>
      <c r="Y18" s="354" t="str">
        <f>IF('Assumpt &amp; Notes'!$J$5="F/EA",Y$8*Y13," ")</f>
        <v xml:space="preserve"> </v>
      </c>
      <c r="Z18" s="354" t="str">
        <f>IF('Assumpt &amp; Notes'!$J$5="F/EA",Z$8*Z13," ")</f>
        <v xml:space="preserve"> </v>
      </c>
      <c r="AA18" s="354" t="str">
        <f>IF('Assumpt &amp; Notes'!$J$5="F/EA",AA$8*AA13," ")</f>
        <v xml:space="preserve"> </v>
      </c>
      <c r="AB18" s="354" t="str">
        <f>IF('Assumpt &amp; Notes'!$J$5="F/EA",AB$8*AB13," ")</f>
        <v xml:space="preserve"> </v>
      </c>
      <c r="AC18" s="354" t="str">
        <f>IF('Assumpt &amp; Notes'!$J$5="F/EA",AC$8*AC13," ")</f>
        <v xml:space="preserve"> </v>
      </c>
      <c r="AD18" s="355">
        <f>SUM(R18:AC18)</f>
        <v>0</v>
      </c>
      <c r="AE18" s="718"/>
      <c r="AF18" s="544"/>
      <c r="AG18" s="354" t="str">
        <f>IF('Assumpt &amp; Notes'!$J$5="F/EA",AG$8*AG13," ")</f>
        <v xml:space="preserve"> </v>
      </c>
      <c r="AH18" s="354" t="str">
        <f>IF('Assumpt &amp; Notes'!$J$5="F/EA",AH$8*AH13," ")</f>
        <v xml:space="preserve"> </v>
      </c>
      <c r="AI18" s="354" t="str">
        <f>IF('Assumpt &amp; Notes'!$J$5="F/EA",AI$8*AI13," ")</f>
        <v xml:space="preserve"> </v>
      </c>
      <c r="AJ18" s="354" t="str">
        <f>IF('Assumpt &amp; Notes'!$J$5="F/EA",AJ$8*AJ13," ")</f>
        <v xml:space="preserve"> </v>
      </c>
      <c r="AK18" s="354" t="str">
        <f>IF('Assumpt &amp; Notes'!$J$5="F/EA",AK$8*AK13," ")</f>
        <v xml:space="preserve"> </v>
      </c>
      <c r="AL18" s="354" t="str">
        <f>IF('Assumpt &amp; Notes'!$J$5="F/EA",AL$8*AL13," ")</f>
        <v xml:space="preserve"> </v>
      </c>
      <c r="AM18" s="354" t="str">
        <f>IF('Assumpt &amp; Notes'!$J$5="F/EA",AM$8*AM13," ")</f>
        <v xml:space="preserve"> </v>
      </c>
      <c r="AN18" s="354" t="str">
        <f>IF('Assumpt &amp; Notes'!$J$5="F/EA",AN$8*AN13," ")</f>
        <v xml:space="preserve"> </v>
      </c>
      <c r="AO18" s="354" t="str">
        <f>IF('Assumpt &amp; Notes'!$J$5="F/EA",AO$8*AO13," ")</f>
        <v xml:space="preserve"> </v>
      </c>
      <c r="AP18" s="354" t="str">
        <f>IF('Assumpt &amp; Notes'!$J$5="F/EA",AP$8*AP13," ")</f>
        <v xml:space="preserve"> </v>
      </c>
      <c r="AQ18" s="354" t="str">
        <f>IF('Assumpt &amp; Notes'!$J$5="F/EA",AQ$8*AQ13," ")</f>
        <v xml:space="preserve"> </v>
      </c>
      <c r="AR18" s="354" t="str">
        <f>IF('Assumpt &amp; Notes'!$J$5="F/EA",AR$8*AR13," ")</f>
        <v xml:space="preserve"> </v>
      </c>
      <c r="AS18" s="355">
        <f>SUM(AG18:AR18)</f>
        <v>0</v>
      </c>
      <c r="AT18" s="38"/>
    </row>
    <row r="19" spans="1:46" x14ac:dyDescent="0.2">
      <c r="A19" s="386" t="s">
        <v>271</v>
      </c>
      <c r="B19" s="544"/>
      <c r="C19" s="356" t="str">
        <f>IF('Assumpt &amp; Notes'!$J$5="F/EA", C10*C14, " ")</f>
        <v xml:space="preserve"> </v>
      </c>
      <c r="D19" s="354" t="str">
        <f>IF('Assumpt &amp; Notes'!$J$5="F/EA", D10*D14, " ")</f>
        <v xml:space="preserve"> </v>
      </c>
      <c r="E19" s="354" t="str">
        <f>IF('Assumpt &amp; Notes'!$J$5="F/EA", E10*E14, " ")</f>
        <v xml:space="preserve"> </v>
      </c>
      <c r="F19" s="354" t="str">
        <f>IF('Assumpt &amp; Notes'!$J$5="F/EA", F10*F14, " ")</f>
        <v xml:space="preserve"> </v>
      </c>
      <c r="G19" s="354" t="str">
        <f>IF('Assumpt &amp; Notes'!$J$5="F/EA", G10*G14, " ")</f>
        <v xml:space="preserve"> </v>
      </c>
      <c r="H19" s="354" t="str">
        <f>IF('Assumpt &amp; Notes'!$J$5="F/EA", H10*H14, " ")</f>
        <v xml:space="preserve"> </v>
      </c>
      <c r="I19" s="354" t="str">
        <f>IF('Assumpt &amp; Notes'!$J$5="F/EA", I10*I14, " ")</f>
        <v xml:space="preserve"> </v>
      </c>
      <c r="J19" s="354" t="str">
        <f>IF('Assumpt &amp; Notes'!$J$5="F/EA", J10*J14, " ")</f>
        <v xml:space="preserve"> </v>
      </c>
      <c r="K19" s="354" t="str">
        <f>IF('Assumpt &amp; Notes'!$J$5="F/EA", K10*K14, " ")</f>
        <v xml:space="preserve"> </v>
      </c>
      <c r="L19" s="354" t="str">
        <f>IF('Assumpt &amp; Notes'!$J$5="F/EA", L10*L14, " ")</f>
        <v xml:space="preserve"> </v>
      </c>
      <c r="M19" s="354" t="str">
        <f>IF('Assumpt &amp; Notes'!$J$5="F/EA", M10*M14, " ")</f>
        <v xml:space="preserve"> </v>
      </c>
      <c r="N19" s="354" t="str">
        <f>IF('Assumpt &amp; Notes'!$J$5="F/EA", N10*N14, " ")</f>
        <v xml:space="preserve"> </v>
      </c>
      <c r="O19" s="355">
        <f t="shared" ref="O19:O26" si="3">SUM(C19:N19)</f>
        <v>0</v>
      </c>
      <c r="P19" s="713"/>
      <c r="Q19" s="544"/>
      <c r="R19" s="354" t="str">
        <f>IF('Assumpt &amp; Notes'!$J$5="F/EA", R10*R14, " ")</f>
        <v xml:space="preserve"> </v>
      </c>
      <c r="S19" s="354" t="str">
        <f>IF('Assumpt &amp; Notes'!$J$5="F/EA", S10*S14, " ")</f>
        <v xml:space="preserve"> </v>
      </c>
      <c r="T19" s="354" t="str">
        <f>IF('Assumpt &amp; Notes'!$J$5="F/EA", T10*T14, " ")</f>
        <v xml:space="preserve"> </v>
      </c>
      <c r="U19" s="354" t="str">
        <f>IF('Assumpt &amp; Notes'!$J$5="F/EA", U10*U14, " ")</f>
        <v xml:space="preserve"> </v>
      </c>
      <c r="V19" s="354" t="str">
        <f>IF('Assumpt &amp; Notes'!$J$5="F/EA", V10*V14, " ")</f>
        <v xml:space="preserve"> </v>
      </c>
      <c r="W19" s="354" t="str">
        <f>IF('Assumpt &amp; Notes'!$J$5="F/EA", W10*W14, " ")</f>
        <v xml:space="preserve"> </v>
      </c>
      <c r="X19" s="354" t="str">
        <f>IF('Assumpt &amp; Notes'!$J$5="F/EA", X10*X14, " ")</f>
        <v xml:space="preserve"> </v>
      </c>
      <c r="Y19" s="354" t="str">
        <f>IF('Assumpt &amp; Notes'!$J$5="F/EA", Y10*Y14, " ")</f>
        <v xml:space="preserve"> </v>
      </c>
      <c r="Z19" s="354" t="str">
        <f>IF('Assumpt &amp; Notes'!$J$5="F/EA", Z10*Z14, " ")</f>
        <v xml:space="preserve"> </v>
      </c>
      <c r="AA19" s="354" t="str">
        <f>IF('Assumpt &amp; Notes'!$J$5="F/EA", AA10*AA14, " ")</f>
        <v xml:space="preserve"> </v>
      </c>
      <c r="AB19" s="354" t="str">
        <f>IF('Assumpt &amp; Notes'!$J$5="F/EA", AB10*AB14, " ")</f>
        <v xml:space="preserve"> </v>
      </c>
      <c r="AC19" s="354" t="str">
        <f>IF('Assumpt &amp; Notes'!$J$5="F/EA", AC10*AC14, " ")</f>
        <v xml:space="preserve"> </v>
      </c>
      <c r="AD19" s="355">
        <f>SUM(R19:AC19)</f>
        <v>0</v>
      </c>
      <c r="AE19" s="718"/>
      <c r="AF19" s="544"/>
      <c r="AG19" s="354" t="str">
        <f>IF('Assumpt &amp; Notes'!$J$5="F/EA", AG10*AG14, " ")</f>
        <v xml:space="preserve"> </v>
      </c>
      <c r="AH19" s="354" t="str">
        <f>IF('Assumpt &amp; Notes'!$J$5="F/EA", AH10*AH14, " ")</f>
        <v xml:space="preserve"> </v>
      </c>
      <c r="AI19" s="354" t="str">
        <f>IF('Assumpt &amp; Notes'!$J$5="F/EA", AI10*AI14, " ")</f>
        <v xml:space="preserve"> </v>
      </c>
      <c r="AJ19" s="354" t="str">
        <f>IF('Assumpt &amp; Notes'!$J$5="F/EA", AJ10*AJ14, " ")</f>
        <v xml:space="preserve"> </v>
      </c>
      <c r="AK19" s="354" t="str">
        <f>IF('Assumpt &amp; Notes'!$J$5="F/EA", AK10*AK14, " ")</f>
        <v xml:space="preserve"> </v>
      </c>
      <c r="AL19" s="354" t="str">
        <f>IF('Assumpt &amp; Notes'!$J$5="F/EA", AL10*AL14, " ")</f>
        <v xml:space="preserve"> </v>
      </c>
      <c r="AM19" s="354" t="str">
        <f>IF('Assumpt &amp; Notes'!$J$5="F/EA", AM10*AM14, " ")</f>
        <v xml:space="preserve"> </v>
      </c>
      <c r="AN19" s="354" t="str">
        <f>IF('Assumpt &amp; Notes'!$J$5="F/EA", AN10*AN14, " ")</f>
        <v xml:space="preserve"> </v>
      </c>
      <c r="AO19" s="354" t="str">
        <f>IF('Assumpt &amp; Notes'!$J$5="F/EA", AO10*AO14, " ")</f>
        <v xml:space="preserve"> </v>
      </c>
      <c r="AP19" s="354" t="str">
        <f>IF('Assumpt &amp; Notes'!$J$5="F/EA", AP10*AP14, " ")</f>
        <v xml:space="preserve"> </v>
      </c>
      <c r="AQ19" s="354" t="str">
        <f>IF('Assumpt &amp; Notes'!$J$5="F/EA", AQ10*AQ14, " ")</f>
        <v xml:space="preserve"> </v>
      </c>
      <c r="AR19" s="354" t="str">
        <f>IF('Assumpt &amp; Notes'!$J$5="F/EA", AR10*AR14, " ")</f>
        <v xml:space="preserve"> </v>
      </c>
      <c r="AS19" s="355">
        <f>SUM(AG19:AR19)</f>
        <v>0</v>
      </c>
      <c r="AT19" s="38"/>
    </row>
    <row r="20" spans="1:46" s="208" customFormat="1" x14ac:dyDescent="0.2">
      <c r="A20" s="448" t="s">
        <v>272</v>
      </c>
      <c r="B20" s="201"/>
      <c r="C20" s="356" t="str">
        <f>IF('Assumpt &amp; Notes'!$J$5="ICA",C$8*C13," ")</f>
        <v xml:space="preserve"> </v>
      </c>
      <c r="D20" s="681" t="str">
        <f>IF('Assumpt &amp; Notes'!$J$5="ICA",D$8*D13," ")</f>
        <v xml:space="preserve"> </v>
      </c>
      <c r="E20" s="681" t="str">
        <f>IF('Assumpt &amp; Notes'!$J$5="ICA",E$8*E13," ")</f>
        <v xml:space="preserve"> </v>
      </c>
      <c r="F20" s="681" t="str">
        <f>IF('Assumpt &amp; Notes'!$J$5="ICA",F$8*F13," ")</f>
        <v xml:space="preserve"> </v>
      </c>
      <c r="G20" s="681" t="str">
        <f>IF('Assumpt &amp; Notes'!$J$5="ICA",G$8*G13," ")</f>
        <v xml:space="preserve"> </v>
      </c>
      <c r="H20" s="681" t="str">
        <f>IF('Assumpt &amp; Notes'!$J$5="ICA",H$8*H13," ")</f>
        <v xml:space="preserve"> </v>
      </c>
      <c r="I20" s="681" t="str">
        <f>IF('Assumpt &amp; Notes'!$J$5="ICA",I$8*I13," ")</f>
        <v xml:space="preserve"> </v>
      </c>
      <c r="J20" s="681" t="str">
        <f>IF('Assumpt &amp; Notes'!$J$5="ICA",J$8*J13," ")</f>
        <v xml:space="preserve"> </v>
      </c>
      <c r="K20" s="681" t="str">
        <f>IF('Assumpt &amp; Notes'!$J$5="ICA",K$8*K13," ")</f>
        <v xml:space="preserve"> </v>
      </c>
      <c r="L20" s="681" t="str">
        <f>IF('Assumpt &amp; Notes'!$J$5="ICA",L$8*L13," ")</f>
        <v xml:space="preserve"> </v>
      </c>
      <c r="M20" s="681" t="str">
        <f>IF('Assumpt &amp; Notes'!$J$5="ICA",M$8*M13," ")</f>
        <v xml:space="preserve"> </v>
      </c>
      <c r="N20" s="681" t="str">
        <f>IF('Assumpt &amp; Notes'!$J$5="ICA",N$8*N13," ")</f>
        <v xml:space="preserve"> </v>
      </c>
      <c r="O20" s="248">
        <f t="shared" si="3"/>
        <v>0</v>
      </c>
      <c r="P20" s="542"/>
      <c r="Q20" s="201"/>
      <c r="R20" s="681" t="str">
        <f>IF('Assumpt &amp; Notes'!$J$5="ICA",R$8*R13," ")</f>
        <v xml:space="preserve"> </v>
      </c>
      <c r="S20" s="681" t="str">
        <f>IF('Assumpt &amp; Notes'!$J$5="ICA",S$8*S13," ")</f>
        <v xml:space="preserve"> </v>
      </c>
      <c r="T20" s="681" t="str">
        <f>IF('Assumpt &amp; Notes'!$J$5="ICA",T$8*T13," ")</f>
        <v xml:space="preserve"> </v>
      </c>
      <c r="U20" s="681" t="str">
        <f>IF('Assumpt &amp; Notes'!$J$5="ICA",U$8*U13," ")</f>
        <v xml:space="preserve"> </v>
      </c>
      <c r="V20" s="681" t="str">
        <f>IF('Assumpt &amp; Notes'!$J$5="ICA",V$8*V13," ")</f>
        <v xml:space="preserve"> </v>
      </c>
      <c r="W20" s="681" t="str">
        <f>IF('Assumpt &amp; Notes'!$J$5="ICA",W$8*W13," ")</f>
        <v xml:space="preserve"> </v>
      </c>
      <c r="X20" s="681" t="str">
        <f>IF('Assumpt &amp; Notes'!$J$5="ICA",X$8*X13," ")</f>
        <v xml:space="preserve"> </v>
      </c>
      <c r="Y20" s="681" t="str">
        <f>IF('Assumpt &amp; Notes'!$J$5="ICA",Y$8*Y13," ")</f>
        <v xml:space="preserve"> </v>
      </c>
      <c r="Z20" s="681" t="str">
        <f>IF('Assumpt &amp; Notes'!$J$5="ICA",Z$8*Z13," ")</f>
        <v xml:space="preserve"> </v>
      </c>
      <c r="AA20" s="681" t="str">
        <f>IF('Assumpt &amp; Notes'!$J$5="ICA",AA$8*AA13," ")</f>
        <v xml:space="preserve"> </v>
      </c>
      <c r="AB20" s="681" t="str">
        <f>IF('Assumpt &amp; Notes'!$J$5="ICA",AB$8*AB13," ")</f>
        <v xml:space="preserve"> </v>
      </c>
      <c r="AC20" s="681" t="str">
        <f>IF('Assumpt &amp; Notes'!$J$5="ICA",AC$8*AC13," ")</f>
        <v xml:space="preserve"> </v>
      </c>
      <c r="AD20" s="248">
        <f>SUM(R20:AC20)</f>
        <v>0</v>
      </c>
      <c r="AE20" s="718"/>
      <c r="AF20" s="201"/>
      <c r="AG20" s="681" t="str">
        <f>IF('Assumpt &amp; Notes'!$J$5="ICA",AG$8*AG13," ")</f>
        <v xml:space="preserve"> </v>
      </c>
      <c r="AH20" s="681" t="str">
        <f>IF('Assumpt &amp; Notes'!$J$5="ICA",AH$8*AH13," ")</f>
        <v xml:space="preserve"> </v>
      </c>
      <c r="AI20" s="681" t="str">
        <f>IF('Assumpt &amp; Notes'!$J$5="ICA",AI$8*AI13," ")</f>
        <v xml:space="preserve"> </v>
      </c>
      <c r="AJ20" s="681" t="str">
        <f>IF('Assumpt &amp; Notes'!$J$5="ICA",AJ$8*AJ13," ")</f>
        <v xml:space="preserve"> </v>
      </c>
      <c r="AK20" s="681" t="str">
        <f>IF('Assumpt &amp; Notes'!$J$5="ICA",AK$8*AK13," ")</f>
        <v xml:space="preserve"> </v>
      </c>
      <c r="AL20" s="681" t="str">
        <f>IF('Assumpt &amp; Notes'!$J$5="ICA",AL$8*AL13," ")</f>
        <v xml:space="preserve"> </v>
      </c>
      <c r="AM20" s="681" t="str">
        <f>IF('Assumpt &amp; Notes'!$J$5="ICA",AM$8*AM13," ")</f>
        <v xml:space="preserve"> </v>
      </c>
      <c r="AN20" s="681" t="str">
        <f>IF('Assumpt &amp; Notes'!$J$5="ICA",AN$8*AN13," ")</f>
        <v xml:space="preserve"> </v>
      </c>
      <c r="AO20" s="681" t="str">
        <f>IF('Assumpt &amp; Notes'!$J$5="ICA",AO$8*AO13," ")</f>
        <v xml:space="preserve"> </v>
      </c>
      <c r="AP20" s="681" t="str">
        <f>IF('Assumpt &amp; Notes'!$J$5="ICA",AP$8*AP13," ")</f>
        <v xml:space="preserve"> </v>
      </c>
      <c r="AQ20" s="681" t="str">
        <f>IF('Assumpt &amp; Notes'!$J$5="ICA",AQ$8*AQ13," ")</f>
        <v xml:space="preserve"> </v>
      </c>
      <c r="AR20" s="681" t="str">
        <f>IF('Assumpt &amp; Notes'!$J$5="ICA",AR$8*AR13," ")</f>
        <v xml:space="preserve"> </v>
      </c>
      <c r="AS20" s="248">
        <f t="shared" ref="AS20:AS26" si="4">SUM(AG20:AR20)</f>
        <v>0</v>
      </c>
      <c r="AT20" s="46"/>
    </row>
    <row r="21" spans="1:46" x14ac:dyDescent="0.2">
      <c r="A21" s="38" t="s">
        <v>138</v>
      </c>
      <c r="B21" s="201"/>
      <c r="C21" s="542"/>
      <c r="D21" s="246"/>
      <c r="E21" s="246"/>
      <c r="F21" s="246"/>
      <c r="G21" s="246"/>
      <c r="H21" s="246"/>
      <c r="I21" s="246"/>
      <c r="J21" s="246"/>
      <c r="K21" s="246"/>
      <c r="L21" s="246"/>
      <c r="M21" s="246"/>
      <c r="N21" s="247"/>
      <c r="O21" s="245">
        <f t="shared" si="3"/>
        <v>0</v>
      </c>
      <c r="P21" s="713"/>
      <c r="Q21" s="201"/>
      <c r="R21" s="246"/>
      <c r="S21" s="246"/>
      <c r="T21" s="246"/>
      <c r="U21" s="246"/>
      <c r="V21" s="246"/>
      <c r="W21" s="246"/>
      <c r="X21" s="246"/>
      <c r="Y21" s="246"/>
      <c r="Z21" s="246"/>
      <c r="AA21" s="246"/>
      <c r="AB21" s="246"/>
      <c r="AC21" s="247"/>
      <c r="AD21" s="245">
        <f t="shared" ref="AD21:AD23" si="5">SUM(R21:AC21)</f>
        <v>0</v>
      </c>
      <c r="AE21" s="718"/>
      <c r="AF21" s="201"/>
      <c r="AG21" s="247"/>
      <c r="AH21" s="246"/>
      <c r="AI21" s="246"/>
      <c r="AJ21" s="246"/>
      <c r="AK21" s="246"/>
      <c r="AL21" s="246"/>
      <c r="AM21" s="246"/>
      <c r="AN21" s="246"/>
      <c r="AO21" s="246"/>
      <c r="AP21" s="246"/>
      <c r="AQ21" s="246"/>
      <c r="AR21" s="247"/>
      <c r="AS21" s="245">
        <f t="shared" si="4"/>
        <v>0</v>
      </c>
      <c r="AT21" s="38"/>
    </row>
    <row r="22" spans="1:46" x14ac:dyDescent="0.2">
      <c r="A22" s="377" t="s">
        <v>197</v>
      </c>
      <c r="B22" s="201"/>
      <c r="C22" s="542"/>
      <c r="D22" s="246"/>
      <c r="E22" s="246"/>
      <c r="F22" s="246"/>
      <c r="G22" s="246"/>
      <c r="H22" s="246"/>
      <c r="I22" s="246"/>
      <c r="J22" s="246"/>
      <c r="K22" s="246"/>
      <c r="L22" s="246"/>
      <c r="M22" s="246"/>
      <c r="N22" s="247"/>
      <c r="O22" s="245">
        <f t="shared" si="3"/>
        <v>0</v>
      </c>
      <c r="P22" s="713"/>
      <c r="Q22" s="201"/>
      <c r="R22" s="246"/>
      <c r="S22" s="246"/>
      <c r="T22" s="246"/>
      <c r="U22" s="246"/>
      <c r="V22" s="246"/>
      <c r="W22" s="246"/>
      <c r="X22" s="246"/>
      <c r="Y22" s="246"/>
      <c r="Z22" s="246"/>
      <c r="AA22" s="246"/>
      <c r="AB22" s="246"/>
      <c r="AC22" s="247"/>
      <c r="AD22" s="245">
        <f t="shared" si="5"/>
        <v>0</v>
      </c>
      <c r="AE22" s="718"/>
      <c r="AF22" s="201"/>
      <c r="AG22" s="247"/>
      <c r="AH22" s="246"/>
      <c r="AI22" s="246"/>
      <c r="AJ22" s="246"/>
      <c r="AK22" s="246"/>
      <c r="AL22" s="246"/>
      <c r="AM22" s="246"/>
      <c r="AN22" s="246"/>
      <c r="AO22" s="246"/>
      <c r="AP22" s="246"/>
      <c r="AQ22" s="246"/>
      <c r="AR22" s="247"/>
      <c r="AS22" s="245">
        <f t="shared" si="4"/>
        <v>0</v>
      </c>
      <c r="AT22" s="38"/>
    </row>
    <row r="23" spans="1:46" x14ac:dyDescent="0.2">
      <c r="A23" s="564" t="s">
        <v>274</v>
      </c>
      <c r="B23" s="201"/>
      <c r="C23" s="542"/>
      <c r="D23" s="246"/>
      <c r="E23" s="246"/>
      <c r="F23" s="246"/>
      <c r="G23" s="246"/>
      <c r="H23" s="246"/>
      <c r="I23" s="246"/>
      <c r="J23" s="246"/>
      <c r="K23" s="246"/>
      <c r="L23" s="246"/>
      <c r="M23" s="246"/>
      <c r="N23" s="247"/>
      <c r="O23" s="245">
        <f t="shared" si="3"/>
        <v>0</v>
      </c>
      <c r="P23" s="713"/>
      <c r="Q23" s="201"/>
      <c r="R23" s="246"/>
      <c r="S23" s="246"/>
      <c r="T23" s="246"/>
      <c r="U23" s="246"/>
      <c r="V23" s="246"/>
      <c r="W23" s="246"/>
      <c r="X23" s="246"/>
      <c r="Y23" s="246"/>
      <c r="Z23" s="246"/>
      <c r="AA23" s="246"/>
      <c r="AB23" s="246"/>
      <c r="AC23" s="247"/>
      <c r="AD23" s="245">
        <f t="shared" si="5"/>
        <v>0</v>
      </c>
      <c r="AE23" s="718"/>
      <c r="AF23" s="201"/>
      <c r="AG23" s="247"/>
      <c r="AH23" s="246"/>
      <c r="AI23" s="246"/>
      <c r="AJ23" s="246"/>
      <c r="AK23" s="246"/>
      <c r="AL23" s="246"/>
      <c r="AM23" s="246"/>
      <c r="AN23" s="246"/>
      <c r="AO23" s="246"/>
      <c r="AP23" s="246"/>
      <c r="AQ23" s="246"/>
      <c r="AR23" s="247"/>
      <c r="AS23" s="245">
        <f t="shared" si="4"/>
        <v>0</v>
      </c>
      <c r="AT23" s="38"/>
    </row>
    <row r="24" spans="1:46" x14ac:dyDescent="0.2">
      <c r="A24" s="396" t="s">
        <v>198</v>
      </c>
      <c r="B24" s="202"/>
      <c r="C24" s="542"/>
      <c r="D24" s="246"/>
      <c r="E24" s="246"/>
      <c r="F24" s="246"/>
      <c r="G24" s="246"/>
      <c r="H24" s="246"/>
      <c r="I24" s="246"/>
      <c r="J24" s="246"/>
      <c r="K24" s="246"/>
      <c r="L24" s="246"/>
      <c r="M24" s="246"/>
      <c r="N24" s="247"/>
      <c r="O24" s="245">
        <f t="shared" si="3"/>
        <v>0</v>
      </c>
      <c r="P24" s="713"/>
      <c r="Q24" s="202"/>
      <c r="R24" s="246"/>
      <c r="S24" s="246"/>
      <c r="T24" s="246"/>
      <c r="U24" s="246"/>
      <c r="V24" s="246"/>
      <c r="W24" s="246"/>
      <c r="X24" s="246"/>
      <c r="Y24" s="246"/>
      <c r="Z24" s="246"/>
      <c r="AA24" s="246"/>
      <c r="AB24" s="246"/>
      <c r="AC24" s="247"/>
      <c r="AD24" s="245">
        <f>SUM(R24:AC24)</f>
        <v>0</v>
      </c>
      <c r="AE24" s="718"/>
      <c r="AF24" s="202"/>
      <c r="AG24" s="247"/>
      <c r="AH24" s="246"/>
      <c r="AI24" s="246"/>
      <c r="AJ24" s="246"/>
      <c r="AK24" s="246"/>
      <c r="AL24" s="246"/>
      <c r="AM24" s="246"/>
      <c r="AN24" s="246"/>
      <c r="AO24" s="246"/>
      <c r="AP24" s="246"/>
      <c r="AQ24" s="246"/>
      <c r="AR24" s="247"/>
      <c r="AS24" s="245">
        <f t="shared" si="4"/>
        <v>0</v>
      </c>
      <c r="AT24" s="38"/>
    </row>
    <row r="25" spans="1:46" x14ac:dyDescent="0.2">
      <c r="A25" s="38"/>
      <c r="B25" s="200"/>
      <c r="C25" s="542"/>
      <c r="D25" s="246"/>
      <c r="E25" s="246"/>
      <c r="F25" s="246"/>
      <c r="G25" s="246"/>
      <c r="H25" s="246"/>
      <c r="I25" s="246"/>
      <c r="J25" s="246"/>
      <c r="K25" s="246"/>
      <c r="L25" s="246"/>
      <c r="M25" s="246"/>
      <c r="N25" s="247"/>
      <c r="O25" s="245">
        <f t="shared" si="3"/>
        <v>0</v>
      </c>
      <c r="P25" s="713"/>
      <c r="Q25" s="200"/>
      <c r="R25" s="246"/>
      <c r="S25" s="246"/>
      <c r="T25" s="246"/>
      <c r="U25" s="246"/>
      <c r="V25" s="246"/>
      <c r="W25" s="246"/>
      <c r="X25" s="246"/>
      <c r="Y25" s="246"/>
      <c r="Z25" s="246"/>
      <c r="AA25" s="246"/>
      <c r="AB25" s="246"/>
      <c r="AC25" s="247"/>
      <c r="AD25" s="245">
        <f>SUM(R25:AC25)</f>
        <v>0</v>
      </c>
      <c r="AE25" s="718"/>
      <c r="AF25" s="200"/>
      <c r="AG25" s="247"/>
      <c r="AH25" s="246"/>
      <c r="AI25" s="246"/>
      <c r="AJ25" s="246"/>
      <c r="AK25" s="246"/>
      <c r="AL25" s="246"/>
      <c r="AM25" s="246"/>
      <c r="AN25" s="246"/>
      <c r="AO25" s="246"/>
      <c r="AP25" s="246"/>
      <c r="AQ25" s="246"/>
      <c r="AR25" s="247"/>
      <c r="AS25" s="245">
        <f>SUM(AG25:AR25)</f>
        <v>0</v>
      </c>
      <c r="AT25" s="38"/>
    </row>
    <row r="26" spans="1:46" x14ac:dyDescent="0.2">
      <c r="A26" s="38"/>
      <c r="B26" s="200"/>
      <c r="C26" s="555"/>
      <c r="D26" s="357"/>
      <c r="E26" s="357"/>
      <c r="F26" s="357"/>
      <c r="G26" s="357"/>
      <c r="H26" s="357"/>
      <c r="I26" s="357"/>
      <c r="J26" s="357"/>
      <c r="K26" s="357"/>
      <c r="L26" s="357"/>
      <c r="M26" s="357"/>
      <c r="N26" s="358"/>
      <c r="O26" s="251">
        <f t="shared" si="3"/>
        <v>0</v>
      </c>
      <c r="P26" s="713"/>
      <c r="Q26" s="200"/>
      <c r="R26" s="357"/>
      <c r="S26" s="357"/>
      <c r="T26" s="357"/>
      <c r="U26" s="357"/>
      <c r="V26" s="357"/>
      <c r="W26" s="357"/>
      <c r="X26" s="357"/>
      <c r="Y26" s="357"/>
      <c r="Z26" s="357"/>
      <c r="AA26" s="357"/>
      <c r="AB26" s="357"/>
      <c r="AC26" s="358"/>
      <c r="AD26" s="251">
        <f>SUM(R26:AC26)</f>
        <v>0</v>
      </c>
      <c r="AE26" s="718"/>
      <c r="AF26" s="200"/>
      <c r="AG26" s="358"/>
      <c r="AH26" s="249"/>
      <c r="AI26" s="249"/>
      <c r="AJ26" s="249"/>
      <c r="AK26" s="249"/>
      <c r="AL26" s="249"/>
      <c r="AM26" s="249"/>
      <c r="AN26" s="249"/>
      <c r="AO26" s="249"/>
      <c r="AP26" s="249"/>
      <c r="AQ26" s="249"/>
      <c r="AR26" s="250"/>
      <c r="AS26" s="251">
        <f t="shared" si="4"/>
        <v>0</v>
      </c>
      <c r="AT26" s="38"/>
    </row>
    <row r="27" spans="1:46" s="729" customFormat="1" ht="15.75" thickBot="1" x14ac:dyDescent="0.25">
      <c r="A27" s="556" t="s">
        <v>109</v>
      </c>
      <c r="B27" s="545"/>
      <c r="C27" s="543">
        <f>SUM(C18:C26)</f>
        <v>0</v>
      </c>
      <c r="D27" s="359">
        <f t="shared" ref="D27:N27" si="6">SUM(D18:D26)</f>
        <v>0</v>
      </c>
      <c r="E27" s="359">
        <f t="shared" si="6"/>
        <v>0</v>
      </c>
      <c r="F27" s="359">
        <f t="shared" si="6"/>
        <v>0</v>
      </c>
      <c r="G27" s="359">
        <f t="shared" si="6"/>
        <v>0</v>
      </c>
      <c r="H27" s="359">
        <f t="shared" si="6"/>
        <v>0</v>
      </c>
      <c r="I27" s="359">
        <f t="shared" si="6"/>
        <v>0</v>
      </c>
      <c r="J27" s="359">
        <f t="shared" si="6"/>
        <v>0</v>
      </c>
      <c r="K27" s="359">
        <f t="shared" si="6"/>
        <v>0</v>
      </c>
      <c r="L27" s="359">
        <f t="shared" si="6"/>
        <v>0</v>
      </c>
      <c r="M27" s="359">
        <f t="shared" si="6"/>
        <v>0</v>
      </c>
      <c r="N27" s="359">
        <f t="shared" si="6"/>
        <v>0</v>
      </c>
      <c r="O27" s="539">
        <f>SUM(O18:O26)</f>
        <v>0</v>
      </c>
      <c r="P27" s="714"/>
      <c r="Q27" s="545"/>
      <c r="R27" s="359">
        <f>SUM(R18:R26)</f>
        <v>0</v>
      </c>
      <c r="S27" s="359">
        <f t="shared" ref="S27" si="7">SUM(S18:S26)</f>
        <v>0</v>
      </c>
      <c r="T27" s="359">
        <f t="shared" ref="T27" si="8">SUM(T18:T26)</f>
        <v>0</v>
      </c>
      <c r="U27" s="359">
        <f t="shared" ref="U27" si="9">SUM(U18:U26)</f>
        <v>0</v>
      </c>
      <c r="V27" s="359">
        <f t="shared" ref="V27" si="10">SUM(V18:V26)</f>
        <v>0</v>
      </c>
      <c r="W27" s="359">
        <f t="shared" ref="W27" si="11">SUM(W18:W26)</f>
        <v>0</v>
      </c>
      <c r="X27" s="359">
        <f t="shared" ref="X27" si="12">SUM(X18:X26)</f>
        <v>0</v>
      </c>
      <c r="Y27" s="359">
        <f t="shared" ref="Y27" si="13">SUM(Y18:Y26)</f>
        <v>0</v>
      </c>
      <c r="Z27" s="359">
        <f t="shared" ref="Z27" si="14">SUM(Z18:Z26)</f>
        <v>0</v>
      </c>
      <c r="AA27" s="359">
        <f t="shared" ref="AA27" si="15">SUM(AA18:AA26)</f>
        <v>0</v>
      </c>
      <c r="AB27" s="359">
        <f t="shared" ref="AB27" si="16">SUM(AB18:AB26)</f>
        <v>0</v>
      </c>
      <c r="AC27" s="359">
        <f t="shared" ref="AC27" si="17">SUM(AC18:AC26)</f>
        <v>0</v>
      </c>
      <c r="AD27" s="539">
        <f>SUM(AD18:AD26)</f>
        <v>0</v>
      </c>
      <c r="AE27" s="725"/>
      <c r="AF27" s="545"/>
      <c r="AG27" s="359">
        <f>SUM(AG18:AG26)</f>
        <v>0</v>
      </c>
      <c r="AH27" s="359">
        <f t="shared" ref="AH27" si="18">SUM(AH18:AH26)</f>
        <v>0</v>
      </c>
      <c r="AI27" s="359">
        <f t="shared" ref="AI27" si="19">SUM(AI18:AI26)</f>
        <v>0</v>
      </c>
      <c r="AJ27" s="359">
        <f t="shared" ref="AJ27" si="20">SUM(AJ18:AJ26)</f>
        <v>0</v>
      </c>
      <c r="AK27" s="359">
        <f t="shared" ref="AK27" si="21">SUM(AK18:AK26)</f>
        <v>0</v>
      </c>
      <c r="AL27" s="359">
        <f t="shared" ref="AL27" si="22">SUM(AL18:AL26)</f>
        <v>0</v>
      </c>
      <c r="AM27" s="359">
        <f t="shared" ref="AM27" si="23">SUM(AM18:AM26)</f>
        <v>0</v>
      </c>
      <c r="AN27" s="359">
        <f t="shared" ref="AN27" si="24">SUM(AN18:AN26)</f>
        <v>0</v>
      </c>
      <c r="AO27" s="359">
        <f t="shared" ref="AO27" si="25">SUM(AO18:AO26)</f>
        <v>0</v>
      </c>
      <c r="AP27" s="359">
        <f t="shared" ref="AP27" si="26">SUM(AP18:AP26)</f>
        <v>0</v>
      </c>
      <c r="AQ27" s="359">
        <f t="shared" ref="AQ27" si="27">SUM(AQ18:AQ26)</f>
        <v>0</v>
      </c>
      <c r="AR27" s="359">
        <f t="shared" ref="AR27" si="28">SUM(AR18:AR26)</f>
        <v>0</v>
      </c>
      <c r="AS27" s="539">
        <f>SUM(AS18:AS26)</f>
        <v>0</v>
      </c>
      <c r="AT27" s="42"/>
    </row>
    <row r="28" spans="1:46" s="729" customFormat="1" ht="13.5" hidden="1" thickTop="1" x14ac:dyDescent="0.2">
      <c r="A28" s="45"/>
      <c r="B28" s="203"/>
      <c r="C28" s="236"/>
      <c r="D28" s="236"/>
      <c r="E28" s="236"/>
      <c r="F28" s="236"/>
      <c r="G28" s="236"/>
      <c r="H28" s="236"/>
      <c r="I28" s="236"/>
      <c r="J28" s="236"/>
      <c r="K28" s="236"/>
      <c r="L28" s="236"/>
      <c r="M28" s="236"/>
      <c r="N28" s="236"/>
      <c r="O28" s="252"/>
      <c r="P28" s="715"/>
      <c r="Q28" s="203"/>
      <c r="R28" s="236"/>
      <c r="S28" s="236"/>
      <c r="T28" s="236"/>
      <c r="U28" s="236"/>
      <c r="V28" s="236"/>
      <c r="W28" s="236"/>
      <c r="X28" s="236"/>
      <c r="Y28" s="236"/>
      <c r="Z28" s="236"/>
      <c r="AA28" s="236"/>
      <c r="AB28" s="236"/>
      <c r="AC28" s="236"/>
      <c r="AD28" s="252"/>
      <c r="AE28" s="725"/>
      <c r="AF28" s="203"/>
      <c r="AG28" s="236"/>
      <c r="AH28" s="236"/>
      <c r="AI28" s="236"/>
      <c r="AJ28" s="236"/>
      <c r="AK28" s="236"/>
      <c r="AL28" s="236"/>
      <c r="AM28" s="236"/>
      <c r="AN28" s="236"/>
      <c r="AO28" s="236"/>
      <c r="AP28" s="236"/>
      <c r="AQ28" s="236"/>
      <c r="AR28" s="236"/>
      <c r="AS28" s="252"/>
      <c r="AT28" s="42"/>
    </row>
    <row r="29" spans="1:46" s="729" customFormat="1" ht="13.5" hidden="1" thickTop="1" x14ac:dyDescent="0.2">
      <c r="A29" s="45"/>
      <c r="B29" s="203"/>
      <c r="C29" s="236"/>
      <c r="D29" s="236"/>
      <c r="E29" s="236"/>
      <c r="F29" s="236"/>
      <c r="G29" s="236"/>
      <c r="H29" s="236"/>
      <c r="I29" s="236"/>
      <c r="J29" s="236"/>
      <c r="K29" s="236"/>
      <c r="L29" s="236"/>
      <c r="M29" s="236"/>
      <c r="N29" s="236"/>
      <c r="O29" s="252"/>
      <c r="P29" s="715"/>
      <c r="Q29" s="203"/>
      <c r="R29" s="236"/>
      <c r="S29" s="236"/>
      <c r="T29" s="236"/>
      <c r="U29" s="236"/>
      <c r="V29" s="236"/>
      <c r="W29" s="236"/>
      <c r="X29" s="236"/>
      <c r="Y29" s="236"/>
      <c r="Z29" s="236"/>
      <c r="AA29" s="236"/>
      <c r="AB29" s="236"/>
      <c r="AC29" s="236"/>
      <c r="AD29" s="252"/>
      <c r="AE29" s="725"/>
      <c r="AF29" s="203"/>
      <c r="AG29" s="236"/>
      <c r="AH29" s="236"/>
      <c r="AI29" s="236"/>
      <c r="AJ29" s="236"/>
      <c r="AK29" s="236"/>
      <c r="AL29" s="236"/>
      <c r="AM29" s="236"/>
      <c r="AN29" s="236"/>
      <c r="AO29" s="236"/>
      <c r="AP29" s="236"/>
      <c r="AQ29" s="236"/>
      <c r="AR29" s="236"/>
      <c r="AS29" s="252"/>
      <c r="AT29" s="42"/>
    </row>
    <row r="30" spans="1:46" s="729" customFormat="1" ht="13.5" hidden="1" thickTop="1" x14ac:dyDescent="0.2">
      <c r="A30" s="45"/>
      <c r="B30" s="203"/>
      <c r="C30" s="236"/>
      <c r="D30" s="236"/>
      <c r="E30" s="236"/>
      <c r="F30" s="236"/>
      <c r="G30" s="236"/>
      <c r="H30" s="236"/>
      <c r="I30" s="236"/>
      <c r="J30" s="236"/>
      <c r="K30" s="236"/>
      <c r="L30" s="236"/>
      <c r="M30" s="236"/>
      <c r="N30" s="236"/>
      <c r="O30" s="252"/>
      <c r="P30" s="715"/>
      <c r="Q30" s="203"/>
      <c r="R30" s="236"/>
      <c r="S30" s="236"/>
      <c r="T30" s="236"/>
      <c r="U30" s="236"/>
      <c r="V30" s="236"/>
      <c r="W30" s="236"/>
      <c r="X30" s="236"/>
      <c r="Y30" s="236"/>
      <c r="Z30" s="236"/>
      <c r="AA30" s="236"/>
      <c r="AB30" s="236"/>
      <c r="AC30" s="236"/>
      <c r="AD30" s="252"/>
      <c r="AE30" s="725"/>
      <c r="AF30" s="203"/>
      <c r="AG30" s="236"/>
      <c r="AH30" s="236"/>
      <c r="AI30" s="236"/>
      <c r="AJ30" s="236"/>
      <c r="AK30" s="236"/>
      <c r="AL30" s="236"/>
      <c r="AM30" s="236"/>
      <c r="AN30" s="236"/>
      <c r="AO30" s="236"/>
      <c r="AP30" s="236"/>
      <c r="AQ30" s="236"/>
      <c r="AR30" s="236"/>
      <c r="AS30" s="252"/>
      <c r="AT30" s="42"/>
    </row>
    <row r="31" spans="1:46" s="729" customFormat="1" ht="13.5" hidden="1" thickTop="1" x14ac:dyDescent="0.2">
      <c r="A31" s="45"/>
      <c r="B31" s="203"/>
      <c r="C31" s="236"/>
      <c r="D31" s="236"/>
      <c r="E31" s="236"/>
      <c r="F31" s="236"/>
      <c r="G31" s="236"/>
      <c r="H31" s="236"/>
      <c r="I31" s="236"/>
      <c r="J31" s="236"/>
      <c r="K31" s="236"/>
      <c r="L31" s="236"/>
      <c r="M31" s="236"/>
      <c r="N31" s="236"/>
      <c r="O31" s="253"/>
      <c r="P31" s="716"/>
      <c r="Q31" s="203"/>
      <c r="R31" s="236"/>
      <c r="S31" s="236"/>
      <c r="T31" s="236"/>
      <c r="U31" s="236"/>
      <c r="V31" s="236"/>
      <c r="W31" s="236"/>
      <c r="X31" s="236"/>
      <c r="Y31" s="236"/>
      <c r="Z31" s="236"/>
      <c r="AA31" s="236"/>
      <c r="AB31" s="236"/>
      <c r="AC31" s="236"/>
      <c r="AD31" s="253"/>
      <c r="AE31" s="725"/>
      <c r="AF31" s="203"/>
      <c r="AG31" s="236"/>
      <c r="AH31" s="236"/>
      <c r="AI31" s="236"/>
      <c r="AJ31" s="236"/>
      <c r="AK31" s="236"/>
      <c r="AL31" s="236"/>
      <c r="AM31" s="236"/>
      <c r="AN31" s="236"/>
      <c r="AO31" s="236"/>
      <c r="AP31" s="236"/>
      <c r="AQ31" s="236"/>
      <c r="AR31" s="236"/>
      <c r="AS31" s="253"/>
      <c r="AT31" s="42"/>
    </row>
    <row r="32" spans="1:46" s="729" customFormat="1" ht="13.5" hidden="1" thickTop="1" x14ac:dyDescent="0.2">
      <c r="A32" s="45"/>
      <c r="B32" s="203"/>
      <c r="C32" s="236"/>
      <c r="D32" s="236"/>
      <c r="E32" s="236"/>
      <c r="F32" s="236"/>
      <c r="G32" s="236"/>
      <c r="H32" s="236"/>
      <c r="I32" s="236"/>
      <c r="J32" s="236"/>
      <c r="K32" s="236"/>
      <c r="L32" s="236"/>
      <c r="M32" s="236"/>
      <c r="N32" s="236"/>
      <c r="O32" s="253"/>
      <c r="P32" s="716"/>
      <c r="Q32" s="203"/>
      <c r="R32" s="236"/>
      <c r="S32" s="236"/>
      <c r="T32" s="236"/>
      <c r="U32" s="236"/>
      <c r="V32" s="236"/>
      <c r="W32" s="236"/>
      <c r="X32" s="236"/>
      <c r="Y32" s="236"/>
      <c r="Z32" s="236"/>
      <c r="AA32" s="236"/>
      <c r="AB32" s="236"/>
      <c r="AC32" s="236"/>
      <c r="AD32" s="253"/>
      <c r="AE32" s="725"/>
      <c r="AF32" s="203"/>
      <c r="AG32" s="236"/>
      <c r="AH32" s="236"/>
      <c r="AI32" s="236"/>
      <c r="AJ32" s="236"/>
      <c r="AK32" s="236"/>
      <c r="AL32" s="236"/>
      <c r="AM32" s="236"/>
      <c r="AN32" s="236"/>
      <c r="AO32" s="236"/>
      <c r="AP32" s="236"/>
      <c r="AQ32" s="236"/>
      <c r="AR32" s="236"/>
      <c r="AS32" s="253"/>
      <c r="AT32" s="42"/>
    </row>
    <row r="33" spans="1:46" s="729" customFormat="1" ht="13.5" hidden="1" thickTop="1" x14ac:dyDescent="0.2">
      <c r="A33" s="45"/>
      <c r="B33" s="203"/>
      <c r="C33" s="236"/>
      <c r="D33" s="236"/>
      <c r="E33" s="236"/>
      <c r="F33" s="236"/>
      <c r="G33" s="236"/>
      <c r="H33" s="236"/>
      <c r="I33" s="236"/>
      <c r="J33" s="236"/>
      <c r="K33" s="236"/>
      <c r="L33" s="236"/>
      <c r="M33" s="236"/>
      <c r="N33" s="236"/>
      <c r="O33" s="253"/>
      <c r="P33" s="716"/>
      <c r="Q33" s="203"/>
      <c r="R33" s="236"/>
      <c r="S33" s="236"/>
      <c r="T33" s="236"/>
      <c r="U33" s="236"/>
      <c r="V33" s="236"/>
      <c r="W33" s="236"/>
      <c r="X33" s="236"/>
      <c r="Y33" s="236"/>
      <c r="Z33" s="236"/>
      <c r="AA33" s="236"/>
      <c r="AB33" s="236"/>
      <c r="AC33" s="236"/>
      <c r="AD33" s="253"/>
      <c r="AE33" s="725"/>
      <c r="AF33" s="203"/>
      <c r="AG33" s="236"/>
      <c r="AH33" s="236"/>
      <c r="AI33" s="236"/>
      <c r="AJ33" s="236"/>
      <c r="AK33" s="236"/>
      <c r="AL33" s="236"/>
      <c r="AM33" s="236"/>
      <c r="AN33" s="236"/>
      <c r="AO33" s="236"/>
      <c r="AP33" s="236"/>
      <c r="AQ33" s="236"/>
      <c r="AR33" s="236"/>
      <c r="AS33" s="253"/>
      <c r="AT33" s="42"/>
    </row>
    <row r="34" spans="1:46" s="729" customFormat="1" ht="13.5" hidden="1" thickTop="1" x14ac:dyDescent="0.2">
      <c r="A34" s="45"/>
      <c r="B34" s="203"/>
      <c r="C34" s="236"/>
      <c r="D34" s="236"/>
      <c r="E34" s="236"/>
      <c r="F34" s="236"/>
      <c r="G34" s="236"/>
      <c r="H34" s="236"/>
      <c r="I34" s="236"/>
      <c r="J34" s="236"/>
      <c r="K34" s="236"/>
      <c r="L34" s="236"/>
      <c r="M34" s="236"/>
      <c r="N34" s="236"/>
      <c r="O34" s="253"/>
      <c r="P34" s="716"/>
      <c r="Q34" s="203"/>
      <c r="R34" s="236"/>
      <c r="S34" s="236"/>
      <c r="T34" s="236"/>
      <c r="U34" s="236"/>
      <c r="V34" s="236"/>
      <c r="W34" s="236"/>
      <c r="X34" s="236"/>
      <c r="Y34" s="236"/>
      <c r="Z34" s="236"/>
      <c r="AA34" s="236"/>
      <c r="AB34" s="236"/>
      <c r="AC34" s="236"/>
      <c r="AD34" s="253"/>
      <c r="AE34" s="725"/>
      <c r="AF34" s="203"/>
      <c r="AG34" s="236"/>
      <c r="AH34" s="236"/>
      <c r="AI34" s="236"/>
      <c r="AJ34" s="236"/>
      <c r="AK34" s="236"/>
      <c r="AL34" s="236"/>
      <c r="AM34" s="236"/>
      <c r="AN34" s="236"/>
      <c r="AO34" s="236"/>
      <c r="AP34" s="236"/>
      <c r="AQ34" s="236"/>
      <c r="AR34" s="236"/>
      <c r="AS34" s="253"/>
      <c r="AT34" s="42"/>
    </row>
    <row r="35" spans="1:46" s="729" customFormat="1" ht="13.5" hidden="1" thickTop="1" x14ac:dyDescent="0.2">
      <c r="A35" s="45"/>
      <c r="B35" s="203"/>
      <c r="C35" s="236"/>
      <c r="D35" s="236"/>
      <c r="E35" s="236"/>
      <c r="F35" s="236"/>
      <c r="G35" s="236"/>
      <c r="H35" s="236"/>
      <c r="I35" s="236"/>
      <c r="J35" s="236"/>
      <c r="K35" s="236"/>
      <c r="L35" s="236"/>
      <c r="M35" s="236"/>
      <c r="N35" s="236"/>
      <c r="O35" s="253"/>
      <c r="P35" s="716"/>
      <c r="Q35" s="203"/>
      <c r="R35" s="236"/>
      <c r="S35" s="236"/>
      <c r="T35" s="236"/>
      <c r="U35" s="236"/>
      <c r="V35" s="236"/>
      <c r="W35" s="236"/>
      <c r="X35" s="236"/>
      <c r="Y35" s="236"/>
      <c r="Z35" s="236"/>
      <c r="AA35" s="236"/>
      <c r="AB35" s="236"/>
      <c r="AC35" s="236"/>
      <c r="AD35" s="253"/>
      <c r="AE35" s="725"/>
      <c r="AF35" s="203"/>
      <c r="AG35" s="236"/>
      <c r="AH35" s="236"/>
      <c r="AI35" s="236"/>
      <c r="AJ35" s="236"/>
      <c r="AK35" s="236"/>
      <c r="AL35" s="236"/>
      <c r="AM35" s="236"/>
      <c r="AN35" s="236"/>
      <c r="AO35" s="236"/>
      <c r="AP35" s="236"/>
      <c r="AQ35" s="236"/>
      <c r="AR35" s="236"/>
      <c r="AS35" s="253"/>
      <c r="AT35" s="42"/>
    </row>
    <row r="36" spans="1:46" s="729" customFormat="1" ht="12" hidden="1" customHeight="1" x14ac:dyDescent="0.2">
      <c r="A36" s="45"/>
      <c r="B36" s="203"/>
      <c r="C36" s="236"/>
      <c r="D36" s="236"/>
      <c r="E36" s="236"/>
      <c r="F36" s="236"/>
      <c r="G36" s="236"/>
      <c r="H36" s="236"/>
      <c r="I36" s="236"/>
      <c r="J36" s="236"/>
      <c r="K36" s="236"/>
      <c r="L36" s="236"/>
      <c r="M36" s="236"/>
      <c r="N36" s="236"/>
      <c r="O36" s="253"/>
      <c r="P36" s="716"/>
      <c r="Q36" s="203"/>
      <c r="R36" s="236"/>
      <c r="S36" s="236"/>
      <c r="T36" s="236"/>
      <c r="U36" s="236"/>
      <c r="V36" s="236"/>
      <c r="W36" s="236"/>
      <c r="X36" s="236"/>
      <c r="Y36" s="236"/>
      <c r="Z36" s="236"/>
      <c r="AA36" s="236"/>
      <c r="AB36" s="236"/>
      <c r="AC36" s="236"/>
      <c r="AD36" s="253"/>
      <c r="AE36" s="725"/>
      <c r="AF36" s="203"/>
      <c r="AG36" s="236"/>
      <c r="AH36" s="236"/>
      <c r="AI36" s="236"/>
      <c r="AJ36" s="236"/>
      <c r="AK36" s="236"/>
      <c r="AL36" s="236"/>
      <c r="AM36" s="236"/>
      <c r="AN36" s="236"/>
      <c r="AO36" s="236"/>
      <c r="AP36" s="236"/>
      <c r="AQ36" s="236"/>
      <c r="AR36" s="236"/>
      <c r="AS36" s="253"/>
      <c r="AT36" s="42"/>
    </row>
    <row r="37" spans="1:46" s="729" customFormat="1" ht="6.75" customHeight="1" thickTop="1" x14ac:dyDescent="0.2">
      <c r="A37" s="45"/>
      <c r="B37" s="203"/>
      <c r="C37" s="236"/>
      <c r="D37" s="236"/>
      <c r="E37" s="236"/>
      <c r="F37" s="236"/>
      <c r="G37" s="236"/>
      <c r="H37" s="236"/>
      <c r="I37" s="236"/>
      <c r="J37" s="236"/>
      <c r="K37" s="236"/>
      <c r="L37" s="236"/>
      <c r="M37" s="236"/>
      <c r="N37" s="236"/>
      <c r="O37" s="253"/>
      <c r="P37" s="716"/>
      <c r="Q37" s="203"/>
      <c r="R37" s="236"/>
      <c r="S37" s="236"/>
      <c r="T37" s="236"/>
      <c r="U37" s="236"/>
      <c r="V37" s="236"/>
      <c r="W37" s="236"/>
      <c r="X37" s="236"/>
      <c r="Y37" s="236"/>
      <c r="Z37" s="236"/>
      <c r="AA37" s="236"/>
      <c r="AB37" s="236"/>
      <c r="AC37" s="236"/>
      <c r="AD37" s="253"/>
      <c r="AE37" s="725"/>
      <c r="AF37" s="203"/>
      <c r="AG37" s="236"/>
      <c r="AH37" s="236"/>
      <c r="AI37" s="236"/>
      <c r="AJ37" s="236"/>
      <c r="AK37" s="236"/>
      <c r="AL37" s="236"/>
      <c r="AM37" s="236"/>
      <c r="AN37" s="236"/>
      <c r="AO37" s="236"/>
      <c r="AP37" s="236"/>
      <c r="AQ37" s="236"/>
      <c r="AR37" s="236"/>
      <c r="AS37" s="253"/>
      <c r="AT37" s="42"/>
    </row>
    <row r="38" spans="1:46" x14ac:dyDescent="0.2">
      <c r="A38" s="38"/>
      <c r="B38" s="546"/>
      <c r="C38" s="254"/>
      <c r="D38" s="254"/>
      <c r="E38" s="254"/>
      <c r="F38" s="254"/>
      <c r="G38" s="254"/>
      <c r="H38" s="254"/>
      <c r="I38" s="254"/>
      <c r="J38" s="254"/>
      <c r="K38" s="254"/>
      <c r="L38" s="254"/>
      <c r="M38" s="254"/>
      <c r="N38" s="254"/>
      <c r="O38" s="255"/>
      <c r="P38" s="717"/>
      <c r="Q38" s="546"/>
      <c r="R38" s="254"/>
      <c r="S38" s="254"/>
      <c r="T38" s="254"/>
      <c r="U38" s="254"/>
      <c r="V38" s="254"/>
      <c r="W38" s="254"/>
      <c r="X38" s="254"/>
      <c r="Y38" s="254"/>
      <c r="Z38" s="254"/>
      <c r="AA38" s="254"/>
      <c r="AB38" s="254"/>
      <c r="AC38" s="254"/>
      <c r="AD38" s="255"/>
      <c r="AE38" s="718"/>
      <c r="AF38" s="546"/>
      <c r="AG38" s="254"/>
      <c r="AH38" s="254"/>
      <c r="AI38" s="254"/>
      <c r="AJ38" s="254"/>
      <c r="AK38" s="254"/>
      <c r="AL38" s="254"/>
      <c r="AM38" s="254"/>
      <c r="AN38" s="254"/>
      <c r="AO38" s="254"/>
      <c r="AP38" s="254"/>
      <c r="AQ38" s="254"/>
      <c r="AR38" s="254"/>
      <c r="AS38" s="255"/>
      <c r="AT38" s="38"/>
    </row>
    <row r="39" spans="1:46" x14ac:dyDescent="0.2">
      <c r="A39" s="6"/>
      <c r="B39" s="546"/>
      <c r="C39" s="254"/>
      <c r="D39" s="254"/>
      <c r="E39" s="254"/>
      <c r="F39" s="254"/>
      <c r="G39" s="254"/>
      <c r="H39" s="254"/>
      <c r="I39" s="254"/>
      <c r="J39" s="254"/>
      <c r="K39" s="254"/>
      <c r="L39" s="254"/>
      <c r="M39" s="254"/>
      <c r="N39" s="254"/>
      <c r="O39" s="255"/>
      <c r="P39" s="717"/>
      <c r="Q39" s="546"/>
      <c r="R39" s="254"/>
      <c r="S39" s="254"/>
      <c r="T39" s="254"/>
      <c r="U39" s="254"/>
      <c r="V39" s="254"/>
      <c r="W39" s="254"/>
      <c r="X39" s="254"/>
      <c r="Y39" s="254"/>
      <c r="Z39" s="254"/>
      <c r="AA39" s="254"/>
      <c r="AB39" s="254"/>
      <c r="AC39" s="254"/>
      <c r="AD39" s="255"/>
      <c r="AE39" s="718"/>
      <c r="AF39" s="546"/>
      <c r="AG39" s="254"/>
      <c r="AH39" s="254"/>
      <c r="AI39" s="254"/>
      <c r="AJ39" s="254"/>
      <c r="AK39" s="254"/>
      <c r="AL39" s="254"/>
      <c r="AM39" s="254"/>
      <c r="AN39" s="254"/>
      <c r="AO39" s="254"/>
      <c r="AP39" s="254"/>
      <c r="AQ39" s="254"/>
      <c r="AR39" s="254"/>
      <c r="AS39" s="255"/>
      <c r="AT39" s="38"/>
    </row>
    <row r="40" spans="1:46" s="208" customFormat="1" ht="15.75" customHeight="1" x14ac:dyDescent="0.2">
      <c r="A40" s="557" t="s">
        <v>83</v>
      </c>
      <c r="B40" s="205"/>
      <c r="C40" s="256"/>
      <c r="D40" s="242"/>
      <c r="E40" s="242"/>
      <c r="F40" s="242"/>
      <c r="G40" s="242"/>
      <c r="H40" s="242"/>
      <c r="I40" s="242"/>
      <c r="J40" s="242"/>
      <c r="K40" s="242"/>
      <c r="L40" s="242"/>
      <c r="M40" s="242"/>
      <c r="N40" s="242"/>
      <c r="O40" s="239"/>
      <c r="P40" s="718"/>
      <c r="Q40" s="205"/>
      <c r="R40" s="256"/>
      <c r="S40" s="242"/>
      <c r="T40" s="242"/>
      <c r="U40" s="242"/>
      <c r="V40" s="242"/>
      <c r="W40" s="242"/>
      <c r="X40" s="242"/>
      <c r="Y40" s="242"/>
      <c r="Z40" s="242"/>
      <c r="AA40" s="242"/>
      <c r="AB40" s="242"/>
      <c r="AC40" s="242"/>
      <c r="AD40" s="239"/>
      <c r="AE40" s="718"/>
      <c r="AF40" s="205"/>
      <c r="AG40" s="242"/>
      <c r="AH40" s="242"/>
      <c r="AI40" s="242"/>
      <c r="AJ40" s="242"/>
      <c r="AK40" s="242"/>
      <c r="AL40" s="242"/>
      <c r="AM40" s="242"/>
      <c r="AN40" s="242"/>
      <c r="AO40" s="242"/>
      <c r="AP40" s="242"/>
      <c r="AQ40" s="242"/>
      <c r="AR40" s="242"/>
      <c r="AS40" s="239"/>
      <c r="AT40" s="46"/>
    </row>
    <row r="41" spans="1:46" ht="14.25" x14ac:dyDescent="0.2">
      <c r="A41" s="116"/>
      <c r="B41" s="206"/>
      <c r="C41" s="257"/>
      <c r="D41" s="240"/>
      <c r="E41" s="240"/>
      <c r="F41" s="240"/>
      <c r="G41" s="240"/>
      <c r="H41" s="240"/>
      <c r="I41" s="240"/>
      <c r="J41" s="240"/>
      <c r="K41" s="240"/>
      <c r="L41" s="240"/>
      <c r="M41" s="240"/>
      <c r="N41" s="240"/>
      <c r="O41" s="238"/>
      <c r="P41" s="719"/>
      <c r="Q41" s="206"/>
      <c r="R41" s="257"/>
      <c r="S41" s="240"/>
      <c r="T41" s="240"/>
      <c r="U41" s="240"/>
      <c r="V41" s="240"/>
      <c r="W41" s="240"/>
      <c r="X41" s="240"/>
      <c r="Y41" s="240"/>
      <c r="Z41" s="240"/>
      <c r="AA41" s="240"/>
      <c r="AB41" s="240"/>
      <c r="AC41" s="240"/>
      <c r="AD41" s="238"/>
      <c r="AE41" s="718"/>
      <c r="AF41" s="206"/>
      <c r="AG41" s="240"/>
      <c r="AH41" s="240"/>
      <c r="AI41" s="240"/>
      <c r="AJ41" s="240"/>
      <c r="AK41" s="240"/>
      <c r="AL41" s="240"/>
      <c r="AM41" s="240"/>
      <c r="AN41" s="240"/>
      <c r="AO41" s="240"/>
      <c r="AP41" s="240"/>
      <c r="AQ41" s="240"/>
      <c r="AR41" s="240"/>
      <c r="AS41" s="238"/>
      <c r="AT41" s="38"/>
    </row>
    <row r="42" spans="1:46" ht="14.25" x14ac:dyDescent="0.2">
      <c r="A42" s="78" t="s">
        <v>234</v>
      </c>
      <c r="B42" s="360"/>
      <c r="C42" s="503">
        <f>'Program Staff Exp-IRIS '!C11</f>
        <v>0</v>
      </c>
      <c r="D42" s="503">
        <f>'Program Staff Exp-IRIS '!D11</f>
        <v>0</v>
      </c>
      <c r="E42" s="503">
        <f>'Program Staff Exp-IRIS '!E11</f>
        <v>0</v>
      </c>
      <c r="F42" s="503">
        <f>'Program Staff Exp-IRIS '!F11</f>
        <v>0</v>
      </c>
      <c r="G42" s="503">
        <f>'Program Staff Exp-IRIS '!G11</f>
        <v>0</v>
      </c>
      <c r="H42" s="503">
        <f>'Program Staff Exp-IRIS '!H11</f>
        <v>0</v>
      </c>
      <c r="I42" s="503">
        <f>'Program Staff Exp-IRIS '!I11</f>
        <v>0</v>
      </c>
      <c r="J42" s="503">
        <f>'Program Staff Exp-IRIS '!J11</f>
        <v>0</v>
      </c>
      <c r="K42" s="503">
        <f>'Program Staff Exp-IRIS '!K11</f>
        <v>0</v>
      </c>
      <c r="L42" s="503">
        <f>'Program Staff Exp-IRIS '!L11</f>
        <v>0</v>
      </c>
      <c r="M42" s="503">
        <f>'Program Staff Exp-IRIS '!M11</f>
        <v>0</v>
      </c>
      <c r="N42" s="503">
        <f>'Program Staff Exp-IRIS '!N11</f>
        <v>0</v>
      </c>
      <c r="O42" s="489">
        <f>SUM(C42:N42)</f>
        <v>0</v>
      </c>
      <c r="P42" s="712"/>
      <c r="Q42" s="360"/>
      <c r="R42" s="489">
        <f>+'Program Staff Exp-IRIS '!R11</f>
        <v>0</v>
      </c>
      <c r="S42" s="489">
        <f>+'Program Staff Exp-IRIS '!S11</f>
        <v>0</v>
      </c>
      <c r="T42" s="489">
        <f>+'Program Staff Exp-IRIS '!T11</f>
        <v>0</v>
      </c>
      <c r="U42" s="489">
        <f>+'Program Staff Exp-IRIS '!U11</f>
        <v>0</v>
      </c>
      <c r="V42" s="489">
        <f>+'Program Staff Exp-IRIS '!V11</f>
        <v>0</v>
      </c>
      <c r="W42" s="489">
        <f>+'Program Staff Exp-IRIS '!W11</f>
        <v>0</v>
      </c>
      <c r="X42" s="489">
        <f>+'Program Staff Exp-IRIS '!X11</f>
        <v>0</v>
      </c>
      <c r="Y42" s="489">
        <f>+'Program Staff Exp-IRIS '!Y11</f>
        <v>0</v>
      </c>
      <c r="Z42" s="489">
        <f>+'Program Staff Exp-IRIS '!Z11</f>
        <v>0</v>
      </c>
      <c r="AA42" s="489">
        <f>+'Program Staff Exp-IRIS '!AA11</f>
        <v>0</v>
      </c>
      <c r="AB42" s="489">
        <f>+'Program Staff Exp-IRIS '!AB11</f>
        <v>0</v>
      </c>
      <c r="AC42" s="489">
        <f>+'Program Staff Exp-IRIS '!AC11</f>
        <v>0</v>
      </c>
      <c r="AD42" s="489">
        <f>SUM(R42:AC42)</f>
        <v>0</v>
      </c>
      <c r="AE42" s="718"/>
      <c r="AF42" s="360"/>
      <c r="AG42" s="489">
        <f>+'Program Staff Exp-IRIS '!AG11</f>
        <v>0</v>
      </c>
      <c r="AH42" s="489">
        <f>+'Program Staff Exp-IRIS '!AH11</f>
        <v>0</v>
      </c>
      <c r="AI42" s="489">
        <f>+'Program Staff Exp-IRIS '!AI11</f>
        <v>0</v>
      </c>
      <c r="AJ42" s="489">
        <f>+'Program Staff Exp-IRIS '!AJ11</f>
        <v>0</v>
      </c>
      <c r="AK42" s="489">
        <f>+'Program Staff Exp-IRIS '!AK11</f>
        <v>0</v>
      </c>
      <c r="AL42" s="489">
        <f>+'Program Staff Exp-IRIS '!AL11</f>
        <v>0</v>
      </c>
      <c r="AM42" s="489">
        <f>+'Program Staff Exp-IRIS '!AM11</f>
        <v>0</v>
      </c>
      <c r="AN42" s="489">
        <f>+'Program Staff Exp-IRIS '!AN11</f>
        <v>0</v>
      </c>
      <c r="AO42" s="489">
        <f>+'Program Staff Exp-IRIS '!AO11</f>
        <v>0</v>
      </c>
      <c r="AP42" s="489">
        <f>+'Program Staff Exp-IRIS '!AP11</f>
        <v>0</v>
      </c>
      <c r="AQ42" s="489">
        <f>+'Program Staff Exp-IRIS '!AQ11</f>
        <v>0</v>
      </c>
      <c r="AR42" s="489">
        <f>+'Program Staff Exp-IRIS '!AR11</f>
        <v>0</v>
      </c>
      <c r="AS42" s="489">
        <f>SUM(AG42:AR42)</f>
        <v>0</v>
      </c>
      <c r="AT42" s="38"/>
    </row>
    <row r="43" spans="1:46" ht="14.25" x14ac:dyDescent="0.2">
      <c r="A43" s="78" t="s">
        <v>236</v>
      </c>
      <c r="B43" s="360"/>
      <c r="C43" s="504">
        <f>'Program Staff Exp-IRIS '!C31</f>
        <v>0</v>
      </c>
      <c r="D43" s="504">
        <f>'Program Staff Exp-IRIS '!D31</f>
        <v>0</v>
      </c>
      <c r="E43" s="504">
        <f>'Program Staff Exp-IRIS '!E31</f>
        <v>0</v>
      </c>
      <c r="F43" s="504">
        <f>'Program Staff Exp-IRIS '!F31</f>
        <v>0</v>
      </c>
      <c r="G43" s="504">
        <f>'Program Staff Exp-IRIS '!G31</f>
        <v>0</v>
      </c>
      <c r="H43" s="504">
        <f>'Program Staff Exp-IRIS '!H31</f>
        <v>0</v>
      </c>
      <c r="I43" s="504">
        <f>'Program Staff Exp-IRIS '!I31</f>
        <v>0</v>
      </c>
      <c r="J43" s="504">
        <f>'Program Staff Exp-IRIS '!J31</f>
        <v>0</v>
      </c>
      <c r="K43" s="504">
        <f>'Program Staff Exp-IRIS '!K31</f>
        <v>0</v>
      </c>
      <c r="L43" s="504">
        <f>'Program Staff Exp-IRIS '!L31</f>
        <v>0</v>
      </c>
      <c r="M43" s="504">
        <f>'Program Staff Exp-IRIS '!M31</f>
        <v>0</v>
      </c>
      <c r="N43" s="504">
        <f>'Program Staff Exp-IRIS '!N31</f>
        <v>0</v>
      </c>
      <c r="O43" s="355">
        <f>SUM(C43:N43)</f>
        <v>0</v>
      </c>
      <c r="P43" s="712"/>
      <c r="Q43" s="360"/>
      <c r="R43" s="355">
        <f>+'Program Staff Exp-IRIS '!R31</f>
        <v>0</v>
      </c>
      <c r="S43" s="355">
        <f>+'Program Staff Exp-IRIS '!S31</f>
        <v>0</v>
      </c>
      <c r="T43" s="355">
        <f>+'Program Staff Exp-IRIS '!T31</f>
        <v>0</v>
      </c>
      <c r="U43" s="355">
        <f>+'Program Staff Exp-IRIS '!U31</f>
        <v>0</v>
      </c>
      <c r="V43" s="355">
        <f>+'Program Staff Exp-IRIS '!V31</f>
        <v>0</v>
      </c>
      <c r="W43" s="355">
        <f>+'Program Staff Exp-IRIS '!W31</f>
        <v>0</v>
      </c>
      <c r="X43" s="355">
        <f>+'Program Staff Exp-IRIS '!X31</f>
        <v>0</v>
      </c>
      <c r="Y43" s="355">
        <f>+'Program Staff Exp-IRIS '!Y31</f>
        <v>0</v>
      </c>
      <c r="Z43" s="355">
        <f>+'Program Staff Exp-IRIS '!Z31</f>
        <v>0</v>
      </c>
      <c r="AA43" s="355">
        <f>+'Program Staff Exp-IRIS '!AA31</f>
        <v>0</v>
      </c>
      <c r="AB43" s="355">
        <f>+'Program Staff Exp-IRIS '!AB31</f>
        <v>0</v>
      </c>
      <c r="AC43" s="355">
        <f>+'Program Staff Exp-IRIS '!AC31</f>
        <v>0</v>
      </c>
      <c r="AD43" s="355">
        <f>SUM(R43:AC43)</f>
        <v>0</v>
      </c>
      <c r="AE43" s="718"/>
      <c r="AF43" s="360"/>
      <c r="AG43" s="355">
        <f>+'Program Staff Exp-IRIS '!AG31</f>
        <v>0</v>
      </c>
      <c r="AH43" s="355">
        <f>+'Program Staff Exp-IRIS '!AH31</f>
        <v>0</v>
      </c>
      <c r="AI43" s="355">
        <f>+'Program Staff Exp-IRIS '!AI31</f>
        <v>0</v>
      </c>
      <c r="AJ43" s="355">
        <f>+'Program Staff Exp-IRIS '!AJ31</f>
        <v>0</v>
      </c>
      <c r="AK43" s="355">
        <f>+'Program Staff Exp-IRIS '!AK31</f>
        <v>0</v>
      </c>
      <c r="AL43" s="355">
        <f>+'Program Staff Exp-IRIS '!AL31</f>
        <v>0</v>
      </c>
      <c r="AM43" s="355">
        <f>+'Program Staff Exp-IRIS '!AM31</f>
        <v>0</v>
      </c>
      <c r="AN43" s="355">
        <f>+'Program Staff Exp-IRIS '!AN31</f>
        <v>0</v>
      </c>
      <c r="AO43" s="355">
        <f>+'Program Staff Exp-IRIS '!AO31</f>
        <v>0</v>
      </c>
      <c r="AP43" s="355">
        <f>+'Program Staff Exp-IRIS '!AP31</f>
        <v>0</v>
      </c>
      <c r="AQ43" s="355">
        <f>+'Program Staff Exp-IRIS '!AQ31</f>
        <v>0</v>
      </c>
      <c r="AR43" s="355">
        <f>+'Program Staff Exp-IRIS '!AR31</f>
        <v>0</v>
      </c>
      <c r="AS43" s="355">
        <f>SUM(AG43:AR43)</f>
        <v>0</v>
      </c>
      <c r="AT43" s="38"/>
    </row>
    <row r="44" spans="1:46" ht="14.25" x14ac:dyDescent="0.2">
      <c r="A44" s="79" t="s">
        <v>243</v>
      </c>
      <c r="B44" s="360"/>
      <c r="C44" s="505">
        <f>SUM(C42:C43)</f>
        <v>0</v>
      </c>
      <c r="D44" s="505">
        <f t="shared" ref="D44:N44" si="29">SUM(D42:D43)</f>
        <v>0</v>
      </c>
      <c r="E44" s="505">
        <f t="shared" si="29"/>
        <v>0</v>
      </c>
      <c r="F44" s="505">
        <f t="shared" si="29"/>
        <v>0</v>
      </c>
      <c r="G44" s="505">
        <f t="shared" si="29"/>
        <v>0</v>
      </c>
      <c r="H44" s="505">
        <f t="shared" si="29"/>
        <v>0</v>
      </c>
      <c r="I44" s="505">
        <f t="shared" si="29"/>
        <v>0</v>
      </c>
      <c r="J44" s="505">
        <f t="shared" si="29"/>
        <v>0</v>
      </c>
      <c r="K44" s="505">
        <f t="shared" si="29"/>
        <v>0</v>
      </c>
      <c r="L44" s="505">
        <f t="shared" si="29"/>
        <v>0</v>
      </c>
      <c r="M44" s="505">
        <f t="shared" si="29"/>
        <v>0</v>
      </c>
      <c r="N44" s="505">
        <f t="shared" si="29"/>
        <v>0</v>
      </c>
      <c r="O44" s="419">
        <f t="shared" ref="O44" si="30">SUM(O42:O43)</f>
        <v>0</v>
      </c>
      <c r="P44" s="712"/>
      <c r="Q44" s="360"/>
      <c r="R44" s="419">
        <f>SUM(R42:R43)</f>
        <v>0</v>
      </c>
      <c r="S44" s="419">
        <f t="shared" ref="S44" si="31">SUM(S42:S43)</f>
        <v>0</v>
      </c>
      <c r="T44" s="419">
        <f t="shared" ref="T44" si="32">SUM(T42:T43)</f>
        <v>0</v>
      </c>
      <c r="U44" s="419">
        <f t="shared" ref="U44" si="33">SUM(U42:U43)</f>
        <v>0</v>
      </c>
      <c r="V44" s="419">
        <f t="shared" ref="V44" si="34">SUM(V42:V43)</f>
        <v>0</v>
      </c>
      <c r="W44" s="419">
        <f t="shared" ref="W44" si="35">SUM(W42:W43)</f>
        <v>0</v>
      </c>
      <c r="X44" s="419">
        <f t="shared" ref="X44" si="36">SUM(X42:X43)</f>
        <v>0</v>
      </c>
      <c r="Y44" s="419">
        <f t="shared" ref="Y44" si="37">SUM(Y42:Y43)</f>
        <v>0</v>
      </c>
      <c r="Z44" s="419">
        <f t="shared" ref="Z44" si="38">SUM(Z42:Z43)</f>
        <v>0</v>
      </c>
      <c r="AA44" s="419">
        <f t="shared" ref="AA44" si="39">SUM(AA42:AA43)</f>
        <v>0</v>
      </c>
      <c r="AB44" s="419">
        <f t="shared" ref="AB44" si="40">SUM(AB42:AB43)</f>
        <v>0</v>
      </c>
      <c r="AC44" s="419">
        <f t="shared" ref="AC44" si="41">SUM(AC42:AC43)</f>
        <v>0</v>
      </c>
      <c r="AD44" s="419">
        <f t="shared" ref="AD44" si="42">SUM(AD42:AD43)</f>
        <v>0</v>
      </c>
      <c r="AE44" s="718"/>
      <c r="AF44" s="360"/>
      <c r="AG44" s="419">
        <f>SUM(AG42:AG43)</f>
        <v>0</v>
      </c>
      <c r="AH44" s="419">
        <f t="shared" ref="AH44" si="43">SUM(AH42:AH43)</f>
        <v>0</v>
      </c>
      <c r="AI44" s="419">
        <f t="shared" ref="AI44" si="44">SUM(AI42:AI43)</f>
        <v>0</v>
      </c>
      <c r="AJ44" s="419">
        <f t="shared" ref="AJ44" si="45">SUM(AJ42:AJ43)</f>
        <v>0</v>
      </c>
      <c r="AK44" s="419">
        <f t="shared" ref="AK44" si="46">SUM(AK42:AK43)</f>
        <v>0</v>
      </c>
      <c r="AL44" s="419">
        <f t="shared" ref="AL44" si="47">SUM(AL42:AL43)</f>
        <v>0</v>
      </c>
      <c r="AM44" s="419">
        <f t="shared" ref="AM44" si="48">SUM(AM42:AM43)</f>
        <v>0</v>
      </c>
      <c r="AN44" s="419">
        <f t="shared" ref="AN44" si="49">SUM(AN42:AN43)</f>
        <v>0</v>
      </c>
      <c r="AO44" s="419">
        <f t="shared" ref="AO44" si="50">SUM(AO42:AO43)</f>
        <v>0</v>
      </c>
      <c r="AP44" s="419">
        <f t="shared" ref="AP44" si="51">SUM(AP42:AP43)</f>
        <v>0</v>
      </c>
      <c r="AQ44" s="419">
        <f t="shared" ref="AQ44" si="52">SUM(AQ42:AQ43)</f>
        <v>0</v>
      </c>
      <c r="AR44" s="419">
        <f t="shared" ref="AR44" si="53">SUM(AR42:AR43)</f>
        <v>0</v>
      </c>
      <c r="AS44" s="419">
        <f t="shared" ref="AS44" si="54">SUM(AS42:AS43)</f>
        <v>0</v>
      </c>
      <c r="AT44" s="38"/>
    </row>
    <row r="45" spans="1:46" s="208" customFormat="1" ht="8.25" customHeight="1" x14ac:dyDescent="0.2">
      <c r="A45" s="98"/>
      <c r="B45" s="207"/>
      <c r="C45" s="256"/>
      <c r="D45" s="256"/>
      <c r="E45" s="256"/>
      <c r="F45" s="256"/>
      <c r="G45" s="256"/>
      <c r="H45" s="256"/>
      <c r="I45" s="256"/>
      <c r="J45" s="256"/>
      <c r="K45" s="256"/>
      <c r="L45" s="256"/>
      <c r="M45" s="256"/>
      <c r="N45" s="256"/>
      <c r="O45" s="242"/>
      <c r="P45" s="720"/>
      <c r="Q45" s="207"/>
      <c r="R45" s="256"/>
      <c r="S45" s="256"/>
      <c r="T45" s="256"/>
      <c r="U45" s="256"/>
      <c r="V45" s="256"/>
      <c r="W45" s="256"/>
      <c r="X45" s="256"/>
      <c r="Y45" s="256"/>
      <c r="Z45" s="256"/>
      <c r="AA45" s="256"/>
      <c r="AB45" s="256"/>
      <c r="AC45" s="256"/>
      <c r="AD45" s="242"/>
      <c r="AE45" s="718"/>
      <c r="AF45" s="207"/>
      <c r="AG45" s="256"/>
      <c r="AH45" s="256"/>
      <c r="AI45" s="256"/>
      <c r="AJ45" s="256"/>
      <c r="AK45" s="256"/>
      <c r="AL45" s="256"/>
      <c r="AM45" s="256"/>
      <c r="AN45" s="256"/>
      <c r="AO45" s="256"/>
      <c r="AP45" s="256"/>
      <c r="AQ45" s="256"/>
      <c r="AR45" s="256"/>
      <c r="AS45" s="242"/>
      <c r="AT45" s="46"/>
    </row>
    <row r="46" spans="1:46" x14ac:dyDescent="0.2">
      <c r="A46" s="79" t="s">
        <v>258</v>
      </c>
      <c r="B46" s="547"/>
      <c r="C46" s="259">
        <f>+'Admin Detail-All'!C42</f>
        <v>0</v>
      </c>
      <c r="D46" s="259">
        <f>+'Admin Detail-All'!D42</f>
        <v>0</v>
      </c>
      <c r="E46" s="259">
        <f>+'Admin Detail-All'!E42</f>
        <v>0</v>
      </c>
      <c r="F46" s="259">
        <f>+'Admin Detail-All'!F42</f>
        <v>0</v>
      </c>
      <c r="G46" s="259">
        <f>+'Admin Detail-All'!G42</f>
        <v>0</v>
      </c>
      <c r="H46" s="259">
        <f>+'Admin Detail-All'!H42</f>
        <v>0</v>
      </c>
      <c r="I46" s="259">
        <f>+'Admin Detail-All'!I42</f>
        <v>0</v>
      </c>
      <c r="J46" s="259">
        <f>+'Admin Detail-All'!J42</f>
        <v>0</v>
      </c>
      <c r="K46" s="259">
        <f>+'Admin Detail-All'!K42</f>
        <v>0</v>
      </c>
      <c r="L46" s="259">
        <f>+'Admin Detail-All'!L42</f>
        <v>0</v>
      </c>
      <c r="M46" s="259">
        <f>+'Admin Detail-All'!M42</f>
        <v>0</v>
      </c>
      <c r="N46" s="259">
        <f>+'Admin Detail-All'!N42</f>
        <v>0</v>
      </c>
      <c r="O46" s="259">
        <f>SUM(C46:N46)</f>
        <v>0</v>
      </c>
      <c r="P46" s="712"/>
      <c r="Q46" s="547"/>
      <c r="R46" s="259">
        <f>+'Admin Detail-All'!T42</f>
        <v>0</v>
      </c>
      <c r="S46" s="259">
        <f>+'Admin Detail-All'!U42</f>
        <v>0</v>
      </c>
      <c r="T46" s="259">
        <f>+'Admin Detail-All'!V42</f>
        <v>0</v>
      </c>
      <c r="U46" s="259">
        <f>+'Admin Detail-All'!W42</f>
        <v>0</v>
      </c>
      <c r="V46" s="259">
        <f>+'Admin Detail-All'!X42</f>
        <v>0</v>
      </c>
      <c r="W46" s="259">
        <f>+'Admin Detail-All'!Y42</f>
        <v>0</v>
      </c>
      <c r="X46" s="259">
        <f>+'Admin Detail-All'!Z42</f>
        <v>0</v>
      </c>
      <c r="Y46" s="259">
        <f>+'Admin Detail-All'!AA42</f>
        <v>0</v>
      </c>
      <c r="Z46" s="259">
        <f>+'Admin Detail-All'!AB42</f>
        <v>0</v>
      </c>
      <c r="AA46" s="259">
        <f>+'Admin Detail-All'!AC42</f>
        <v>0</v>
      </c>
      <c r="AB46" s="259">
        <f>+'Admin Detail-All'!AD42</f>
        <v>0</v>
      </c>
      <c r="AC46" s="259">
        <f>+'Admin Detail-All'!AE42</f>
        <v>0</v>
      </c>
      <c r="AD46" s="237">
        <f>SUM(R46:AC46)</f>
        <v>0</v>
      </c>
      <c r="AE46" s="718"/>
      <c r="AF46" s="547"/>
      <c r="AG46" s="259">
        <f>+'Admin Detail-All'!AK42</f>
        <v>0</v>
      </c>
      <c r="AH46" s="259">
        <f>+'Admin Detail-All'!AL42</f>
        <v>0</v>
      </c>
      <c r="AI46" s="259">
        <f>+'Admin Detail-All'!AM42</f>
        <v>0</v>
      </c>
      <c r="AJ46" s="259">
        <f>+'Admin Detail-All'!AN42</f>
        <v>0</v>
      </c>
      <c r="AK46" s="259">
        <f>+'Admin Detail-All'!AO42</f>
        <v>0</v>
      </c>
      <c r="AL46" s="259">
        <f>+'Admin Detail-All'!AP42</f>
        <v>0</v>
      </c>
      <c r="AM46" s="259">
        <f>+'Admin Detail-All'!AQ42</f>
        <v>0</v>
      </c>
      <c r="AN46" s="259">
        <f>+'Admin Detail-All'!AR42</f>
        <v>0</v>
      </c>
      <c r="AO46" s="259">
        <f>+'Admin Detail-All'!AS42</f>
        <v>0</v>
      </c>
      <c r="AP46" s="259">
        <f>+'Admin Detail-All'!AT42</f>
        <v>0</v>
      </c>
      <c r="AQ46" s="259">
        <f>+'Admin Detail-All'!AU42</f>
        <v>0</v>
      </c>
      <c r="AR46" s="259">
        <f>+'Admin Detail-All'!AV42</f>
        <v>0</v>
      </c>
      <c r="AS46" s="237">
        <f>SUM(AG46:AR46)</f>
        <v>0</v>
      </c>
      <c r="AT46" s="38"/>
    </row>
    <row r="47" spans="1:46" ht="14.25" x14ac:dyDescent="0.2">
      <c r="A47" s="47"/>
      <c r="B47" s="547"/>
      <c r="C47" s="241"/>
      <c r="D47" s="241"/>
      <c r="E47" s="241"/>
      <c r="F47" s="241"/>
      <c r="G47" s="241"/>
      <c r="H47" s="241"/>
      <c r="I47" s="241"/>
      <c r="J47" s="241"/>
      <c r="K47" s="241"/>
      <c r="L47" s="241"/>
      <c r="M47" s="241"/>
      <c r="N47" s="241"/>
      <c r="O47" s="240"/>
      <c r="P47" s="712"/>
      <c r="Q47" s="547"/>
      <c r="R47" s="241"/>
      <c r="S47" s="241"/>
      <c r="T47" s="241"/>
      <c r="U47" s="241"/>
      <c r="V47" s="241"/>
      <c r="W47" s="241"/>
      <c r="X47" s="241"/>
      <c r="Y47" s="241"/>
      <c r="Z47" s="241"/>
      <c r="AA47" s="241"/>
      <c r="AB47" s="241"/>
      <c r="AC47" s="241"/>
      <c r="AD47" s="240"/>
      <c r="AE47" s="718"/>
      <c r="AF47" s="547"/>
      <c r="AG47" s="241"/>
      <c r="AH47" s="241"/>
      <c r="AI47" s="241"/>
      <c r="AJ47" s="241"/>
      <c r="AK47" s="241"/>
      <c r="AL47" s="241"/>
      <c r="AM47" s="241"/>
      <c r="AN47" s="241"/>
      <c r="AO47" s="241"/>
      <c r="AP47" s="241"/>
      <c r="AQ47" s="241"/>
      <c r="AR47" s="241"/>
      <c r="AS47" s="240"/>
      <c r="AT47" s="38"/>
    </row>
    <row r="48" spans="1:46" s="208" customFormat="1" x14ac:dyDescent="0.2">
      <c r="A48" s="128" t="s">
        <v>75</v>
      </c>
      <c r="B48" s="548"/>
      <c r="C48" s="259">
        <f>+C44+C46</f>
        <v>0</v>
      </c>
      <c r="D48" s="259">
        <f t="shared" ref="D48:O48" si="55">+D44+D46</f>
        <v>0</v>
      </c>
      <c r="E48" s="259">
        <f t="shared" si="55"/>
        <v>0</v>
      </c>
      <c r="F48" s="259">
        <f t="shared" si="55"/>
        <v>0</v>
      </c>
      <c r="G48" s="259">
        <f t="shared" si="55"/>
        <v>0</v>
      </c>
      <c r="H48" s="259">
        <f t="shared" si="55"/>
        <v>0</v>
      </c>
      <c r="I48" s="259">
        <f t="shared" si="55"/>
        <v>0</v>
      </c>
      <c r="J48" s="259">
        <f t="shared" si="55"/>
        <v>0</v>
      </c>
      <c r="K48" s="259">
        <f t="shared" si="55"/>
        <v>0</v>
      </c>
      <c r="L48" s="259">
        <f t="shared" si="55"/>
        <v>0</v>
      </c>
      <c r="M48" s="259">
        <f t="shared" si="55"/>
        <v>0</v>
      </c>
      <c r="N48" s="259">
        <f t="shared" si="55"/>
        <v>0</v>
      </c>
      <c r="O48" s="259">
        <f t="shared" si="55"/>
        <v>0</v>
      </c>
      <c r="P48" s="720"/>
      <c r="Q48" s="548"/>
      <c r="R48" s="259">
        <f>+R44+R46</f>
        <v>0</v>
      </c>
      <c r="S48" s="259">
        <f t="shared" ref="S48:AD48" si="56">+S44+S46</f>
        <v>0</v>
      </c>
      <c r="T48" s="259">
        <f t="shared" si="56"/>
        <v>0</v>
      </c>
      <c r="U48" s="259">
        <f t="shared" si="56"/>
        <v>0</v>
      </c>
      <c r="V48" s="259">
        <f t="shared" si="56"/>
        <v>0</v>
      </c>
      <c r="W48" s="259">
        <f t="shared" si="56"/>
        <v>0</v>
      </c>
      <c r="X48" s="259">
        <f t="shared" si="56"/>
        <v>0</v>
      </c>
      <c r="Y48" s="259">
        <f t="shared" si="56"/>
        <v>0</v>
      </c>
      <c r="Z48" s="259">
        <f t="shared" si="56"/>
        <v>0</v>
      </c>
      <c r="AA48" s="259">
        <f t="shared" si="56"/>
        <v>0</v>
      </c>
      <c r="AB48" s="259">
        <f t="shared" si="56"/>
        <v>0</v>
      </c>
      <c r="AC48" s="259">
        <f t="shared" si="56"/>
        <v>0</v>
      </c>
      <c r="AD48" s="259">
        <f t="shared" si="56"/>
        <v>0</v>
      </c>
      <c r="AE48" s="718"/>
      <c r="AF48" s="548"/>
      <c r="AG48" s="259">
        <f>+AG44+AG46</f>
        <v>0</v>
      </c>
      <c r="AH48" s="259">
        <f t="shared" ref="AH48:AS48" si="57">+AH44+AH46</f>
        <v>0</v>
      </c>
      <c r="AI48" s="259">
        <f t="shared" si="57"/>
        <v>0</v>
      </c>
      <c r="AJ48" s="259">
        <f t="shared" si="57"/>
        <v>0</v>
      </c>
      <c r="AK48" s="259">
        <f t="shared" si="57"/>
        <v>0</v>
      </c>
      <c r="AL48" s="259">
        <f t="shared" si="57"/>
        <v>0</v>
      </c>
      <c r="AM48" s="259">
        <f t="shared" si="57"/>
        <v>0</v>
      </c>
      <c r="AN48" s="259">
        <f t="shared" si="57"/>
        <v>0</v>
      </c>
      <c r="AO48" s="259">
        <f t="shared" si="57"/>
        <v>0</v>
      </c>
      <c r="AP48" s="259">
        <f t="shared" si="57"/>
        <v>0</v>
      </c>
      <c r="AQ48" s="259">
        <f t="shared" si="57"/>
        <v>0</v>
      </c>
      <c r="AR48" s="259">
        <f t="shared" si="57"/>
        <v>0</v>
      </c>
      <c r="AS48" s="259">
        <f t="shared" si="57"/>
        <v>0</v>
      </c>
      <c r="AT48" s="46"/>
    </row>
    <row r="49" spans="1:46" x14ac:dyDescent="0.2">
      <c r="A49" s="3"/>
      <c r="B49" s="547"/>
      <c r="C49" s="241"/>
      <c r="D49" s="241"/>
      <c r="E49" s="241"/>
      <c r="F49" s="241"/>
      <c r="G49" s="241"/>
      <c r="H49" s="241"/>
      <c r="I49" s="241"/>
      <c r="J49" s="241"/>
      <c r="K49" s="241"/>
      <c r="L49" s="241"/>
      <c r="M49" s="241"/>
      <c r="N49" s="241"/>
      <c r="O49" s="240"/>
      <c r="P49" s="712"/>
      <c r="Q49" s="547"/>
      <c r="R49" s="241"/>
      <c r="S49" s="241"/>
      <c r="T49" s="241"/>
      <c r="U49" s="241"/>
      <c r="V49" s="241"/>
      <c r="W49" s="241"/>
      <c r="X49" s="241"/>
      <c r="Y49" s="241"/>
      <c r="Z49" s="241"/>
      <c r="AA49" s="241"/>
      <c r="AB49" s="241"/>
      <c r="AC49" s="241"/>
      <c r="AD49" s="240"/>
      <c r="AE49" s="718"/>
      <c r="AF49" s="547"/>
      <c r="AG49" s="241"/>
      <c r="AH49" s="241"/>
      <c r="AI49" s="241"/>
      <c r="AJ49" s="241"/>
      <c r="AK49" s="241"/>
      <c r="AL49" s="241"/>
      <c r="AM49" s="241"/>
      <c r="AN49" s="241"/>
      <c r="AO49" s="241"/>
      <c r="AP49" s="241"/>
      <c r="AQ49" s="241"/>
      <c r="AR49" s="241"/>
      <c r="AS49" s="240"/>
      <c r="AT49" s="38"/>
    </row>
    <row r="50" spans="1:46" x14ac:dyDescent="0.2">
      <c r="A50" s="64" t="s">
        <v>76</v>
      </c>
      <c r="B50" s="547"/>
      <c r="C50" s="241"/>
      <c r="D50" s="241"/>
      <c r="E50" s="241"/>
      <c r="F50" s="241"/>
      <c r="G50" s="241"/>
      <c r="H50" s="241"/>
      <c r="I50" s="241"/>
      <c r="J50" s="241"/>
      <c r="K50" s="241"/>
      <c r="L50" s="241"/>
      <c r="M50" s="241"/>
      <c r="N50" s="241"/>
      <c r="O50" s="240"/>
      <c r="P50" s="712"/>
      <c r="Q50" s="547"/>
      <c r="R50" s="241"/>
      <c r="S50" s="241"/>
      <c r="T50" s="241"/>
      <c r="U50" s="241"/>
      <c r="V50" s="241"/>
      <c r="W50" s="241"/>
      <c r="X50" s="241"/>
      <c r="Y50" s="241"/>
      <c r="Z50" s="241"/>
      <c r="AA50" s="241"/>
      <c r="AB50" s="241"/>
      <c r="AC50" s="241"/>
      <c r="AD50" s="240"/>
      <c r="AE50" s="718"/>
      <c r="AF50" s="547"/>
      <c r="AG50" s="241"/>
      <c r="AH50" s="241"/>
      <c r="AI50" s="241"/>
      <c r="AJ50" s="241"/>
      <c r="AK50" s="241"/>
      <c r="AL50" s="241"/>
      <c r="AM50" s="241"/>
      <c r="AN50" s="241"/>
      <c r="AO50" s="241"/>
      <c r="AP50" s="241"/>
      <c r="AQ50" s="241"/>
      <c r="AR50" s="241"/>
      <c r="AS50" s="240"/>
      <c r="AT50" s="38"/>
    </row>
    <row r="51" spans="1:46" x14ac:dyDescent="0.2">
      <c r="A51" s="58" t="s">
        <v>77</v>
      </c>
      <c r="B51" s="547"/>
      <c r="C51" s="260"/>
      <c r="D51" s="260"/>
      <c r="E51" s="260"/>
      <c r="F51" s="260"/>
      <c r="G51" s="260"/>
      <c r="H51" s="260"/>
      <c r="I51" s="260"/>
      <c r="J51" s="260"/>
      <c r="K51" s="260"/>
      <c r="L51" s="260"/>
      <c r="M51" s="260"/>
      <c r="N51" s="361"/>
      <c r="O51" s="261">
        <f t="shared" ref="O51:O57" si="58">SUM(C51:N51)</f>
        <v>0</v>
      </c>
      <c r="P51" s="712"/>
      <c r="Q51" s="547"/>
      <c r="R51" s="260"/>
      <c r="S51" s="260"/>
      <c r="T51" s="260"/>
      <c r="U51" s="260"/>
      <c r="V51" s="260"/>
      <c r="W51" s="260"/>
      <c r="X51" s="260"/>
      <c r="Y51" s="260"/>
      <c r="Z51" s="260"/>
      <c r="AA51" s="260"/>
      <c r="AB51" s="260"/>
      <c r="AC51" s="260"/>
      <c r="AD51" s="261">
        <f>SUM(R51:AC51)</f>
        <v>0</v>
      </c>
      <c r="AE51" s="718"/>
      <c r="AF51" s="547"/>
      <c r="AG51" s="260"/>
      <c r="AH51" s="260"/>
      <c r="AI51" s="260"/>
      <c r="AJ51" s="260"/>
      <c r="AK51" s="260"/>
      <c r="AL51" s="260"/>
      <c r="AM51" s="260"/>
      <c r="AN51" s="260"/>
      <c r="AO51" s="260"/>
      <c r="AP51" s="260"/>
      <c r="AQ51" s="260"/>
      <c r="AR51" s="260"/>
      <c r="AS51" s="261">
        <f>SUM(AG51:AR51)</f>
        <v>0</v>
      </c>
      <c r="AT51" s="38"/>
    </row>
    <row r="52" spans="1:46" x14ac:dyDescent="0.2">
      <c r="A52" s="58" t="s">
        <v>144</v>
      </c>
      <c r="B52" s="547"/>
      <c r="C52" s="258"/>
      <c r="D52" s="258"/>
      <c r="E52" s="258"/>
      <c r="F52" s="258"/>
      <c r="G52" s="258"/>
      <c r="H52" s="258"/>
      <c r="I52" s="258"/>
      <c r="J52" s="258"/>
      <c r="K52" s="258"/>
      <c r="L52" s="258"/>
      <c r="M52" s="258"/>
      <c r="N52" s="362"/>
      <c r="O52" s="245">
        <f t="shared" si="58"/>
        <v>0</v>
      </c>
      <c r="P52" s="712"/>
      <c r="Q52" s="547"/>
      <c r="R52" s="258"/>
      <c r="S52" s="258"/>
      <c r="T52" s="258"/>
      <c r="U52" s="258"/>
      <c r="V52" s="258"/>
      <c r="W52" s="258"/>
      <c r="X52" s="258"/>
      <c r="Y52" s="258"/>
      <c r="Z52" s="258"/>
      <c r="AA52" s="258"/>
      <c r="AB52" s="258"/>
      <c r="AC52" s="258"/>
      <c r="AD52" s="245">
        <f t="shared" ref="AD52:AD57" si="59">SUM(R52:AC52)</f>
        <v>0</v>
      </c>
      <c r="AE52" s="718"/>
      <c r="AF52" s="547"/>
      <c r="AG52" s="258"/>
      <c r="AH52" s="258"/>
      <c r="AI52" s="258"/>
      <c r="AJ52" s="258"/>
      <c r="AK52" s="258"/>
      <c r="AL52" s="258"/>
      <c r="AM52" s="258"/>
      <c r="AN52" s="258"/>
      <c r="AO52" s="258"/>
      <c r="AP52" s="258"/>
      <c r="AQ52" s="258"/>
      <c r="AR52" s="258"/>
      <c r="AS52" s="245">
        <f t="shared" ref="AS52:AS57" si="60">SUM(AG52:AR52)</f>
        <v>0</v>
      </c>
      <c r="AT52" s="38"/>
    </row>
    <row r="53" spans="1:46" x14ac:dyDescent="0.2">
      <c r="A53" s="58" t="s">
        <v>139</v>
      </c>
      <c r="B53" s="547"/>
      <c r="C53" s="258"/>
      <c r="D53" s="258"/>
      <c r="E53" s="258"/>
      <c r="F53" s="258"/>
      <c r="G53" s="258"/>
      <c r="H53" s="258"/>
      <c r="I53" s="258"/>
      <c r="J53" s="258"/>
      <c r="K53" s="258"/>
      <c r="L53" s="258"/>
      <c r="M53" s="258"/>
      <c r="N53" s="362"/>
      <c r="O53" s="245">
        <f t="shared" si="58"/>
        <v>0</v>
      </c>
      <c r="P53" s="712"/>
      <c r="Q53" s="547"/>
      <c r="R53" s="258"/>
      <c r="S53" s="258"/>
      <c r="T53" s="258"/>
      <c r="U53" s="258"/>
      <c r="V53" s="258"/>
      <c r="W53" s="258"/>
      <c r="X53" s="258"/>
      <c r="Y53" s="258"/>
      <c r="Z53" s="258"/>
      <c r="AA53" s="258"/>
      <c r="AB53" s="258"/>
      <c r="AC53" s="258"/>
      <c r="AD53" s="245">
        <f t="shared" si="59"/>
        <v>0</v>
      </c>
      <c r="AE53" s="718"/>
      <c r="AF53" s="547"/>
      <c r="AG53" s="258"/>
      <c r="AH53" s="258"/>
      <c r="AI53" s="258"/>
      <c r="AJ53" s="258"/>
      <c r="AK53" s="258"/>
      <c r="AL53" s="258"/>
      <c r="AM53" s="258"/>
      <c r="AN53" s="258"/>
      <c r="AO53" s="258"/>
      <c r="AP53" s="258"/>
      <c r="AQ53" s="258"/>
      <c r="AR53" s="258"/>
      <c r="AS53" s="245">
        <f t="shared" si="60"/>
        <v>0</v>
      </c>
      <c r="AT53" s="38"/>
    </row>
    <row r="54" spans="1:46" x14ac:dyDescent="0.2">
      <c r="A54" s="58" t="s">
        <v>140</v>
      </c>
      <c r="B54" s="547"/>
      <c r="C54" s="258"/>
      <c r="D54" s="258"/>
      <c r="E54" s="258"/>
      <c r="F54" s="258"/>
      <c r="G54" s="258"/>
      <c r="H54" s="258"/>
      <c r="I54" s="258"/>
      <c r="J54" s="258"/>
      <c r="K54" s="258"/>
      <c r="L54" s="258"/>
      <c r="M54" s="258"/>
      <c r="N54" s="362"/>
      <c r="O54" s="245">
        <f t="shared" si="58"/>
        <v>0</v>
      </c>
      <c r="P54" s="712"/>
      <c r="Q54" s="547"/>
      <c r="R54" s="258"/>
      <c r="S54" s="258"/>
      <c r="T54" s="258"/>
      <c r="U54" s="258"/>
      <c r="V54" s="258"/>
      <c r="W54" s="258"/>
      <c r="X54" s="258"/>
      <c r="Y54" s="258"/>
      <c r="Z54" s="258"/>
      <c r="AA54" s="258"/>
      <c r="AB54" s="258"/>
      <c r="AC54" s="258"/>
      <c r="AD54" s="245">
        <f t="shared" si="59"/>
        <v>0</v>
      </c>
      <c r="AE54" s="718"/>
      <c r="AF54" s="547"/>
      <c r="AG54" s="258"/>
      <c r="AH54" s="258"/>
      <c r="AI54" s="258"/>
      <c r="AJ54" s="258"/>
      <c r="AK54" s="258"/>
      <c r="AL54" s="258"/>
      <c r="AM54" s="258"/>
      <c r="AN54" s="258"/>
      <c r="AO54" s="258"/>
      <c r="AP54" s="258"/>
      <c r="AQ54" s="258"/>
      <c r="AR54" s="258"/>
      <c r="AS54" s="245">
        <f t="shared" si="60"/>
        <v>0</v>
      </c>
      <c r="AT54" s="38"/>
    </row>
    <row r="55" spans="1:46" x14ac:dyDescent="0.2">
      <c r="A55" s="78" t="s">
        <v>112</v>
      </c>
      <c r="B55" s="547"/>
      <c r="C55" s="258"/>
      <c r="D55" s="258"/>
      <c r="E55" s="258"/>
      <c r="F55" s="258"/>
      <c r="G55" s="258"/>
      <c r="H55" s="258"/>
      <c r="I55" s="258"/>
      <c r="J55" s="258"/>
      <c r="K55" s="258"/>
      <c r="L55" s="258"/>
      <c r="M55" s="258"/>
      <c r="N55" s="362"/>
      <c r="O55" s="245">
        <f t="shared" si="58"/>
        <v>0</v>
      </c>
      <c r="P55" s="712"/>
      <c r="Q55" s="547"/>
      <c r="R55" s="258"/>
      <c r="S55" s="258"/>
      <c r="T55" s="258"/>
      <c r="U55" s="258"/>
      <c r="V55" s="258"/>
      <c r="W55" s="258"/>
      <c r="X55" s="258"/>
      <c r="Y55" s="258"/>
      <c r="Z55" s="258"/>
      <c r="AA55" s="258"/>
      <c r="AB55" s="258"/>
      <c r="AC55" s="258"/>
      <c r="AD55" s="245">
        <f t="shared" si="59"/>
        <v>0</v>
      </c>
      <c r="AE55" s="718"/>
      <c r="AF55" s="547"/>
      <c r="AG55" s="258"/>
      <c r="AH55" s="258"/>
      <c r="AI55" s="258"/>
      <c r="AJ55" s="258"/>
      <c r="AK55" s="258"/>
      <c r="AL55" s="258"/>
      <c r="AM55" s="258"/>
      <c r="AN55" s="258"/>
      <c r="AO55" s="258"/>
      <c r="AP55" s="258"/>
      <c r="AQ55" s="258"/>
      <c r="AR55" s="258"/>
      <c r="AS55" s="245">
        <f t="shared" si="60"/>
        <v>0</v>
      </c>
      <c r="AT55" s="38"/>
    </row>
    <row r="56" spans="1:46" s="208" customFormat="1" x14ac:dyDescent="0.2">
      <c r="A56" s="78" t="s">
        <v>141</v>
      </c>
      <c r="B56" s="548"/>
      <c r="C56" s="247"/>
      <c r="D56" s="247"/>
      <c r="E56" s="247"/>
      <c r="F56" s="247"/>
      <c r="G56" s="247"/>
      <c r="H56" s="247"/>
      <c r="I56" s="247"/>
      <c r="J56" s="247"/>
      <c r="K56" s="247"/>
      <c r="L56" s="247"/>
      <c r="M56" s="247"/>
      <c r="N56" s="246"/>
      <c r="O56" s="248">
        <f t="shared" si="58"/>
        <v>0</v>
      </c>
      <c r="P56" s="720"/>
      <c r="Q56" s="548"/>
      <c r="R56" s="247"/>
      <c r="S56" s="247"/>
      <c r="T56" s="247"/>
      <c r="U56" s="247"/>
      <c r="V56" s="247"/>
      <c r="W56" s="247"/>
      <c r="X56" s="247"/>
      <c r="Y56" s="247"/>
      <c r="Z56" s="247"/>
      <c r="AA56" s="247"/>
      <c r="AB56" s="247"/>
      <c r="AC56" s="247"/>
      <c r="AD56" s="248">
        <f t="shared" si="59"/>
        <v>0</v>
      </c>
      <c r="AE56" s="718"/>
      <c r="AF56" s="548"/>
      <c r="AG56" s="247"/>
      <c r="AH56" s="247"/>
      <c r="AI56" s="247"/>
      <c r="AJ56" s="247"/>
      <c r="AK56" s="247"/>
      <c r="AL56" s="247"/>
      <c r="AM56" s="247"/>
      <c r="AN56" s="247"/>
      <c r="AO56" s="247"/>
      <c r="AP56" s="247"/>
      <c r="AQ56" s="247"/>
      <c r="AR56" s="247"/>
      <c r="AS56" s="248">
        <f t="shared" si="60"/>
        <v>0</v>
      </c>
      <c r="AT56" s="46"/>
    </row>
    <row r="57" spans="1:46" x14ac:dyDescent="0.2">
      <c r="A57" s="380" t="s">
        <v>155</v>
      </c>
      <c r="B57" s="547"/>
      <c r="C57" s="258"/>
      <c r="D57" s="258"/>
      <c r="E57" s="258"/>
      <c r="F57" s="258"/>
      <c r="G57" s="258"/>
      <c r="H57" s="258"/>
      <c r="I57" s="258"/>
      <c r="J57" s="258"/>
      <c r="K57" s="258"/>
      <c r="L57" s="258"/>
      <c r="M57" s="258"/>
      <c r="N57" s="258"/>
      <c r="O57" s="245">
        <f t="shared" si="58"/>
        <v>0</v>
      </c>
      <c r="P57" s="712"/>
      <c r="Q57" s="547"/>
      <c r="R57" s="258"/>
      <c r="S57" s="258"/>
      <c r="T57" s="258"/>
      <c r="U57" s="258"/>
      <c r="V57" s="258"/>
      <c r="W57" s="258"/>
      <c r="X57" s="258"/>
      <c r="Y57" s="258"/>
      <c r="Z57" s="258"/>
      <c r="AA57" s="258"/>
      <c r="AB57" s="258"/>
      <c r="AC57" s="258"/>
      <c r="AD57" s="245">
        <f t="shared" si="59"/>
        <v>0</v>
      </c>
      <c r="AE57" s="718"/>
      <c r="AF57" s="547"/>
      <c r="AG57" s="258"/>
      <c r="AH57" s="258"/>
      <c r="AI57" s="258"/>
      <c r="AJ57" s="258"/>
      <c r="AK57" s="258"/>
      <c r="AL57" s="258"/>
      <c r="AM57" s="258"/>
      <c r="AN57" s="258"/>
      <c r="AO57" s="258"/>
      <c r="AP57" s="258"/>
      <c r="AQ57" s="258"/>
      <c r="AR57" s="258"/>
      <c r="AS57" s="245">
        <f t="shared" si="60"/>
        <v>0</v>
      </c>
      <c r="AT57" s="38"/>
    </row>
    <row r="58" spans="1:46" s="208" customFormat="1" x14ac:dyDescent="0.2">
      <c r="A58" s="128" t="str">
        <f>"Total "&amp;A50</f>
        <v>Total Other (Income) Expenses</v>
      </c>
      <c r="B58" s="548"/>
      <c r="C58" s="259">
        <f t="shared" ref="C58:O58" si="61">SUM(C51:C57)</f>
        <v>0</v>
      </c>
      <c r="D58" s="259">
        <f t="shared" si="61"/>
        <v>0</v>
      </c>
      <c r="E58" s="259">
        <f t="shared" si="61"/>
        <v>0</v>
      </c>
      <c r="F58" s="259">
        <f t="shared" si="61"/>
        <v>0</v>
      </c>
      <c r="G58" s="259">
        <f t="shared" si="61"/>
        <v>0</v>
      </c>
      <c r="H58" s="259">
        <f t="shared" si="61"/>
        <v>0</v>
      </c>
      <c r="I58" s="259">
        <f t="shared" si="61"/>
        <v>0</v>
      </c>
      <c r="J58" s="259">
        <f t="shared" si="61"/>
        <v>0</v>
      </c>
      <c r="K58" s="259">
        <f t="shared" si="61"/>
        <v>0</v>
      </c>
      <c r="L58" s="259">
        <f t="shared" si="61"/>
        <v>0</v>
      </c>
      <c r="M58" s="259">
        <f t="shared" si="61"/>
        <v>0</v>
      </c>
      <c r="N58" s="259">
        <f t="shared" si="61"/>
        <v>0</v>
      </c>
      <c r="O58" s="259">
        <f t="shared" si="61"/>
        <v>0</v>
      </c>
      <c r="P58" s="720"/>
      <c r="Q58" s="548"/>
      <c r="R58" s="259">
        <f t="shared" ref="R58:AD58" si="62">SUM(R51:R57)</f>
        <v>0</v>
      </c>
      <c r="S58" s="259">
        <f t="shared" si="62"/>
        <v>0</v>
      </c>
      <c r="T58" s="259">
        <f t="shared" si="62"/>
        <v>0</v>
      </c>
      <c r="U58" s="259">
        <f t="shared" si="62"/>
        <v>0</v>
      </c>
      <c r="V58" s="259">
        <f t="shared" si="62"/>
        <v>0</v>
      </c>
      <c r="W58" s="259">
        <f t="shared" si="62"/>
        <v>0</v>
      </c>
      <c r="X58" s="259">
        <f t="shared" si="62"/>
        <v>0</v>
      </c>
      <c r="Y58" s="259">
        <f t="shared" si="62"/>
        <v>0</v>
      </c>
      <c r="Z58" s="259">
        <f t="shared" si="62"/>
        <v>0</v>
      </c>
      <c r="AA58" s="259">
        <f t="shared" si="62"/>
        <v>0</v>
      </c>
      <c r="AB58" s="259">
        <f t="shared" si="62"/>
        <v>0</v>
      </c>
      <c r="AC58" s="259">
        <f t="shared" si="62"/>
        <v>0</v>
      </c>
      <c r="AD58" s="259">
        <f t="shared" si="62"/>
        <v>0</v>
      </c>
      <c r="AE58" s="718"/>
      <c r="AF58" s="548"/>
      <c r="AG58" s="259">
        <f t="shared" ref="AG58:AS58" si="63">SUM(AG51:AG57)</f>
        <v>0</v>
      </c>
      <c r="AH58" s="259">
        <f t="shared" si="63"/>
        <v>0</v>
      </c>
      <c r="AI58" s="259">
        <f t="shared" si="63"/>
        <v>0</v>
      </c>
      <c r="AJ58" s="259">
        <f t="shared" si="63"/>
        <v>0</v>
      </c>
      <c r="AK58" s="259">
        <f t="shared" si="63"/>
        <v>0</v>
      </c>
      <c r="AL58" s="259">
        <f t="shared" si="63"/>
        <v>0</v>
      </c>
      <c r="AM58" s="259">
        <f t="shared" si="63"/>
        <v>0</v>
      </c>
      <c r="AN58" s="259">
        <f t="shared" si="63"/>
        <v>0</v>
      </c>
      <c r="AO58" s="259">
        <f t="shared" si="63"/>
        <v>0</v>
      </c>
      <c r="AP58" s="259">
        <f t="shared" si="63"/>
        <v>0</v>
      </c>
      <c r="AQ58" s="259">
        <f t="shared" si="63"/>
        <v>0</v>
      </c>
      <c r="AR58" s="259">
        <f t="shared" si="63"/>
        <v>0</v>
      </c>
      <c r="AS58" s="259">
        <f t="shared" si="63"/>
        <v>0</v>
      </c>
      <c r="AT58" s="46"/>
    </row>
    <row r="59" spans="1:46" s="208" customFormat="1" ht="14.25" x14ac:dyDescent="0.2">
      <c r="A59" s="129"/>
      <c r="B59" s="548"/>
      <c r="C59" s="262"/>
      <c r="D59" s="262"/>
      <c r="E59" s="262"/>
      <c r="F59" s="262"/>
      <c r="G59" s="262"/>
      <c r="H59" s="262"/>
      <c r="I59" s="262"/>
      <c r="J59" s="262"/>
      <c r="K59" s="262"/>
      <c r="L59" s="262"/>
      <c r="M59" s="262"/>
      <c r="N59" s="262"/>
      <c r="O59" s="242"/>
      <c r="P59" s="720"/>
      <c r="Q59" s="548"/>
      <c r="R59" s="262"/>
      <c r="S59" s="262"/>
      <c r="T59" s="262"/>
      <c r="U59" s="262"/>
      <c r="V59" s="262"/>
      <c r="W59" s="262"/>
      <c r="X59" s="262"/>
      <c r="Y59" s="262"/>
      <c r="Z59" s="262"/>
      <c r="AA59" s="262"/>
      <c r="AB59" s="262"/>
      <c r="AC59" s="262"/>
      <c r="AD59" s="242"/>
      <c r="AE59" s="718"/>
      <c r="AF59" s="548"/>
      <c r="AG59" s="262"/>
      <c r="AH59" s="262"/>
      <c r="AI59" s="262"/>
      <c r="AJ59" s="262"/>
      <c r="AK59" s="262"/>
      <c r="AL59" s="262"/>
      <c r="AM59" s="262"/>
      <c r="AN59" s="262"/>
      <c r="AO59" s="262"/>
      <c r="AP59" s="262"/>
      <c r="AQ59" s="262"/>
      <c r="AR59" s="262"/>
      <c r="AS59" s="242"/>
      <c r="AT59" s="46"/>
    </row>
    <row r="60" spans="1:46" s="730" customFormat="1" ht="15.75" x14ac:dyDescent="0.2">
      <c r="A60" s="130" t="s">
        <v>110</v>
      </c>
      <c r="B60" s="549"/>
      <c r="C60" s="263">
        <f t="shared" ref="C60:O60" si="64">+C48+C58</f>
        <v>0</v>
      </c>
      <c r="D60" s="263">
        <f t="shared" si="64"/>
        <v>0</v>
      </c>
      <c r="E60" s="263">
        <f t="shared" si="64"/>
        <v>0</v>
      </c>
      <c r="F60" s="263">
        <f t="shared" si="64"/>
        <v>0</v>
      </c>
      <c r="G60" s="263">
        <f t="shared" si="64"/>
        <v>0</v>
      </c>
      <c r="H60" s="263">
        <f t="shared" si="64"/>
        <v>0</v>
      </c>
      <c r="I60" s="263">
        <f t="shared" si="64"/>
        <v>0</v>
      </c>
      <c r="J60" s="263">
        <f t="shared" si="64"/>
        <v>0</v>
      </c>
      <c r="K60" s="263">
        <f t="shared" si="64"/>
        <v>0</v>
      </c>
      <c r="L60" s="263">
        <f t="shared" si="64"/>
        <v>0</v>
      </c>
      <c r="M60" s="263">
        <f t="shared" si="64"/>
        <v>0</v>
      </c>
      <c r="N60" s="263">
        <f t="shared" si="64"/>
        <v>0</v>
      </c>
      <c r="O60" s="263">
        <f t="shared" si="64"/>
        <v>0</v>
      </c>
      <c r="P60" s="720"/>
      <c r="Q60" s="549"/>
      <c r="R60" s="263">
        <f t="shared" ref="R60:AD60" si="65">+R48+R58</f>
        <v>0</v>
      </c>
      <c r="S60" s="263">
        <f t="shared" si="65"/>
        <v>0</v>
      </c>
      <c r="T60" s="263">
        <f t="shared" si="65"/>
        <v>0</v>
      </c>
      <c r="U60" s="263">
        <f t="shared" si="65"/>
        <v>0</v>
      </c>
      <c r="V60" s="263">
        <f t="shared" si="65"/>
        <v>0</v>
      </c>
      <c r="W60" s="263">
        <f t="shared" si="65"/>
        <v>0</v>
      </c>
      <c r="X60" s="263">
        <f t="shared" si="65"/>
        <v>0</v>
      </c>
      <c r="Y60" s="263">
        <f t="shared" si="65"/>
        <v>0</v>
      </c>
      <c r="Z60" s="263">
        <f t="shared" si="65"/>
        <v>0</v>
      </c>
      <c r="AA60" s="263">
        <f t="shared" si="65"/>
        <v>0</v>
      </c>
      <c r="AB60" s="263">
        <f t="shared" si="65"/>
        <v>0</v>
      </c>
      <c r="AC60" s="263">
        <f t="shared" si="65"/>
        <v>0</v>
      </c>
      <c r="AD60" s="263">
        <f t="shared" si="65"/>
        <v>0</v>
      </c>
      <c r="AE60" s="725"/>
      <c r="AF60" s="549"/>
      <c r="AG60" s="263">
        <f t="shared" ref="AG60:AS60" si="66">+AG48+AG58</f>
        <v>0</v>
      </c>
      <c r="AH60" s="263">
        <f t="shared" si="66"/>
        <v>0</v>
      </c>
      <c r="AI60" s="263">
        <f t="shared" si="66"/>
        <v>0</v>
      </c>
      <c r="AJ60" s="263">
        <f t="shared" si="66"/>
        <v>0</v>
      </c>
      <c r="AK60" s="263">
        <f t="shared" si="66"/>
        <v>0</v>
      </c>
      <c r="AL60" s="263">
        <f t="shared" si="66"/>
        <v>0</v>
      </c>
      <c r="AM60" s="263">
        <f t="shared" si="66"/>
        <v>0</v>
      </c>
      <c r="AN60" s="263">
        <f t="shared" si="66"/>
        <v>0</v>
      </c>
      <c r="AO60" s="263">
        <f t="shared" si="66"/>
        <v>0</v>
      </c>
      <c r="AP60" s="263">
        <f t="shared" si="66"/>
        <v>0</v>
      </c>
      <c r="AQ60" s="263">
        <f t="shared" si="66"/>
        <v>0</v>
      </c>
      <c r="AR60" s="263">
        <f t="shared" si="66"/>
        <v>0</v>
      </c>
      <c r="AS60" s="263">
        <f t="shared" si="66"/>
        <v>0</v>
      </c>
      <c r="AT60" s="97"/>
    </row>
    <row r="61" spans="1:46" x14ac:dyDescent="0.2">
      <c r="A61" s="41"/>
      <c r="B61" s="550"/>
      <c r="C61" s="243"/>
      <c r="D61" s="238"/>
      <c r="E61" s="238"/>
      <c r="F61" s="238"/>
      <c r="G61" s="238"/>
      <c r="H61" s="238"/>
      <c r="I61" s="238"/>
      <c r="J61" s="238"/>
      <c r="K61" s="238"/>
      <c r="L61" s="238"/>
      <c r="M61" s="238"/>
      <c r="N61" s="238"/>
      <c r="O61" s="238"/>
      <c r="P61" s="719"/>
      <c r="Q61" s="550"/>
      <c r="R61" s="243"/>
      <c r="S61" s="238"/>
      <c r="T61" s="238"/>
      <c r="U61" s="238"/>
      <c r="V61" s="238"/>
      <c r="W61" s="238"/>
      <c r="X61" s="238"/>
      <c r="Y61" s="238"/>
      <c r="Z61" s="238"/>
      <c r="AA61" s="238"/>
      <c r="AB61" s="238"/>
      <c r="AC61" s="238"/>
      <c r="AD61" s="238"/>
      <c r="AE61" s="718"/>
      <c r="AF61" s="550"/>
      <c r="AG61" s="238"/>
      <c r="AH61" s="238"/>
      <c r="AI61" s="238"/>
      <c r="AJ61" s="238"/>
      <c r="AK61" s="238"/>
      <c r="AL61" s="238"/>
      <c r="AM61" s="238"/>
      <c r="AN61" s="238"/>
      <c r="AO61" s="238"/>
      <c r="AP61" s="238"/>
      <c r="AQ61" s="238"/>
      <c r="AR61" s="238"/>
      <c r="AS61" s="238"/>
      <c r="AT61" s="38"/>
    </row>
    <row r="62" spans="1:46" s="208" customFormat="1" ht="15.75" thickBot="1" x14ac:dyDescent="0.25">
      <c r="A62" s="99" t="s">
        <v>84</v>
      </c>
      <c r="B62" s="551"/>
      <c r="C62" s="264">
        <f t="shared" ref="C62:O62" si="67">+C27-C60</f>
        <v>0</v>
      </c>
      <c r="D62" s="264">
        <f t="shared" si="67"/>
        <v>0</v>
      </c>
      <c r="E62" s="264">
        <f t="shared" si="67"/>
        <v>0</v>
      </c>
      <c r="F62" s="264">
        <f t="shared" si="67"/>
        <v>0</v>
      </c>
      <c r="G62" s="264">
        <f t="shared" si="67"/>
        <v>0</v>
      </c>
      <c r="H62" s="264">
        <f t="shared" si="67"/>
        <v>0</v>
      </c>
      <c r="I62" s="264">
        <f t="shared" si="67"/>
        <v>0</v>
      </c>
      <c r="J62" s="264">
        <f t="shared" si="67"/>
        <v>0</v>
      </c>
      <c r="K62" s="264">
        <f t="shared" si="67"/>
        <v>0</v>
      </c>
      <c r="L62" s="264">
        <f t="shared" si="67"/>
        <v>0</v>
      </c>
      <c r="M62" s="264">
        <f t="shared" si="67"/>
        <v>0</v>
      </c>
      <c r="N62" s="264">
        <f t="shared" si="67"/>
        <v>0</v>
      </c>
      <c r="O62" s="264">
        <f t="shared" si="67"/>
        <v>0</v>
      </c>
      <c r="P62" s="720"/>
      <c r="Q62" s="551"/>
      <c r="R62" s="264">
        <f t="shared" ref="R62:AD62" si="68">+R27-R60</f>
        <v>0</v>
      </c>
      <c r="S62" s="264">
        <f t="shared" si="68"/>
        <v>0</v>
      </c>
      <c r="T62" s="264">
        <f t="shared" si="68"/>
        <v>0</v>
      </c>
      <c r="U62" s="264">
        <f t="shared" si="68"/>
        <v>0</v>
      </c>
      <c r="V62" s="264">
        <f t="shared" si="68"/>
        <v>0</v>
      </c>
      <c r="W62" s="264">
        <f t="shared" si="68"/>
        <v>0</v>
      </c>
      <c r="X62" s="264">
        <f t="shared" si="68"/>
        <v>0</v>
      </c>
      <c r="Y62" s="264">
        <f t="shared" si="68"/>
        <v>0</v>
      </c>
      <c r="Z62" s="264">
        <f t="shared" si="68"/>
        <v>0</v>
      </c>
      <c r="AA62" s="264">
        <f t="shared" si="68"/>
        <v>0</v>
      </c>
      <c r="AB62" s="264">
        <f t="shared" si="68"/>
        <v>0</v>
      </c>
      <c r="AC62" s="264">
        <f t="shared" si="68"/>
        <v>0</v>
      </c>
      <c r="AD62" s="264">
        <f t="shared" si="68"/>
        <v>0</v>
      </c>
      <c r="AE62" s="718"/>
      <c r="AF62" s="551"/>
      <c r="AG62" s="264">
        <f t="shared" ref="AG62:AS62" si="69">+AG27-AG60</f>
        <v>0</v>
      </c>
      <c r="AH62" s="264">
        <f t="shared" si="69"/>
        <v>0</v>
      </c>
      <c r="AI62" s="264">
        <f t="shared" si="69"/>
        <v>0</v>
      </c>
      <c r="AJ62" s="264">
        <f t="shared" si="69"/>
        <v>0</v>
      </c>
      <c r="AK62" s="264">
        <f t="shared" si="69"/>
        <v>0</v>
      </c>
      <c r="AL62" s="264">
        <f t="shared" si="69"/>
        <v>0</v>
      </c>
      <c r="AM62" s="264">
        <f t="shared" si="69"/>
        <v>0</v>
      </c>
      <c r="AN62" s="264">
        <f t="shared" si="69"/>
        <v>0</v>
      </c>
      <c r="AO62" s="264">
        <f t="shared" si="69"/>
        <v>0</v>
      </c>
      <c r="AP62" s="264">
        <f t="shared" si="69"/>
        <v>0</v>
      </c>
      <c r="AQ62" s="264">
        <f t="shared" si="69"/>
        <v>0</v>
      </c>
      <c r="AR62" s="264">
        <f t="shared" si="69"/>
        <v>0</v>
      </c>
      <c r="AS62" s="264">
        <f t="shared" si="69"/>
        <v>0</v>
      </c>
      <c r="AT62" s="46"/>
    </row>
    <row r="63" spans="1:46" ht="13.5" thickTop="1" x14ac:dyDescent="0.2">
      <c r="A63" s="38"/>
      <c r="C63" s="38"/>
      <c r="D63" s="38"/>
      <c r="E63" s="38"/>
      <c r="F63" s="38"/>
      <c r="G63" s="38"/>
      <c r="H63" s="38"/>
      <c r="I63" s="38"/>
      <c r="J63" s="38"/>
      <c r="K63" s="38"/>
      <c r="L63" s="38"/>
      <c r="M63" s="38"/>
      <c r="N63" s="38"/>
      <c r="O63" s="38"/>
      <c r="R63" s="38"/>
      <c r="S63" s="38"/>
      <c r="T63" s="38"/>
      <c r="U63" s="38"/>
      <c r="V63" s="38"/>
      <c r="W63" s="38"/>
      <c r="X63" s="38"/>
      <c r="Y63" s="38"/>
      <c r="Z63" s="38"/>
      <c r="AA63" s="38"/>
      <c r="AB63" s="38"/>
      <c r="AC63" s="38"/>
      <c r="AD63" s="38"/>
      <c r="AG63" s="38"/>
      <c r="AH63" s="38"/>
      <c r="AI63" s="38"/>
      <c r="AJ63" s="38"/>
      <c r="AK63" s="38"/>
      <c r="AL63" s="38"/>
      <c r="AM63" s="38"/>
      <c r="AN63" s="38"/>
      <c r="AO63" s="38"/>
      <c r="AP63" s="38"/>
      <c r="AQ63" s="38"/>
      <c r="AR63" s="38"/>
      <c r="AS63" s="38"/>
      <c r="AT63" s="38"/>
    </row>
    <row r="64" spans="1:46" x14ac:dyDescent="0.2">
      <c r="A64" s="413"/>
      <c r="C64" s="38"/>
      <c r="D64" s="38"/>
      <c r="E64" s="38"/>
      <c r="F64" s="38"/>
      <c r="G64" s="38"/>
      <c r="H64" s="38"/>
      <c r="I64" s="38"/>
      <c r="J64" s="38"/>
      <c r="K64" s="38"/>
      <c r="L64" s="38"/>
      <c r="M64" s="38"/>
      <c r="N64" s="238"/>
      <c r="O64" s="38"/>
      <c r="P64" s="721"/>
      <c r="R64" s="38"/>
      <c r="S64" s="38"/>
      <c r="T64" s="38"/>
      <c r="U64" s="38"/>
      <c r="V64" s="38"/>
      <c r="W64" s="38"/>
      <c r="X64" s="38"/>
      <c r="Y64" s="38"/>
      <c r="Z64" s="38"/>
      <c r="AA64" s="38"/>
      <c r="AB64" s="38"/>
      <c r="AC64" s="38"/>
      <c r="AD64" s="44"/>
      <c r="AG64" s="38"/>
      <c r="AH64" s="38"/>
      <c r="AI64" s="38"/>
      <c r="AJ64" s="38"/>
      <c r="AK64" s="38"/>
      <c r="AL64" s="38"/>
      <c r="AM64" s="38"/>
      <c r="AN64" s="38"/>
      <c r="AO64" s="38"/>
      <c r="AP64" s="38"/>
      <c r="AQ64" s="38"/>
      <c r="AR64" s="38"/>
      <c r="AS64" s="44"/>
      <c r="AT64" s="38"/>
    </row>
    <row r="65" spans="1:46" x14ac:dyDescent="0.2">
      <c r="A65" s="38"/>
      <c r="C65" s="38"/>
      <c r="D65" s="38"/>
      <c r="E65" s="38"/>
      <c r="F65" s="38"/>
      <c r="G65" s="38"/>
      <c r="H65" s="38"/>
      <c r="I65" s="38"/>
      <c r="J65" s="38"/>
      <c r="K65" s="38"/>
      <c r="L65" s="38"/>
      <c r="M65" s="38"/>
      <c r="N65" s="38"/>
      <c r="O65" s="44"/>
      <c r="P65" s="721"/>
      <c r="R65" s="38"/>
      <c r="S65" s="38"/>
      <c r="T65" s="38"/>
      <c r="U65" s="38"/>
      <c r="V65" s="38"/>
      <c r="W65" s="38"/>
      <c r="X65" s="38"/>
      <c r="Y65" s="38"/>
      <c r="Z65" s="38"/>
      <c r="AA65" s="38"/>
      <c r="AB65" s="38"/>
      <c r="AC65" s="38"/>
      <c r="AD65" s="44"/>
      <c r="AG65" s="38"/>
      <c r="AH65" s="38"/>
      <c r="AI65" s="38"/>
      <c r="AJ65" s="38"/>
      <c r="AK65" s="38"/>
      <c r="AL65" s="38"/>
      <c r="AM65" s="38"/>
      <c r="AN65" s="38"/>
      <c r="AO65" s="38"/>
      <c r="AP65" s="38"/>
      <c r="AQ65" s="38"/>
      <c r="AR65" s="38"/>
      <c r="AS65" s="44"/>
      <c r="AT65" s="38"/>
    </row>
    <row r="66" spans="1:46" x14ac:dyDescent="0.2">
      <c r="A66" s="38"/>
      <c r="C66" s="38"/>
      <c r="D66" s="38"/>
      <c r="E66" s="48"/>
      <c r="F66" s="48"/>
      <c r="G66" s="48"/>
      <c r="H66" s="48"/>
      <c r="I66" s="48"/>
      <c r="J66" s="48"/>
      <c r="K66" s="48"/>
      <c r="L66" s="48"/>
      <c r="M66" s="48"/>
      <c r="N66" s="48"/>
      <c r="O66" s="44"/>
      <c r="P66" s="721"/>
      <c r="R66" s="38"/>
      <c r="S66" s="38"/>
      <c r="T66" s="48"/>
      <c r="U66" s="48"/>
      <c r="V66" s="48"/>
      <c r="W66" s="48"/>
      <c r="X66" s="48"/>
      <c r="Y66" s="48"/>
      <c r="Z66" s="48"/>
      <c r="AA66" s="48"/>
      <c r="AB66" s="48"/>
      <c r="AC66" s="48"/>
      <c r="AD66" s="44"/>
      <c r="AG66" s="38"/>
      <c r="AH66" s="38"/>
      <c r="AI66" s="48"/>
      <c r="AJ66" s="48"/>
      <c r="AK66" s="48"/>
      <c r="AL66" s="48"/>
      <c r="AM66" s="48"/>
      <c r="AN66" s="48"/>
      <c r="AO66" s="48"/>
      <c r="AP66" s="48"/>
      <c r="AQ66" s="48"/>
      <c r="AR66" s="48"/>
      <c r="AS66" s="44"/>
      <c r="AT66" s="38"/>
    </row>
  </sheetData>
  <sheetProtection password="96F1" sheet="1" objects="1" scenarios="1" formatCells="0" formatColumns="0" formatRows="0"/>
  <mergeCells count="1">
    <mergeCell ref="B1:J1"/>
  </mergeCells>
  <phoneticPr fontId="10" type="noConversion"/>
  <printOptions horizontalCentered="1"/>
  <pageMargins left="0" right="0" top="0" bottom="0" header="0.24" footer="0"/>
  <pageSetup scale="55" orientation="landscape" r:id="rId1"/>
  <headerFooter alignWithMargins="0">
    <oddFooter>&amp;CMonthly Revenues &amp; Expenses - ALL&amp;R&amp;P</oddFooter>
  </headerFooter>
  <colBreaks count="2" manualBreakCount="2">
    <brk id="15" max="101" man="1"/>
    <brk id="31" max="101" man="1"/>
  </col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16</vt:i4>
      </vt:variant>
      <vt:variant>
        <vt:lpstr>Named Ranges</vt:lpstr>
      </vt:variant>
      <vt:variant>
        <vt:i4>26</vt:i4>
      </vt:variant>
    </vt:vector>
  </HeadingPairs>
  <TitlesOfParts>
    <vt:vector baseType="lpstr" size="42">
      <vt:lpstr>Instructions</vt:lpstr>
      <vt:lpstr>Assumpt &amp; Notes</vt:lpstr>
      <vt:lpstr>Summary of Errors</vt:lpstr>
      <vt:lpstr>Balance Sheet Mult Yr Consol</vt:lpstr>
      <vt:lpstr>Rev &amp; Exp Mult Yr Consol</vt:lpstr>
      <vt:lpstr>Rev &amp; Exp Mult Yr Summ Total Co</vt:lpstr>
      <vt:lpstr>Balance Sheet Mult Yr Summ-All</vt:lpstr>
      <vt:lpstr>Rev &amp; Exp Mult Yr Summary</vt:lpstr>
      <vt:lpstr> Rev Exp by Month-IRIS</vt:lpstr>
      <vt:lpstr>Cash Flows</vt:lpstr>
      <vt:lpstr>Enrollment-IRIS </vt:lpstr>
      <vt:lpstr>Admin Detail-All</vt:lpstr>
      <vt:lpstr>Program Staff Exp-IRIS </vt:lpstr>
      <vt:lpstr>Personnel Schedule</vt:lpstr>
      <vt:lpstr>Occupancy</vt:lpstr>
      <vt:lpstr>Reserve Req</vt:lpstr>
      <vt:lpstr>' Rev Exp by Month-IRIS'!Print_Area</vt:lpstr>
      <vt:lpstr>'Admin Detail-All'!Print_Area</vt:lpstr>
      <vt:lpstr>'Assumpt &amp; Notes'!Print_Area</vt:lpstr>
      <vt:lpstr>'Balance Sheet Mult Yr Consol'!Print_Area</vt:lpstr>
      <vt:lpstr>'Balance Sheet Mult Yr Summ-All'!Print_Area</vt:lpstr>
      <vt:lpstr>'Cash Flows'!Print_Area</vt:lpstr>
      <vt:lpstr>'Enrollment-IRIS '!Print_Area</vt:lpstr>
      <vt:lpstr>Occupancy!Print_Area</vt:lpstr>
      <vt:lpstr>'Personnel Schedule'!Print_Area</vt:lpstr>
      <vt:lpstr>'Program Staff Exp-IRIS '!Print_Area</vt:lpstr>
      <vt:lpstr>'Rev &amp; Exp Mult Yr Consol'!Print_Area</vt:lpstr>
      <vt:lpstr>'Rev &amp; Exp Mult Yr Summ Total Co'!Print_Area</vt:lpstr>
      <vt:lpstr>'Rev &amp; Exp Mult Yr Summary'!Print_Area</vt:lpstr>
      <vt:lpstr>' Rev Exp by Month-IRIS'!Print_Titles</vt:lpstr>
      <vt:lpstr>'Admin Detail-All'!Print_Titles</vt:lpstr>
      <vt:lpstr>'Assumpt &amp; Notes'!Print_Titles</vt:lpstr>
      <vt:lpstr>'Balance Sheet Mult Yr Consol'!Print_Titles</vt:lpstr>
      <vt:lpstr>'Balance Sheet Mult Yr Summ-All'!Print_Titles</vt:lpstr>
      <vt:lpstr>'Cash Flows'!Print_Titles</vt:lpstr>
      <vt:lpstr>'Enrollment-IRIS '!Print_Titles</vt:lpstr>
      <vt:lpstr>Occupancy!Print_Titles</vt:lpstr>
      <vt:lpstr>'Personnel Schedule'!Print_Titles</vt:lpstr>
      <vt:lpstr>'Program Staff Exp-IRIS '!Print_Titles</vt:lpstr>
      <vt:lpstr>'Rev &amp; Exp Mult Yr Consol'!Print_Titles</vt:lpstr>
      <vt:lpstr>'Rev &amp; Exp Mult Yr Summ Total Co'!Print_Titles</vt:lpstr>
      <vt:lpstr>'Rev &amp; Exp Mult Yr Summary'!Print_Titles</vt:lpstr>
    </vt:vector>
  </TitlesOfParts>
  <Manager/>
  <Company/>
  <LinksUpToDate>false</LinksUpToDate>
  <SharedDoc>false</SharedDoc>
  <HyperlinksChanged>false</HyperlinksChanged>
  <AppVersion>15.0300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