
<file path=[Content_Types].xml><?xml version="1.0" encoding="utf-8"?>
<Types xmlns="http://schemas.openxmlformats.org/package/2006/content-types">
  <Default ContentType="image/png" Extension="png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excel.controlproperties+xml" PartName="/xl/ctrlProps/ctrlProp1.xml"/>
  <Override ContentType="application/vnd.ms-excel.controlproperties+xml" PartName="/xl/ctrlProps/ctrlProp2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Relationship Id="rId4" Target="docProps/custom.xml" Type="http://schemas.openxmlformats.org/officeDocument/2006/relationships/custom-properties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760" windowHeight="14100" activeTab="2"/>
  </bookViews>
  <sheets>
    <sheet name="Data" sheetId="2" r:id="rId1"/>
    <sheet name="Calculations" sheetId="3" r:id="rId2"/>
    <sheet name="DASHBOARD" sheetId="4" r:id="rId3"/>
    <sheet name="©" sheetId="5" r:id="rId4"/>
  </sheets>
  <definedNames>
    <definedName name="Category">#REF!</definedName>
    <definedName name="Transaction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<sst xmlns="http://schemas.openxmlformats.org/spreadsheetml/2006/main" count="64" uniqueCount="58">
  <si>
    <t>Date</t>
  </si>
  <si>
    <t>Week No</t>
  </si>
  <si>
    <t>Week Day</t>
  </si>
  <si>
    <t>Operators</t>
  </si>
  <si>
    <t>Operators in week</t>
  </si>
  <si>
    <t>Cases resolved</t>
  </si>
  <si>
    <t>Cases resolved in week</t>
  </si>
  <si>
    <t>Calls in week</t>
  </si>
  <si>
    <t>Outbound</t>
  </si>
  <si>
    <t>Inbound</t>
  </si>
  <si>
    <t>Unsucessful</t>
  </si>
  <si>
    <t>Total Calls</t>
  </si>
  <si>
    <t>caption month</t>
  </si>
  <si>
    <t>Month</t>
  </si>
  <si>
    <t>Week number in Month</t>
  </si>
  <si>
    <t>Calls  in week</t>
  </si>
  <si>
    <t>Cases Resolved in week</t>
  </si>
  <si>
    <t>Week selected</t>
  </si>
  <si>
    <t>Operators that week</t>
  </si>
  <si>
    <t>Number of calls</t>
  </si>
  <si>
    <t>X - Axis</t>
  </si>
  <si>
    <t xml:space="preserve">Cases resolved </t>
  </si>
  <si>
    <t>Monday</t>
  </si>
  <si>
    <t>Tuesday</t>
  </si>
  <si>
    <t>Calls</t>
  </si>
  <si>
    <t>Unsuccessful</t>
  </si>
  <si>
    <t>Wednesday</t>
  </si>
  <si>
    <t>Margin of error</t>
  </si>
  <si>
    <t>MAX</t>
  </si>
  <si>
    <t>Captions right</t>
  </si>
  <si>
    <t>Thursday</t>
  </si>
  <si>
    <t>Positive</t>
  </si>
  <si>
    <t>Friday</t>
  </si>
  <si>
    <t>Negative</t>
  </si>
  <si>
    <t>Saturday</t>
  </si>
  <si>
    <t>Sunday</t>
  </si>
  <si>
    <t>Share top selection</t>
  </si>
  <si>
    <t>Other days</t>
  </si>
  <si>
    <t>Signature Calls</t>
  </si>
  <si>
    <t>Current month</t>
  </si>
  <si>
    <t>Current week of the month</t>
  </si>
  <si>
    <t xml:space="preserve">Total Calls: </t>
  </si>
  <si>
    <t xml:space="preserve">Outbound: </t>
  </si>
  <si>
    <t xml:space="preserve">Inbound: </t>
  </si>
  <si>
    <t xml:space="preserve">Unsuccessful: </t>
  </si>
  <si>
    <t xml:space="preserve">Cases Resolved: </t>
  </si>
  <si>
    <t>Engagement of calls for the current week:</t>
  </si>
  <si>
    <t>Current month:</t>
  </si>
  <si>
    <t>Current week of the month:</t>
  </si>
  <si>
    <t>Type of calls (For week selected)</t>
  </si>
  <si>
    <t>Rating of the best day of engagement</t>
  </si>
  <si>
    <t>Share of top day</t>
  </si>
  <si>
    <t>Engagement Analysis (Operators/Calls Ratio)</t>
  </si>
  <si>
    <t>№   Type of calls</t>
  </si>
  <si>
    <t>№   Day of the week</t>
  </si>
  <si>
    <t>Number of operators, calls and cases resolved by week</t>
  </si>
  <si>
    <t>Cases resolved via calls (Efficiency)</t>
  </si>
  <si>
    <t>© TemplateLab.com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</si>
</sst>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42">
    <font>
      <sz val="11"/>
      <color theme="1"/>
      <name val="等线"/>
      <charset val="134"/>
      <scheme val="minor"/>
    </font>
    <font>
      <u/>
      <sz val="11"/>
      <color theme="10"/>
      <name val="等线"/>
      <charset val="134"/>
      <scheme val="minor"/>
    </font>
    <font>
      <sz val="11"/>
      <color theme="1"/>
      <name val="Bahnschrift"/>
      <charset val="134"/>
    </font>
    <font>
      <sz val="11"/>
      <color theme="0"/>
      <name val="Bahnschrift"/>
      <charset val="134"/>
    </font>
    <font>
      <sz val="11"/>
      <color rgb="FFFF3828"/>
      <name val="Bahnschrift"/>
      <charset val="134"/>
    </font>
    <font>
      <sz val="11"/>
      <color theme="0" tint="-0.0499893185216834"/>
      <name val="Bahnschrift"/>
      <charset val="134"/>
    </font>
    <font>
      <b/>
      <sz val="11"/>
      <color rgb="FFB9B9B9"/>
      <name val="Bahnschrift"/>
      <charset val="134"/>
    </font>
    <font>
      <b/>
      <sz val="11"/>
      <color rgb="FF5BFFFF"/>
      <name val="Bahnschrift"/>
      <charset val="134"/>
    </font>
    <font>
      <b/>
      <sz val="11"/>
      <color rgb="FFFFFF00"/>
      <name val="Bahnschrift"/>
      <charset val="134"/>
    </font>
    <font>
      <b/>
      <sz val="11"/>
      <color rgb="FFFF3828"/>
      <name val="Bahnschrift"/>
      <charset val="134"/>
    </font>
    <font>
      <b/>
      <sz val="11"/>
      <color theme="0" tint="-0.349986266670736"/>
      <name val="Bahnschrift"/>
      <charset val="134"/>
    </font>
    <font>
      <b/>
      <sz val="11"/>
      <color theme="0" tint="-0.0499893185216834"/>
      <name val="Bahnschrift"/>
      <charset val="134"/>
    </font>
    <font>
      <sz val="11"/>
      <color rgb="FF00FFFF"/>
      <name val="Bahnschrift"/>
      <charset val="134"/>
    </font>
    <font>
      <b/>
      <sz val="11"/>
      <color rgb="FF00FFFF"/>
      <name val="Bahnschrift"/>
      <charset val="134"/>
    </font>
    <font>
      <b/>
      <sz val="11"/>
      <color theme="1" tint="0.499984740745262"/>
      <name val="Bahnschrift"/>
      <charset val="134"/>
    </font>
    <font>
      <sz val="11"/>
      <color theme="0" tint="-0.249977111117893"/>
      <name val="Bahnschrift"/>
      <charset val="134"/>
    </font>
    <font>
      <sz val="9"/>
      <color theme="1"/>
      <name val="Bahnschrift"/>
      <charset val="134"/>
    </font>
    <font>
      <b/>
      <sz val="9"/>
      <color theme="1"/>
      <name val="Bahnschrift"/>
      <charset val="134"/>
    </font>
    <font>
      <u/>
      <sz val="9"/>
      <color theme="10"/>
      <name val="Bahnschrift"/>
      <charset val="134"/>
    </font>
    <font>
      <sz val="11"/>
      <color theme="1"/>
      <name val="等线"/>
      <charset val="1"/>
      <scheme val="minor"/>
    </font>
    <font>
      <sz val="9"/>
      <color theme="0"/>
      <name val="Bahnschrift"/>
      <charset val="134"/>
    </font>
    <font>
      <sz val="11"/>
      <color theme="0"/>
      <name val="等线"/>
      <charset val="1"/>
      <scheme val="minor"/>
    </font>
    <font>
      <sz val="11"/>
      <color theme="1"/>
      <name val="等线"/>
      <charset val="134"/>
      <scheme val="minor"/>
    </font>
    <font>
      <u/>
      <sz val="11"/>
      <color theme="10"/>
      <name val="等线"/>
      <charset val="1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2" tint="-0.899990844447157"/>
        <bgColor indexed="64"/>
      </patternFill>
    </fill>
    <fill>
      <patternFill patternType="solid">
        <fgColor rgb="FFFF3828"/>
        <bgColor indexed="64"/>
      </patternFill>
    </fill>
    <fill>
      <patternFill patternType="solid">
        <fgColor rgb="FF141414"/>
        <bgColor indexed="64"/>
      </patternFill>
    </fill>
    <fill>
      <patternFill patternType="solid">
        <fgColor rgb="FF161616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rgb="FFFF382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FF382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FF382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22" fillId="10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11" borderId="9" applyNumberFormat="0" applyAlignment="0" applyProtection="0">
      <alignment vertical="center"/>
    </xf>
    <xf numFmtId="0" fontId="32" fillId="12" borderId="10" applyNumberFormat="0" applyAlignment="0" applyProtection="0">
      <alignment vertical="center"/>
    </xf>
    <xf numFmtId="0" fontId="33" fillId="12" borderId="9" applyNumberFormat="0" applyAlignment="0" applyProtection="0">
      <alignment vertical="center"/>
    </xf>
    <xf numFmtId="0" fontId="34" fillId="13" borderId="11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</cellStyleXfs>
  <cellXfs count="60">
    <xf numFmtId="0" fontId="0" fillId="0" borderId="0" xfId="0"/>
    <xf numFmtId="0" fontId="1" fillId="0" borderId="0" xfId="49"/>
    <xf numFmtId="0" fontId="2" fillId="2" borderId="0" xfId="50" applyFont="1" applyFill="1"/>
    <xf numFmtId="0" fontId="2" fillId="0" borderId="0" xfId="50" applyFont="1"/>
    <xf numFmtId="0" fontId="2" fillId="3" borderId="0" xfId="50" applyFont="1" applyFill="1"/>
    <xf numFmtId="0" fontId="2" fillId="4" borderId="0" xfId="50" applyFont="1" applyFill="1"/>
    <xf numFmtId="0" fontId="3" fillId="4" borderId="1" xfId="50" applyFont="1" applyFill="1" applyBorder="1" applyAlignment="1">
      <alignment horizontal="center" vertical="center"/>
    </xf>
    <xf numFmtId="0" fontId="4" fillId="4" borderId="1" xfId="50" applyFont="1" applyFill="1" applyBorder="1" applyAlignment="1">
      <alignment horizontal="center" vertical="top"/>
    </xf>
    <xf numFmtId="0" fontId="5" fillId="5" borderId="0" xfId="50" applyFont="1" applyFill="1" applyAlignment="1">
      <alignment horizontal="left" vertical="center" indent="2"/>
    </xf>
    <xf numFmtId="0" fontId="2" fillId="5" borderId="0" xfId="50" applyFont="1" applyFill="1"/>
    <xf numFmtId="0" fontId="2" fillId="6" borderId="0" xfId="50" applyFont="1" applyFill="1"/>
    <xf numFmtId="0" fontId="6" fillId="6" borderId="0" xfId="50" applyFont="1" applyFill="1"/>
    <xf numFmtId="0" fontId="7" fillId="6" borderId="0" xfId="50" applyFont="1" applyFill="1" applyAlignment="1">
      <alignment horizontal="left"/>
    </xf>
    <xf numFmtId="0" fontId="8" fillId="6" borderId="0" xfId="50" applyFont="1" applyFill="1" applyAlignment="1">
      <alignment horizontal="left"/>
    </xf>
    <xf numFmtId="0" fontId="9" fillId="6" borderId="0" xfId="50" applyFont="1" applyFill="1" applyAlignment="1">
      <alignment horizontal="left"/>
    </xf>
    <xf numFmtId="0" fontId="10" fillId="6" borderId="0" xfId="50" applyFont="1" applyFill="1" applyAlignment="1">
      <alignment horizontal="left"/>
    </xf>
    <xf numFmtId="0" fontId="11" fillId="5" borderId="0" xfId="50" applyFont="1" applyFill="1" applyAlignment="1">
      <alignment horizontal="left" vertical="center" indent="2"/>
    </xf>
    <xf numFmtId="0" fontId="12" fillId="3" borderId="0" xfId="50" applyFont="1" applyFill="1"/>
    <xf numFmtId="0" fontId="12" fillId="6" borderId="0" xfId="50" applyFont="1" applyFill="1"/>
    <xf numFmtId="0" fontId="12" fillId="2" borderId="0" xfId="50" applyFont="1" applyFill="1"/>
    <xf numFmtId="0" fontId="12" fillId="0" borderId="0" xfId="50" applyFont="1"/>
    <xf numFmtId="0" fontId="4" fillId="4" borderId="0" xfId="50" applyFont="1" applyFill="1" applyAlignment="1">
      <alignment horizontal="left" vertical="center" wrapText="1"/>
    </xf>
    <xf numFmtId="176" fontId="3" fillId="4" borderId="0" xfId="51" applyNumberFormat="1" applyFont="1" applyFill="1" applyAlignment="1">
      <alignment horizontal="center" vertical="center"/>
    </xf>
    <xf numFmtId="176" fontId="12" fillId="4" borderId="1" xfId="51" applyNumberFormat="1" applyFont="1" applyFill="1" applyBorder="1" applyAlignment="1">
      <alignment horizontal="center" vertical="center"/>
    </xf>
    <xf numFmtId="176" fontId="12" fillId="4" borderId="0" xfId="51" applyNumberFormat="1" applyFont="1" applyFill="1" applyAlignment="1">
      <alignment vertical="center"/>
    </xf>
    <xf numFmtId="0" fontId="13" fillId="6" borderId="0" xfId="50" applyFont="1" applyFill="1" applyAlignment="1">
      <alignment horizontal="left"/>
    </xf>
    <xf numFmtId="0" fontId="14" fillId="6" borderId="0" xfId="50" applyFont="1" applyFill="1" applyAlignment="1">
      <alignment horizontal="left"/>
    </xf>
    <xf numFmtId="0" fontId="15" fillId="6" borderId="0" xfId="50" applyFont="1" applyFill="1"/>
    <xf numFmtId="0" fontId="3" fillId="4" borderId="0" xfId="50" applyFont="1" applyFill="1" applyAlignment="1">
      <alignment horizontal="center" vertical="center"/>
    </xf>
    <xf numFmtId="0" fontId="2" fillId="7" borderId="1" xfId="50" applyFont="1" applyFill="1" applyBorder="1"/>
    <xf numFmtId="0" fontId="2" fillId="7" borderId="0" xfId="50" applyFont="1" applyFill="1"/>
    <xf numFmtId="0" fontId="4" fillId="4" borderId="0" xfId="50" applyFont="1" applyFill="1" applyAlignment="1">
      <alignment horizontal="center" vertical="top"/>
    </xf>
    <xf numFmtId="0" fontId="5" fillId="5" borderId="0" xfId="50" applyFont="1" applyFill="1" applyAlignment="1">
      <alignment horizontal="right" vertical="center" indent="1"/>
    </xf>
    <xf numFmtId="0" fontId="4" fillId="4" borderId="0" xfId="50" applyFont="1" applyFill="1" applyAlignment="1">
      <alignment horizontal="right" vertical="center"/>
    </xf>
    <xf numFmtId="0" fontId="3" fillId="4" borderId="0" xfId="50" applyFont="1" applyFill="1" applyAlignment="1">
      <alignment horizontal="right"/>
    </xf>
    <xf numFmtId="0" fontId="4" fillId="4" borderId="0" xfId="50" applyFont="1" applyFill="1"/>
    <xf numFmtId="0" fontId="4" fillId="3" borderId="0" xfId="50" applyFont="1" applyFill="1"/>
    <xf numFmtId="0" fontId="16" fillId="0" borderId="0" xfId="50" applyFont="1" applyAlignment="1">
      <alignment horizontal="center" vertical="center"/>
    </xf>
    <xf numFmtId="0" fontId="17" fillId="5" borderId="2" xfId="50" applyFont="1" applyFill="1" applyBorder="1" applyAlignment="1">
      <alignment horizontal="center" vertical="center" wrapText="1"/>
    </xf>
    <xf numFmtId="0" fontId="16" fillId="0" borderId="2" xfId="50" applyFont="1" applyBorder="1" applyAlignment="1">
      <alignment horizontal="center" vertical="center"/>
    </xf>
    <xf numFmtId="0" fontId="17" fillId="0" borderId="0" xfId="50" applyFont="1" applyAlignment="1">
      <alignment horizontal="center" vertical="center" wrapText="1"/>
    </xf>
    <xf numFmtId="0" fontId="16" fillId="8" borderId="2" xfId="50" applyFont="1" applyFill="1" applyBorder="1" applyAlignment="1">
      <alignment horizontal="center" vertical="center"/>
    </xf>
    <xf numFmtId="0" fontId="17" fillId="0" borderId="0" xfId="50" applyFont="1" applyAlignment="1">
      <alignment horizontal="center" vertical="center"/>
    </xf>
    <xf numFmtId="0" fontId="16" fillId="5" borderId="0" xfId="50" applyFont="1" applyFill="1" applyAlignment="1">
      <alignment horizontal="center" vertical="center"/>
    </xf>
    <xf numFmtId="0" fontId="17" fillId="5" borderId="3" xfId="50" applyFont="1" applyFill="1" applyBorder="1" applyAlignment="1">
      <alignment horizontal="center" vertical="center" wrapText="1"/>
    </xf>
    <xf numFmtId="0" fontId="16" fillId="8" borderId="4" xfId="50" applyFont="1" applyFill="1" applyBorder="1" applyAlignment="1">
      <alignment horizontal="center" vertical="center"/>
    </xf>
    <xf numFmtId="0" fontId="16" fillId="8" borderId="5" xfId="50" applyFont="1" applyFill="1" applyBorder="1" applyAlignment="1">
      <alignment horizontal="center" vertical="center"/>
    </xf>
    <xf numFmtId="0" fontId="16" fillId="5" borderId="2" xfId="50" applyFont="1" applyFill="1" applyBorder="1" applyAlignment="1">
      <alignment horizontal="center" vertical="center"/>
    </xf>
    <xf numFmtId="0" fontId="16" fillId="8" borderId="0" xfId="50" applyFont="1" applyFill="1" applyAlignment="1">
      <alignment horizontal="center" vertical="center"/>
    </xf>
    <xf numFmtId="0" fontId="18" fillId="0" borderId="0" xfId="6" applyFont="1" applyFill="1" applyAlignment="1">
      <alignment vertical="center"/>
    </xf>
    <xf numFmtId="0" fontId="16" fillId="0" borderId="0" xfId="50" applyFont="1" applyAlignment="1">
      <alignment horizontal="right" vertical="center"/>
    </xf>
    <xf numFmtId="0" fontId="16" fillId="5" borderId="0" xfId="50" applyFont="1" applyFill="1" applyAlignment="1">
      <alignment horizontal="right" vertical="center"/>
    </xf>
    <xf numFmtId="9" fontId="16" fillId="0" borderId="0" xfId="51" applyFont="1" applyAlignment="1">
      <alignment horizontal="center" vertical="center"/>
    </xf>
    <xf numFmtId="0" fontId="19" fillId="0" borderId="0" xfId="50"/>
    <xf numFmtId="14" fontId="16" fillId="8" borderId="2" xfId="50" applyNumberFormat="1" applyFont="1" applyFill="1" applyBorder="1" applyAlignment="1">
      <alignment horizontal="center" vertical="center"/>
    </xf>
    <xf numFmtId="0" fontId="16" fillId="9" borderId="2" xfId="50" applyFont="1" applyFill="1" applyBorder="1" applyAlignment="1">
      <alignment horizontal="center" vertical="center"/>
    </xf>
    <xf numFmtId="0" fontId="20" fillId="0" borderId="0" xfId="50" applyFont="1" applyAlignment="1">
      <alignment horizontal="center" vertical="center"/>
    </xf>
    <xf numFmtId="0" fontId="18" fillId="0" borderId="0" xfId="6" applyFont="1" applyFill="1" applyAlignment="1">
      <alignment horizontal="center" vertical="center"/>
    </xf>
    <xf numFmtId="0" fontId="20" fillId="5" borderId="2" xfId="50" applyFont="1" applyFill="1" applyBorder="1" applyAlignment="1">
      <alignment horizontal="center" vertical="center"/>
    </xf>
    <xf numFmtId="0" fontId="21" fillId="5" borderId="2" xfId="50" applyFont="1" applyFill="1" applyBorder="1"/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Hyperlink 2" xfId="49"/>
    <cellStyle name="Normal 2" xfId="50"/>
    <cellStyle name="Percent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worksheets/sheet2.xml" Type="http://schemas.openxmlformats.org/officeDocument/2006/relationships/worksheet"/>
<Relationship Id="rId3" Target="worksheets/sheet3.xml" Type="http://schemas.openxmlformats.org/officeDocument/2006/relationships/worksheet"/>
<Relationship Id="rId4" Target="worksheets/sheet4.xml" Type="http://schemas.openxmlformats.org/officeDocument/2006/relationships/worksheet"/>
<Relationship Id="rId5" Target="theme/theme1.xml" Type="http://schemas.openxmlformats.org/officeDocument/2006/relationships/theme"/>
<Relationship Id="rId6" Target="sharedStrings.xml" Type="http://schemas.openxmlformats.org/officeDocument/2006/relationships/sharedStrings"/>
<Relationship Id="rId7" Target="styles.xml" Type="http://schemas.openxmlformats.org/officeDocument/2006/relationships/styles"/>
</Relationships>

</file>

<file path=xl/charts/_rels/chart1.xml.rels><?xml version="1.0" encoding="UTF-8" standalone="no"?>
<Relationships xmlns="http://schemas.openxmlformats.org/package/2006/relationships">
<Relationship Id="rId1" Target="style1.xml" Type="http://schemas.microsoft.com/office/2011/relationships/chartStyle"/>
<Relationship Id="rId2" Target="colors1.xml" Type="http://schemas.microsoft.com/office/2011/relationships/chartColorStyle"/>
</Relationships>

</file>

<file path=xl/charts/_rels/chart3.xml.rels><?xml version="1.0" encoding="UTF-8" standalone="no"?>
<Relationships xmlns="http://schemas.openxmlformats.org/package/2006/relationships">
<Relationship Id="rId1" Target="style2.xml" Type="http://schemas.microsoft.com/office/2011/relationships/chartStyle"/>
<Relationship Id="rId2" Target="colors2.xml" Type="http://schemas.microsoft.com/office/2011/relationships/chartColorStyle"/>
</Relationships>

</file>

<file path=xl/charts/_rels/chart5.xml.rels><?xml version="1.0" encoding="UTF-8" standalone="no"?>
<Relationships xmlns="http://schemas.openxmlformats.org/package/2006/relationships">
<Relationship Id="rId1" Target="style3.xml" Type="http://schemas.microsoft.com/office/2011/relationships/chartStyle"/>
<Relationship Id="rId2" Target="colors3.xml" Type="http://schemas.microsoft.com/office/2011/relationships/chartColorStyle"/>
</Relationships>

</file>

<file path=xl/charts/_rels/chart6.xml.rels><?xml version="1.0" encoding="UTF-8" standalone="no"?>
<Relationships xmlns="http://schemas.openxmlformats.org/package/2006/relationships">
<Relationship Id="rId1" Target="style4.xml" Type="http://schemas.microsoft.com/office/2011/relationships/chartStyle"/>
<Relationship Id="rId2" Target="colors4.xml" Type="http://schemas.microsoft.com/office/2011/relationships/chartColorStyle"/>
</Relationships>

</file>

<file path=xl/charts/_rels/chart7.xml.rels><?xml version="1.0" encoding="UTF-8" standalone="no"?>
<Relationships xmlns="http://schemas.openxmlformats.org/package/2006/relationships">
<Relationship Id="rId1" Target="style5.xml" Type="http://schemas.microsoft.com/office/2011/relationships/chartStyle"/>
<Relationship Id="rId2" Target="colors5.xml" Type="http://schemas.microsoft.com/office/2011/relationships/chartColorStyle"/>
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27356670777599"/>
          <c:y val="0.0520075325156846"/>
          <c:w val="0.954642416685866"/>
          <c:h val="0.920768082428358"/>
        </c:manualLayout>
      </c:layout>
      <c:lineChart>
        <c:grouping val="standard"/>
        <c:varyColors val="0"/>
        <c:ser>
          <c:idx val="0"/>
          <c:order val="0"/>
          <c:tx>
            <c:strRef>
              <c:f>Data!$H$1</c:f>
              <c:strCache>
                <c:ptCount val="1"/>
                <c:pt idx="0">
                  <c:v>Calls in week</c:v>
                </c:pt>
              </c:strCache>
            </c:strRef>
          </c:tx>
          <c:spPr>
            <a:ln w="22225" cap="rnd">
              <a:solidFill>
                <a:srgbClr val="5BFFFF"/>
              </a:solidFill>
              <a:round/>
            </a:ln>
            <a:effectLst>
              <a:glow rad="139700">
                <a:schemeClr val="accent1">
                  <a:satMod val="175000"/>
                  <a:alpha val="25000"/>
                </a:schemeClr>
              </a:glow>
            </a:effectLst>
          </c:spPr>
          <c:marker>
            <c:symbol val="none"/>
          </c:marker>
          <c:dLbls>
            <c:delete val="1"/>
          </c:dLbls>
          <c:val>
            <c:numRef>
              <c:f>Data!$H$2:$H$367</c:f>
              <c:numCache>
                <c:formatCode>General</c:formatCode>
                <c:ptCount val="36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700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543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490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419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569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520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530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549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501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512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604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767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484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460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588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722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554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510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587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595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538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474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523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612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546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395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478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544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650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429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483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448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668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694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551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508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587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506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650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480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609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611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511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659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531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609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566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494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442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623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378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564</c:v>
                </c:pt>
                <c:pt idx="364">
                  <c:v>#N/A</c:v>
                </c:pt>
                <c:pt idx="365">
                  <c:v>417</c:v>
                </c:pt>
              </c:numCache>
            </c:numRef>
          </c:val>
          <c:smooth val="1"/>
        </c:ser>
        <c:ser>
          <c:idx val="5"/>
          <c:order val="4"/>
          <c:tx>
            <c:strRef>
              <c:f>Data!$G$1</c:f>
              <c:strCache>
                <c:ptCount val="1"/>
                <c:pt idx="0">
                  <c:v>Cases resolved in week</c:v>
                </c:pt>
              </c:strCache>
            </c:strRef>
          </c:tx>
          <c:spPr>
            <a:ln w="22225" cap="rnd">
              <a:solidFill>
                <a:srgbClr val="FFC000"/>
              </a:solidFill>
              <a:round/>
            </a:ln>
            <a:effectLst>
              <a:glow rad="139700">
                <a:schemeClr val="accent4">
                  <a:satMod val="175000"/>
                  <a:alpha val="25000"/>
                </a:schemeClr>
              </a:glow>
            </a:effectLst>
          </c:spPr>
          <c:marker>
            <c:symbol val="none"/>
          </c:marker>
          <c:dLbls>
            <c:delete val="1"/>
          </c:dLbls>
          <c:val>
            <c:numRef>
              <c:f>Data!$G$2:$G$367</c:f>
              <c:numCache>
                <c:formatCode>General</c:formatCode>
                <c:ptCount val="36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511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374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331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271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441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369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367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343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398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383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520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568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385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321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471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532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395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346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402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416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417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384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374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467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348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243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345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447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475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264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408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360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502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425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391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327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491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300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390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341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476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457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327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483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392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447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369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398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356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398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283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430</c:v>
                </c:pt>
                <c:pt idx="364">
                  <c:v>#N/A</c:v>
                </c:pt>
                <c:pt idx="365">
                  <c:v>476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1"/>
        <c:axId val="1071871328"/>
        <c:axId val="1071867520"/>
      </c:lineChart>
      <c:lineChart>
        <c:grouping val="standard"/>
        <c:varyColors val="0"/>
        <c:ser>
          <c:idx val="1"/>
          <c:order val="1"/>
          <c:tx>
            <c:strRef>
              <c:f>Data!$E$1</c:f>
              <c:strCache>
                <c:ptCount val="1"/>
                <c:pt idx="0">
                  <c:v>Operators in week</c:v>
                </c:pt>
              </c:strCache>
            </c:strRef>
          </c:tx>
          <c:spPr>
            <a:ln w="22225" cap="rnd">
              <a:solidFill>
                <a:srgbClr val="46DB41"/>
              </a:solidFill>
              <a:round/>
            </a:ln>
            <a:effectLst>
              <a:glow rad="139700">
                <a:srgbClr val="46DB41">
                  <a:alpha val="15000"/>
                </a:srgbClr>
              </a:glow>
            </a:effectLst>
          </c:spPr>
          <c:marker>
            <c:symbol val="none"/>
          </c:marker>
          <c:dLbls>
            <c:delete val="1"/>
          </c:dLbls>
          <c:val>
            <c:numRef>
              <c:f>Data!$E$2:$E$367</c:f>
              <c:numCache>
                <c:formatCode>General</c:formatCode>
                <c:ptCount val="36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52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43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42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36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49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43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46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45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42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53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48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58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38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42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43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55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46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46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48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44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46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36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50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52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43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31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37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41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52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37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40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41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54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54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46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45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45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43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47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39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51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46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43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55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45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51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50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39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40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50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34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51</c:v>
                </c:pt>
                <c:pt idx="364">
                  <c:v>#N/A</c:v>
                </c:pt>
                <c:pt idx="365">
                  <c:v>35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1"/>
        <c:axId val="254936880"/>
        <c:axId val="836684928"/>
      </c:lineChart>
      <c:scatterChart>
        <c:scatterStyle val="marker"/>
        <c:varyColors val="0"/>
        <c:ser>
          <c:idx val="3"/>
          <c:order val="2"/>
          <c:tx>
            <c:strRef>
              <c:f>Calculations!$J$1</c:f>
              <c:strCache>
                <c:ptCount val="1"/>
                <c:pt idx="0">
                  <c:v>Number of calls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bg1"/>
              </a:solidFill>
              <a:ln w="19050">
                <a:solidFill>
                  <a:srgbClr val="7030A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0.0174416469865801"/>
                  <c:y val="-0.0616821460564691"/>
                </c:manualLayout>
              </c:layout>
              <c:tx>
                <c:strRef>
                  <c:f>Calculations!$J$17</c:f>
                  <c:strCache>
                    <c:ptCount val="1"/>
                    <c:pt idx="0">
                      <c:v>Number of calls: 700
Outbound: 364
Inbound: 476
Unsuccessful: 20
Operators: 52
Cases Resolved: 700</c:v>
                    </c:pt>
                  </c:strCache>
                </c:strRef>
              </c:tx>
              <c:numFmt formatCode="General" sourceLinked="1"/>
              <c:spPr>
                <a:solidFill>
                  <a:srgbClr val="FF3828">
                    <a:alpha val="41000"/>
                  </a:srgbClr>
                </a:solidFill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72000" tIns="36000" rIns="36576" bIns="0" anchor="t" anchorCtr="0">
                  <a:spAutoFit/>
                </a:bodyPr>
                <a:lstStyle/>
                <a:p>
                  <a:pPr algn="l">
                    <a:defRPr lang="zh-CN" sz="900" b="1" i="0" u="none" strike="noStrike" kern="1200" baseline="0">
                      <a:solidFill>
                        <a:schemeClr val="bg1">
                          <a:lumMod val="95000"/>
                        </a:schemeClr>
                      </a:solidFill>
                      <a:latin typeface="Bahnschrift" panose="020B0502040204020203" pitchFamily="34" charset="0"/>
                      <a:ea typeface="+mn-ea"/>
                      <a:cs typeface="+mn-cs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35216053583028"/>
                      <c:h val="0.389091093343062"/>
                    </c:manualLayout>
                  </c15:layout>
                </c:ext>
              </c:extLst>
            </c:dLbl>
            <c:spPr>
              <a:solidFill>
                <a:srgbClr val="FF3828">
                  <a:alpha val="41000"/>
                </a:srgbClr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72000" tIns="36000" rIns="36576" bIns="18288" anchor="ctr" anchorCtr="0">
                <a:spAutoFit/>
              </a:bodyPr>
              <a:lstStyle/>
              <a:p>
                <a:pPr algn="l">
                  <a:defRPr lang="zh-CN" sz="900" b="1" i="0" u="none" strike="noStrike" kern="1200" baseline="0">
                    <a:solidFill>
                      <a:schemeClr val="bg1">
                        <a:lumMod val="9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noFill/>
                      <a:round/>
                    </a:ln>
                    <a:effectLst/>
                  </c:spPr>
                </c15:leaderLines>
              </c:ext>
            </c:extLst>
          </c:dLbls>
          <c:errBars>
            <c:errDir val="y"/>
            <c:errBarType val="both"/>
            <c:errValType val="cust"/>
            <c:noEndCap val="1"/>
            <c:plus>
              <c:numRef>
                <c:f>Calculations!$J$5</c:f>
                <c:numCache>
                  <c:formatCode>General</c:formatCode>
                  <c:ptCount val="1"/>
                  <c:pt idx="0">
                    <c:v>167</c:v>
                  </c:pt>
                </c:numCache>
              </c:numRef>
            </c:plus>
            <c:minus>
              <c:numRef>
                <c:f>Calculations!$J$6</c:f>
                <c:numCache>
                  <c:formatCode>General</c:formatCode>
                  <c:ptCount val="1"/>
                  <c:pt idx="0">
                    <c:v>699</c:v>
                  </c:pt>
                </c:numCache>
              </c:numRef>
            </c:minus>
            <c:spPr>
              <a:noFill/>
              <a:ln w="12700" cap="flat" cmpd="sng" algn="ctr">
                <a:solidFill>
                  <a:srgbClr val="8225A0"/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Calculations!$K$2</c:f>
              <c:numCache>
                <c:formatCode>General</c:formatCode>
                <c:ptCount val="1"/>
                <c:pt idx="0">
                  <c:v>7</c:v>
                </c:pt>
              </c:numCache>
            </c:numRef>
          </c:xVal>
          <c:yVal>
            <c:numRef>
              <c:f>Calculations!$J$2</c:f>
              <c:numCache>
                <c:formatCode>General</c:formatCode>
                <c:ptCount val="1"/>
                <c:pt idx="0">
                  <c:v>700</c:v>
                </c:pt>
              </c:numCache>
            </c:numRef>
          </c:yVal>
          <c:smooth val="0"/>
        </c:ser>
        <c:ser>
          <c:idx val="4"/>
          <c:order val="3"/>
          <c:tx>
            <c:strRef>
              <c:f>Data!$M$1</c:f>
              <c:strCache>
                <c:ptCount val="1"/>
                <c:pt idx="0">
                  <c:v>caption month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4"/>
              <c:layout/>
              <c:tx>
                <c:rich>
                  <a:bodyPr rot="0" spcFirstLastPara="1" vertOverflow="ellipsis" vert="horz" wrap="square" lIns="38100" tIns="19050" rIns="38100" bIns="19050" anchor="ctr" anchorCtr="1"/>
                  <a:lstStyle/>
                  <a:p>
                    <a:fld id="{976e9075-c5ea-45b3-9e3e-4bdf1d89da62}" type="CELLRANGE">
                      <a:t>[CELLRANGE]</a:t>
                    </a:fld>
                    <a:endParaRPr lang="en-AU" b="0" i="0" u="none" strike="noStrike" baseline="0">
                      <a:latin typeface="Arial" panose="020B0604020202090204" pitchFamily="7" charset="0"/>
                      <a:ea typeface="Arial" panose="020B0604020202090204" pitchFamily="7" charset="0"/>
                      <a:cs typeface="+mn-ea"/>
                    </a:endParaRPr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4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4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4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4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4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45"/>
              <c:layout/>
              <c:tx>
                <c:rich>
                  <a:bodyPr rot="0" spcFirstLastPara="1" vertOverflow="ellipsis" vert="horz" wrap="square" lIns="38100" tIns="19050" rIns="38100" bIns="19050" anchor="ctr" anchorCtr="1"/>
                  <a:lstStyle/>
                  <a:p>
                    <a:fld id="{b0c765b8-64aa-48b9-9845-60d71810b321}" type="CELLRANGE">
                      <a:t>[CELLRANGE]</a:t>
                    </a:fld>
                    <a:endParaRPr lang="en-AU" b="0" i="0" u="none" strike="noStrike" baseline="0">
                      <a:latin typeface="Arial" panose="020B0604020202090204" pitchFamily="7" charset="0"/>
                      <a:ea typeface="Arial" panose="020B0604020202090204" pitchFamily="7" charset="0"/>
                      <a:cs typeface="+mn-ea"/>
                    </a:endParaRPr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4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4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4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4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5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5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5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5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5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5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5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5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5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5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6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6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6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6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6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6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6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6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6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6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7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7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7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7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74"/>
              <c:layout/>
              <c:tx>
                <c:rich>
                  <a:bodyPr rot="0" spcFirstLastPara="1" vertOverflow="ellipsis" vert="horz" wrap="square" lIns="38100" tIns="19050" rIns="38100" bIns="19050" anchor="ctr" anchorCtr="1"/>
                  <a:lstStyle/>
                  <a:p>
                    <a:fld id="{ad6e6432-2925-4c8b-a73b-0449e31433b4}" type="CELLRANGE">
                      <a:t>[CELLRANGE]</a:t>
                    </a:fld>
                    <a:endParaRPr lang="en-AU" b="0" i="0" u="none" strike="noStrike" baseline="0">
                      <a:latin typeface="Arial" panose="020B0604020202090204" pitchFamily="7" charset="0"/>
                      <a:ea typeface="Arial" panose="020B0604020202090204" pitchFamily="7" charset="0"/>
                      <a:cs typeface="+mn-ea"/>
                    </a:endParaRPr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7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7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7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7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7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8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8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8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8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8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8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8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8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8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8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9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9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9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9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9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9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9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9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9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9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0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0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0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0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0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05"/>
              <c:layout/>
              <c:tx>
                <c:rich>
                  <a:bodyPr rot="0" spcFirstLastPara="1" vertOverflow="ellipsis" vert="horz" wrap="square" lIns="38100" tIns="19050" rIns="38100" bIns="19050" anchor="ctr" anchorCtr="1"/>
                  <a:lstStyle/>
                  <a:p>
                    <a:fld id="{9fa1470b-0546-418b-b3d5-51b9922b0cf9}" type="CELLRANGE">
                      <a:t>[CELLRANGE]</a:t>
                    </a:fld>
                    <a:endParaRPr lang="en-AU" b="0" i="0" u="none" strike="noStrike" baseline="0">
                      <a:latin typeface="Arial" panose="020B0604020202090204" pitchFamily="7" charset="0"/>
                      <a:ea typeface="Arial" panose="020B0604020202090204" pitchFamily="7" charset="0"/>
                      <a:cs typeface="+mn-ea"/>
                    </a:endParaRPr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0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0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0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0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1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1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1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1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1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1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1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1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1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1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2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2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2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2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2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2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2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2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2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2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3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3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3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3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3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35"/>
              <c:layout/>
              <c:tx>
                <c:rich>
                  <a:bodyPr rot="0" spcFirstLastPara="1" vertOverflow="ellipsis" vert="horz" wrap="square" lIns="38100" tIns="19050" rIns="38100" bIns="19050" anchor="ctr" anchorCtr="1"/>
                  <a:lstStyle/>
                  <a:p>
                    <a:fld id="{1c7b4494-fc30-439e-b6f2-644e3b90ac88}" type="CELLRANGE">
                      <a:t>[CELLRANGE]</a:t>
                    </a:fld>
                    <a:endParaRPr lang="en-AU" b="0" i="0" u="none" strike="noStrike" baseline="0">
                      <a:latin typeface="Arial" panose="020B0604020202090204" pitchFamily="7" charset="0"/>
                      <a:ea typeface="Arial" panose="020B0604020202090204" pitchFamily="7" charset="0"/>
                      <a:cs typeface="+mn-ea"/>
                    </a:endParaRPr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3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3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3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3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4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4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4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4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4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4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4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4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4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4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5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5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5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5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5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5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5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5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5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5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6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6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6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6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6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6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66"/>
              <c:layout/>
              <c:tx>
                <c:rich>
                  <a:bodyPr rot="0" spcFirstLastPara="1" vertOverflow="ellipsis" vert="horz" wrap="square" lIns="38100" tIns="19050" rIns="38100" bIns="19050" anchor="ctr" anchorCtr="1"/>
                  <a:lstStyle/>
                  <a:p>
                    <a:fld id="{090dc294-69df-416f-957e-b4b2a9dfc0d4}" type="CELLRANGE">
                      <a:t>[CELLRANGE]</a:t>
                    </a:fld>
                    <a:endParaRPr lang="en-AU" b="0" i="0" u="none" strike="noStrike" baseline="0">
                      <a:latin typeface="Arial" panose="020B0604020202090204" pitchFamily="7" charset="0"/>
                      <a:ea typeface="Arial" panose="020B0604020202090204" pitchFamily="7" charset="0"/>
                      <a:cs typeface="+mn-ea"/>
                    </a:endParaRPr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6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6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6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7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7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7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7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7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7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7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7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7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7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8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8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8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8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8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8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8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8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8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8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9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9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9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9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9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9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96"/>
              <c:layout/>
              <c:tx>
                <c:rich>
                  <a:bodyPr rot="0" spcFirstLastPara="1" vertOverflow="ellipsis" vert="horz" wrap="square" lIns="38100" tIns="19050" rIns="38100" bIns="19050" anchor="ctr" anchorCtr="1"/>
                  <a:lstStyle/>
                  <a:p>
                    <a:fld id="{52907f35-f014-40bf-ad48-b089b37440a0}" type="CELLRANGE">
                      <a:t>[CELLRANGE]</a:t>
                    </a:fld>
                    <a:endParaRPr lang="en-AU" b="0" i="0" u="none" strike="noStrike" baseline="0">
                      <a:latin typeface="Arial" panose="020B0604020202090204" pitchFamily="7" charset="0"/>
                      <a:ea typeface="Arial" panose="020B0604020202090204" pitchFamily="7" charset="0"/>
                      <a:cs typeface="+mn-ea"/>
                    </a:endParaRPr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9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9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19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0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0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0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0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0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0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0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0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0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0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1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1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1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1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1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1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1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1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1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1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2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2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2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2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2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2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2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27"/>
              <c:layout/>
              <c:tx>
                <c:rich>
                  <a:bodyPr rot="0" spcFirstLastPara="1" vertOverflow="ellipsis" vert="horz" wrap="square" lIns="38100" tIns="19050" rIns="38100" bIns="19050" anchor="ctr" anchorCtr="1"/>
                  <a:lstStyle/>
                  <a:p>
                    <a:fld id="{6aa12850-fcd9-49b3-8859-19dc598bcd72}" type="CELLRANGE">
                      <a:t>[CELLRANGE]</a:t>
                    </a:fld>
                    <a:endParaRPr lang="en-AU" b="0" i="0" u="none" strike="noStrike" baseline="0">
                      <a:latin typeface="Arial" panose="020B0604020202090204" pitchFamily="7" charset="0"/>
                      <a:ea typeface="Arial" panose="020B0604020202090204" pitchFamily="7" charset="0"/>
                      <a:cs typeface="+mn-ea"/>
                    </a:endParaRPr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2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2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3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3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3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3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3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3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3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3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3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3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4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4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4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4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4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4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4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4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4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4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5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5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5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5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5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5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5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5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58"/>
              <c:layout/>
              <c:tx>
                <c:rich>
                  <a:bodyPr rot="0" spcFirstLastPara="1" vertOverflow="ellipsis" vert="horz" wrap="square" lIns="38100" tIns="19050" rIns="38100" bIns="19050" anchor="ctr" anchorCtr="1"/>
                  <a:lstStyle/>
                  <a:p>
                    <a:fld id="{1f114beb-cd75-488d-b6dd-d7a3bd4c057f}" type="CELLRANGE">
                      <a:t>[CELLRANGE]</a:t>
                    </a:fld>
                    <a:endParaRPr lang="en-AU" b="0" i="0" u="none" strike="noStrike" baseline="0">
                      <a:latin typeface="Arial" panose="020B0604020202090204" pitchFamily="7" charset="0"/>
                      <a:ea typeface="Arial" panose="020B0604020202090204" pitchFamily="7" charset="0"/>
                      <a:cs typeface="+mn-ea"/>
                    </a:endParaRPr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5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6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6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6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6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6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6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6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6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6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6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7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7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7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7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7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7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7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7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7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7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8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8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8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8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8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8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8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8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88"/>
              <c:layout/>
              <c:tx>
                <c:rich>
                  <a:bodyPr rot="0" spcFirstLastPara="1" vertOverflow="ellipsis" vert="horz" wrap="square" lIns="38100" tIns="19050" rIns="38100" bIns="19050" anchor="ctr" anchorCtr="1"/>
                  <a:lstStyle/>
                  <a:p>
                    <a:fld id="{d49b5837-ab0c-42aa-9dbb-025976785874}" type="CELLRANGE">
                      <a:t>[CELLRANGE]</a:t>
                    </a:fld>
                    <a:endParaRPr lang="en-AU" b="0" i="0" u="none" strike="noStrike" baseline="0">
                      <a:latin typeface="Arial" panose="020B0604020202090204" pitchFamily="7" charset="0"/>
                      <a:ea typeface="Arial" panose="020B0604020202090204" pitchFamily="7" charset="0"/>
                      <a:cs typeface="+mn-ea"/>
                    </a:endParaRPr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8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9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9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9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9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9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9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9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9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9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29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0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0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0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0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0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0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0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0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0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0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1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1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1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1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1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1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1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1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1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19"/>
              <c:layout/>
              <c:tx>
                <c:rich>
                  <a:bodyPr rot="0" spcFirstLastPara="1" vertOverflow="ellipsis" vert="horz" wrap="square" lIns="38100" tIns="19050" rIns="38100" bIns="19050" anchor="ctr" anchorCtr="1"/>
                  <a:lstStyle/>
                  <a:p>
                    <a:fld id="{e2ad74a7-ef5e-4927-9529-386585970ef5}" type="CELLRANGE">
                      <a:t>[CELLRANGE]</a:t>
                    </a:fld>
                    <a:endParaRPr lang="en-AU" b="0" i="0" u="none" strike="noStrike" baseline="0">
                      <a:latin typeface="Arial" panose="020B0604020202090204" pitchFamily="7" charset="0"/>
                      <a:ea typeface="Arial" panose="020B0604020202090204" pitchFamily="7" charset="0"/>
                      <a:cs typeface="+mn-ea"/>
                    </a:endParaRPr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32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2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2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2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2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2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2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2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2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2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3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3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3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3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3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3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3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3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3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3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4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4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4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4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4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4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4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4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4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49"/>
              <c:layout/>
              <c:tx>
                <c:rich>
                  <a:bodyPr rot="0" spcFirstLastPara="1" vertOverflow="ellipsis" vert="horz" wrap="square" lIns="38100" tIns="19050" rIns="38100" bIns="19050" anchor="ctr" anchorCtr="1"/>
                  <a:lstStyle/>
                  <a:p>
                    <a:fld id="{634daed3-2913-4803-a000-203abe3752ea}" type="CELLRANGE">
                      <a:t>[CELLRANGE]</a:t>
                    </a:fld>
                    <a:endParaRPr lang="en-AU" b="0" i="0" u="none" strike="noStrike" baseline="0">
                      <a:latin typeface="Arial" panose="020B0604020202090204" pitchFamily="7" charset="0"/>
                      <a:ea typeface="Arial" panose="020B0604020202090204" pitchFamily="7" charset="0"/>
                      <a:cs typeface="+mn-ea"/>
                    </a:endParaRPr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35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5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5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5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5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5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56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57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58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59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60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61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62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63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64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dLbl>
              <c:idx val="365"/>
              <c:layout/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900" b="0" i="0" u="none" strike="noStrike" kern="1200" baseline="0">
                    <a:solidFill>
                      <a:schemeClr val="bg1"/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Data!$M$2:$M$367</c:f>
              <c:numCache>
                <c:formatCode>General</c:formatCode>
                <c:ptCount val="36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3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3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3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3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3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3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3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3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3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3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3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3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Data!$N$2:$N$367</c15:f>
                <c15:dlblRangeCache>
                  <c:ptCount val="366"/>
                  <c:pt idx="0">
                    <c:v>#N/A</c:v>
                  </c:pt>
                  <c:pt idx="1">
                    <c:v>#N/A</c:v>
                  </c:pt>
                  <c:pt idx="2">
                    <c:v>#N/A</c:v>
                  </c:pt>
                  <c:pt idx="3">
                    <c:v>#N/A</c:v>
                  </c:pt>
                  <c:pt idx="4">
                    <c:v>#N/A</c:v>
                  </c:pt>
                  <c:pt idx="5">
                    <c:v>#N/A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  <c:pt idx="9">
                    <c:v>#N/A</c:v>
                  </c:pt>
                  <c:pt idx="10">
                    <c:v>#N/A</c:v>
                  </c:pt>
                  <c:pt idx="11">
                    <c:v>#N/A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January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February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March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April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May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June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July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  <c:pt idx="200">
                    <c:v>#N/A</c:v>
                  </c:pt>
                  <c:pt idx="201">
                    <c:v>#N/A</c:v>
                  </c:pt>
                  <c:pt idx="202">
                    <c:v>#N/A</c:v>
                  </c:pt>
                  <c:pt idx="203">
                    <c:v>#N/A</c:v>
                  </c:pt>
                  <c:pt idx="204">
                    <c:v>#N/A</c:v>
                  </c:pt>
                  <c:pt idx="205">
                    <c:v>#N/A</c:v>
                  </c:pt>
                  <c:pt idx="206">
                    <c:v>#N/A</c:v>
                  </c:pt>
                  <c:pt idx="207">
                    <c:v>#N/A</c:v>
                  </c:pt>
                  <c:pt idx="208">
                    <c:v>#N/A</c:v>
                  </c:pt>
                  <c:pt idx="209">
                    <c:v>#N/A</c:v>
                  </c:pt>
                  <c:pt idx="210">
                    <c:v>#N/A</c:v>
                  </c:pt>
                  <c:pt idx="211">
                    <c:v>#N/A</c:v>
                  </c:pt>
                  <c:pt idx="212">
                    <c:v>#N/A</c:v>
                  </c:pt>
                  <c:pt idx="213">
                    <c:v>#N/A</c:v>
                  </c:pt>
                  <c:pt idx="214">
                    <c:v>#N/A</c:v>
                  </c:pt>
                  <c:pt idx="215">
                    <c:v>#N/A</c:v>
                  </c:pt>
                  <c:pt idx="216">
                    <c:v>#N/A</c:v>
                  </c:pt>
                  <c:pt idx="217">
                    <c:v>#N/A</c:v>
                  </c:pt>
                  <c:pt idx="218">
                    <c:v>#N/A</c:v>
                  </c:pt>
                  <c:pt idx="219">
                    <c:v>#N/A</c:v>
                  </c:pt>
                  <c:pt idx="220">
                    <c:v>#N/A</c:v>
                  </c:pt>
                  <c:pt idx="221">
                    <c:v>#N/A</c:v>
                  </c:pt>
                  <c:pt idx="222">
                    <c:v>#N/A</c:v>
                  </c:pt>
                  <c:pt idx="223">
                    <c:v>#N/A</c:v>
                  </c:pt>
                  <c:pt idx="224">
                    <c:v>#N/A</c:v>
                  </c:pt>
                  <c:pt idx="225">
                    <c:v>#N/A</c:v>
                  </c:pt>
                  <c:pt idx="226">
                    <c:v>#N/A</c:v>
                  </c:pt>
                  <c:pt idx="227">
                    <c:v>August</c:v>
                  </c:pt>
                  <c:pt idx="228">
                    <c:v>#N/A</c:v>
                  </c:pt>
                  <c:pt idx="229">
                    <c:v>#N/A</c:v>
                  </c:pt>
                  <c:pt idx="230">
                    <c:v>#N/A</c:v>
                  </c:pt>
                  <c:pt idx="231">
                    <c:v>#N/A</c:v>
                  </c:pt>
                  <c:pt idx="232">
                    <c:v>#N/A</c:v>
                  </c:pt>
                  <c:pt idx="233">
                    <c:v>#N/A</c:v>
                  </c:pt>
                  <c:pt idx="234">
                    <c:v>#N/A</c:v>
                  </c:pt>
                  <c:pt idx="235">
                    <c:v>#N/A</c:v>
                  </c:pt>
                  <c:pt idx="236">
                    <c:v>#N/A</c:v>
                  </c:pt>
                  <c:pt idx="237">
                    <c:v>#N/A</c:v>
                  </c:pt>
                  <c:pt idx="238">
                    <c:v>#N/A</c:v>
                  </c:pt>
                  <c:pt idx="239">
                    <c:v>#N/A</c:v>
                  </c:pt>
                  <c:pt idx="240">
                    <c:v>#N/A</c:v>
                  </c:pt>
                  <c:pt idx="241">
                    <c:v>#N/A</c:v>
                  </c:pt>
                  <c:pt idx="242">
                    <c:v>#N/A</c:v>
                  </c:pt>
                  <c:pt idx="243">
                    <c:v>#N/A</c:v>
                  </c:pt>
                  <c:pt idx="244">
                    <c:v>#N/A</c:v>
                  </c:pt>
                  <c:pt idx="245">
                    <c:v>#N/A</c:v>
                  </c:pt>
                  <c:pt idx="246">
                    <c:v>#N/A</c:v>
                  </c:pt>
                  <c:pt idx="247">
                    <c:v>#N/A</c:v>
                  </c:pt>
                  <c:pt idx="248">
                    <c:v>#N/A</c:v>
                  </c:pt>
                  <c:pt idx="249">
                    <c:v>#N/A</c:v>
                  </c:pt>
                  <c:pt idx="250">
                    <c:v>#N/A</c:v>
                  </c:pt>
                  <c:pt idx="251">
                    <c:v>#N/A</c:v>
                  </c:pt>
                  <c:pt idx="252">
                    <c:v>#N/A</c:v>
                  </c:pt>
                  <c:pt idx="253">
                    <c:v>#N/A</c:v>
                  </c:pt>
                  <c:pt idx="254">
                    <c:v>#N/A</c:v>
                  </c:pt>
                  <c:pt idx="255">
                    <c:v>#N/A</c:v>
                  </c:pt>
                  <c:pt idx="256">
                    <c:v>#N/A</c:v>
                  </c:pt>
                  <c:pt idx="257">
                    <c:v>#N/A</c:v>
                  </c:pt>
                  <c:pt idx="258">
                    <c:v>September</c:v>
                  </c:pt>
                  <c:pt idx="259">
                    <c:v>#N/A</c:v>
                  </c:pt>
                  <c:pt idx="260">
                    <c:v>#N/A</c:v>
                  </c:pt>
                  <c:pt idx="261">
                    <c:v>#N/A</c:v>
                  </c:pt>
                  <c:pt idx="262">
                    <c:v>#N/A</c:v>
                  </c:pt>
                  <c:pt idx="263">
                    <c:v>#N/A</c:v>
                  </c:pt>
                  <c:pt idx="264">
                    <c:v>#N/A</c:v>
                  </c:pt>
                  <c:pt idx="265">
                    <c:v>#N/A</c:v>
                  </c:pt>
                  <c:pt idx="266">
                    <c:v>#N/A</c:v>
                  </c:pt>
                  <c:pt idx="267">
                    <c:v>#N/A</c:v>
                  </c:pt>
                  <c:pt idx="268">
                    <c:v>#N/A</c:v>
                  </c:pt>
                  <c:pt idx="269">
                    <c:v>#N/A</c:v>
                  </c:pt>
                  <c:pt idx="270">
                    <c:v>#N/A</c:v>
                  </c:pt>
                  <c:pt idx="271">
                    <c:v>#N/A</c:v>
                  </c:pt>
                  <c:pt idx="272">
                    <c:v>#N/A</c:v>
                  </c:pt>
                  <c:pt idx="273">
                    <c:v>#N/A</c:v>
                  </c:pt>
                  <c:pt idx="274">
                    <c:v>#N/A</c:v>
                  </c:pt>
                  <c:pt idx="275">
                    <c:v>#N/A</c:v>
                  </c:pt>
                  <c:pt idx="276">
                    <c:v>#N/A</c:v>
                  </c:pt>
                  <c:pt idx="277">
                    <c:v>#N/A</c:v>
                  </c:pt>
                  <c:pt idx="278">
                    <c:v>#N/A</c:v>
                  </c:pt>
                  <c:pt idx="279">
                    <c:v>#N/A</c:v>
                  </c:pt>
                  <c:pt idx="280">
                    <c:v>#N/A</c:v>
                  </c:pt>
                  <c:pt idx="281">
                    <c:v>#N/A</c:v>
                  </c:pt>
                  <c:pt idx="282">
                    <c:v>#N/A</c:v>
                  </c:pt>
                  <c:pt idx="283">
                    <c:v>#N/A</c:v>
                  </c:pt>
                  <c:pt idx="284">
                    <c:v>#N/A</c:v>
                  </c:pt>
                  <c:pt idx="285">
                    <c:v>#N/A</c:v>
                  </c:pt>
                  <c:pt idx="286">
                    <c:v>#N/A</c:v>
                  </c:pt>
                  <c:pt idx="287">
                    <c:v>#N/A</c:v>
                  </c:pt>
                  <c:pt idx="288">
                    <c:v>October</c:v>
                  </c:pt>
                  <c:pt idx="289">
                    <c:v>#N/A</c:v>
                  </c:pt>
                  <c:pt idx="290">
                    <c:v>#N/A</c:v>
                  </c:pt>
                  <c:pt idx="291">
                    <c:v>#N/A</c:v>
                  </c:pt>
                  <c:pt idx="292">
                    <c:v>#N/A</c:v>
                  </c:pt>
                  <c:pt idx="293">
                    <c:v>#N/A</c:v>
                  </c:pt>
                  <c:pt idx="294">
                    <c:v>#N/A</c:v>
                  </c:pt>
                  <c:pt idx="295">
                    <c:v>#N/A</c:v>
                  </c:pt>
                  <c:pt idx="296">
                    <c:v>#N/A</c:v>
                  </c:pt>
                  <c:pt idx="297">
                    <c:v>#N/A</c:v>
                  </c:pt>
                  <c:pt idx="298">
                    <c:v>#N/A</c:v>
                  </c:pt>
                  <c:pt idx="299">
                    <c:v>#N/A</c:v>
                  </c:pt>
                  <c:pt idx="300">
                    <c:v>#N/A</c:v>
                  </c:pt>
                  <c:pt idx="301">
                    <c:v>#N/A</c:v>
                  </c:pt>
                  <c:pt idx="302">
                    <c:v>#N/A</c:v>
                  </c:pt>
                  <c:pt idx="303">
                    <c:v>#N/A</c:v>
                  </c:pt>
                  <c:pt idx="304">
                    <c:v>#N/A</c:v>
                  </c:pt>
                  <c:pt idx="305">
                    <c:v>#N/A</c:v>
                  </c:pt>
                  <c:pt idx="306">
                    <c:v>#N/A</c:v>
                  </c:pt>
                  <c:pt idx="307">
                    <c:v>#N/A</c:v>
                  </c:pt>
                  <c:pt idx="308">
                    <c:v>#N/A</c:v>
                  </c:pt>
                  <c:pt idx="309">
                    <c:v>#N/A</c:v>
                  </c:pt>
                  <c:pt idx="310">
                    <c:v>#N/A</c:v>
                  </c:pt>
                  <c:pt idx="311">
                    <c:v>#N/A</c:v>
                  </c:pt>
                  <c:pt idx="312">
                    <c:v>#N/A</c:v>
                  </c:pt>
                  <c:pt idx="313">
                    <c:v>#N/A</c:v>
                  </c:pt>
                  <c:pt idx="314">
                    <c:v>#N/A</c:v>
                  </c:pt>
                  <c:pt idx="315">
                    <c:v>#N/A</c:v>
                  </c:pt>
                  <c:pt idx="316">
                    <c:v>#N/A</c:v>
                  </c:pt>
                  <c:pt idx="317">
                    <c:v>#N/A</c:v>
                  </c:pt>
                  <c:pt idx="318">
                    <c:v>#N/A</c:v>
                  </c:pt>
                  <c:pt idx="319">
                    <c:v>November</c:v>
                  </c:pt>
                  <c:pt idx="320">
                    <c:v>#N/A</c:v>
                  </c:pt>
                  <c:pt idx="321">
                    <c:v>#N/A</c:v>
                  </c:pt>
                  <c:pt idx="322">
                    <c:v>#N/A</c:v>
                  </c:pt>
                  <c:pt idx="323">
                    <c:v>#N/A</c:v>
                  </c:pt>
                  <c:pt idx="324">
                    <c:v>#N/A</c:v>
                  </c:pt>
                  <c:pt idx="325">
                    <c:v>#N/A</c:v>
                  </c:pt>
                  <c:pt idx="326">
                    <c:v>#N/A</c:v>
                  </c:pt>
                  <c:pt idx="327">
                    <c:v>#N/A</c:v>
                  </c:pt>
                  <c:pt idx="328">
                    <c:v>#N/A</c:v>
                  </c:pt>
                  <c:pt idx="329">
                    <c:v>#N/A</c:v>
                  </c:pt>
                  <c:pt idx="330">
                    <c:v>#N/A</c:v>
                  </c:pt>
                  <c:pt idx="331">
                    <c:v>#N/A</c:v>
                  </c:pt>
                  <c:pt idx="332">
                    <c:v>#N/A</c:v>
                  </c:pt>
                  <c:pt idx="333">
                    <c:v>#N/A</c:v>
                  </c:pt>
                  <c:pt idx="334">
                    <c:v>#N/A</c:v>
                  </c:pt>
                  <c:pt idx="335">
                    <c:v>#N/A</c:v>
                  </c:pt>
                  <c:pt idx="336">
                    <c:v>#N/A</c:v>
                  </c:pt>
                  <c:pt idx="337">
                    <c:v>#N/A</c:v>
                  </c:pt>
                  <c:pt idx="338">
                    <c:v>#N/A</c:v>
                  </c:pt>
                  <c:pt idx="339">
                    <c:v>#N/A</c:v>
                  </c:pt>
                  <c:pt idx="340">
                    <c:v>#N/A</c:v>
                  </c:pt>
                  <c:pt idx="341">
                    <c:v>#N/A</c:v>
                  </c:pt>
                  <c:pt idx="342">
                    <c:v>#N/A</c:v>
                  </c:pt>
                  <c:pt idx="343">
                    <c:v>#N/A</c:v>
                  </c:pt>
                  <c:pt idx="344">
                    <c:v>#N/A</c:v>
                  </c:pt>
                  <c:pt idx="345">
                    <c:v>#N/A</c:v>
                  </c:pt>
                  <c:pt idx="346">
                    <c:v>#N/A</c:v>
                  </c:pt>
                  <c:pt idx="347">
                    <c:v>#N/A</c:v>
                  </c:pt>
                  <c:pt idx="348">
                    <c:v>#N/A</c:v>
                  </c:pt>
                  <c:pt idx="349">
                    <c:v>December</c:v>
                  </c:pt>
                  <c:pt idx="350">
                    <c:v>#N/A</c:v>
                  </c:pt>
                  <c:pt idx="351">
                    <c:v>#N/A</c:v>
                  </c:pt>
                  <c:pt idx="352">
                    <c:v>#N/A</c:v>
                  </c:pt>
                  <c:pt idx="353">
                    <c:v>#N/A</c:v>
                  </c:pt>
                  <c:pt idx="354">
                    <c:v>#N/A</c:v>
                  </c:pt>
                  <c:pt idx="355">
                    <c:v>#N/A</c:v>
                  </c:pt>
                  <c:pt idx="356">
                    <c:v>#N/A</c:v>
                  </c:pt>
                  <c:pt idx="357">
                    <c:v>#N/A</c:v>
                  </c:pt>
                  <c:pt idx="358">
                    <c:v>#N/A</c:v>
                  </c:pt>
                  <c:pt idx="359">
                    <c:v>#N/A</c:v>
                  </c:pt>
                  <c:pt idx="360">
                    <c:v>#N/A</c:v>
                  </c:pt>
                  <c:pt idx="361">
                    <c:v>#N/A</c:v>
                  </c:pt>
                  <c:pt idx="362">
                    <c:v>#N/A</c:v>
                  </c:pt>
                  <c:pt idx="363">
                    <c:v>#N/A</c:v>
                  </c:pt>
                  <c:pt idx="364">
                    <c:v>#N/A</c:v>
                  </c:pt>
                  <c:pt idx="365">
                    <c:v>#N/A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1871328"/>
        <c:axId val="1071867520"/>
      </c:scatterChart>
      <c:catAx>
        <c:axId val="107187132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071867520"/>
        <c:crosses val="autoZero"/>
        <c:auto val="1"/>
        <c:lblAlgn val="ctr"/>
        <c:lblOffset val="100"/>
        <c:noMultiLvlLbl val="0"/>
      </c:catAx>
      <c:valAx>
        <c:axId val="10718675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rgbClr val="737373"/>
                </a:solidFill>
                <a:latin typeface="+mn-lt"/>
                <a:ea typeface="+mn-ea"/>
                <a:cs typeface="+mn-cs"/>
              </a:defRPr>
            </a:pPr>
          </a:p>
        </c:txPr>
        <c:crossAx val="1071871328"/>
        <c:crosses val="autoZero"/>
        <c:crossBetween val="between"/>
      </c:valAx>
      <c:catAx>
        <c:axId val="254936880"/>
        <c:scaling>
          <c:orientation val="minMax"/>
        </c:scaling>
        <c:delete val="1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36684928"/>
        <c:crosses val="autoZero"/>
        <c:auto val="1"/>
        <c:lblAlgn val="ctr"/>
        <c:lblOffset val="100"/>
        <c:noMultiLvlLbl val="0"/>
      </c:catAx>
      <c:valAx>
        <c:axId val="83668492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54936880"/>
        <c:crosses val="max"/>
        <c:crossBetween val="between"/>
      </c:valAx>
      <c:spPr>
        <a:solidFill>
          <a:srgbClr val="141414"/>
        </a:solidFill>
        <a:ln>
          <a:noFill/>
        </a:ln>
        <a:effectLst/>
      </c:spPr>
    </c:plotArea>
    <c:legend>
      <c:legendPos val="t"/>
      <c:legendEntry>
        <c:idx val="3"/>
        <c:delete val="1"/>
      </c:legendEntry>
      <c:legendEntry>
        <c:idx val="4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bg1"/>
              </a:solidFill>
              <a:latin typeface="Bahnschrift" panose="020B0502040204020203" pitchFamily="34" charset="0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30cf8522-fbb2-4615-8f15-2139ce11978f}"/>
      </c:ext>
    </c:extLst>
  </c:chart>
  <c:spPr>
    <a:solidFill>
      <a:srgbClr val="141414"/>
    </a:solidFill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04393D"/>
            </a:solidFill>
            <a:ln>
              <a:noFill/>
            </a:ln>
            <a:effectLst/>
          </c:spPr>
          <c:invertIfNegative val="0"/>
          <c:dLbls>
            <c:dLbl>
              <c:idx val="0"/>
              <c:layout/>
              <c:tx>
                <c:rich>
                  <a:bodyPr rot="0" spcFirstLastPara="1" vertOverflow="ellipsis" vert="horz" wrap="none" lIns="38100" tIns="19050" rIns="38100" bIns="19050" anchor="ctr" anchorCtr="1">
                    <a:spAutoFit/>
                  </a:bodyPr>
                  <a:lstStyle/>
                  <a:p>
                    <a:fld id="{1b94ec7e-fa92-415c-8a7d-0a9f496542ff}" type="CELLRANGE">
                      <a:t>[CELLRANGE]</a:t>
                    </a:fld>
                    <a:endParaRPr lang="en-AU" b="0" i="0" u="none" strike="noStrike" baseline="0">
                      <a:latin typeface="Arial" panose="020B0604020202090204" pitchFamily="7" charset="0"/>
                      <a:ea typeface="Arial" panose="020B0604020202090204" pitchFamily="7" charset="0"/>
                      <a:cs typeface="+mn-ea"/>
                    </a:endParaRPr>
                  </a:p>
                </c:rich>
              </c:tx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none" lIns="38100" tIns="19050" rIns="38100" bIns="19050" anchor="ctr" anchorCtr="1">
                  <a:spAutoFit/>
                </a:bodyPr>
                <a:lstStyle/>
                <a:p>
                  <a:pPr>
                    <a:defRPr lang="zh-CN" sz="1100" b="0" i="0" u="none" strike="noStrike" kern="1200" baseline="0">
                      <a:solidFill>
                        <a:srgbClr val="5BFFFF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 rot="0" spcFirstLastPara="1" vertOverflow="ellipsis" vert="horz" wrap="none" lIns="38100" tIns="19050" rIns="38100" bIns="19050" anchor="ctr" anchorCtr="1">
                    <a:spAutoFit/>
                  </a:bodyPr>
                  <a:lstStyle/>
                  <a:p>
                    <a:fld id="{f5b5f4cb-dcd4-4306-a7ce-815cdb374112}" type="CELLRANGE">
                      <a:t>[CELLRANGE]</a:t>
                    </a:fld>
                    <a:endParaRPr lang="en-AU" b="0" i="0" u="none" strike="noStrike" baseline="0">
                      <a:latin typeface="Arial" panose="020B0604020202090204" pitchFamily="7" charset="0"/>
                      <a:ea typeface="Arial" panose="020B0604020202090204" pitchFamily="7" charset="0"/>
                      <a:cs typeface="+mn-ea"/>
                    </a:endParaRPr>
                  </a:p>
                </c:rich>
              </c:tx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none" lIns="38100" tIns="19050" rIns="38100" bIns="19050" anchor="ctr" anchorCtr="1">
                  <a:spAutoFit/>
                </a:bodyPr>
                <a:lstStyle/>
                <a:p>
                  <a:pPr>
                    <a:defRPr lang="zh-CN" sz="1100" b="0" i="0" u="none" strike="noStrike" kern="1200" baseline="0">
                      <a:solidFill>
                        <a:srgbClr val="5BFFFF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"/>
              <c:layout/>
              <c:tx>
                <c:rich>
                  <a:bodyPr rot="0" spcFirstLastPara="1" vertOverflow="ellipsis" vert="horz" wrap="none" lIns="38100" tIns="19050" rIns="38100" bIns="19050" anchor="ctr" anchorCtr="1">
                    <a:spAutoFit/>
                  </a:bodyPr>
                  <a:lstStyle/>
                  <a:p>
                    <a:fld id="{44e49e32-cca3-49da-84f5-7db5ad1b645f}" type="CELLRANGE">
                      <a:t>[CELLRANGE]</a:t>
                    </a:fld>
                    <a:endParaRPr lang="en-AU" b="0" i="0" u="none" strike="noStrike" baseline="0">
                      <a:latin typeface="Arial" panose="020B0604020202090204" pitchFamily="7" charset="0"/>
                      <a:ea typeface="Arial" panose="020B0604020202090204" pitchFamily="7" charset="0"/>
                      <a:cs typeface="+mn-ea"/>
                    </a:endParaRPr>
                  </a:p>
                </c:rich>
              </c:tx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none" lIns="38100" tIns="19050" rIns="38100" bIns="19050" anchor="ctr" anchorCtr="1">
                  <a:spAutoFit/>
                </a:bodyPr>
                <a:lstStyle/>
                <a:p>
                  <a:pPr>
                    <a:defRPr lang="zh-CN" sz="1100" b="0" i="0" u="none" strike="noStrike" kern="1200" baseline="0">
                      <a:solidFill>
                        <a:srgbClr val="5BFFFF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1100" b="0" i="0" u="none" strike="noStrike" kern="1200" baseline="0">
                    <a:solidFill>
                      <a:srgbClr val="5BFFFF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DataLabelsRange val="1"/>
                <c15:showLeaderLines val="0"/>
                <c15:leaderLines/>
              </c:ext>
            </c:extLst>
          </c:dLbls>
          <c:cat>
            <c:strRef>
              <c:f>Calculations!$Q$1:$Q$3</c:f>
              <c:strCache>
                <c:ptCount val="3"/>
                <c:pt idx="0">
                  <c:v>Inbound</c:v>
                </c:pt>
                <c:pt idx="1">
                  <c:v>Outbound</c:v>
                </c:pt>
                <c:pt idx="2">
                  <c:v>Unsuccessful</c:v>
                </c:pt>
              </c:strCache>
            </c:strRef>
          </c:cat>
          <c:val>
            <c:numRef>
              <c:f>Calculations!$R$1:$R$3</c:f>
              <c:numCache>
                <c:formatCode>General</c:formatCode>
                <c:ptCount val="3"/>
                <c:pt idx="0">
                  <c:v>476</c:v>
                </c:pt>
                <c:pt idx="1">
                  <c:v>364</c:v>
                </c:pt>
                <c:pt idx="2">
                  <c:v>20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Calculations!$Q$1:$Q$3</c15:f>
                <c15:dlblRangeCache>
                  <c:ptCount val="3"/>
                  <c:pt idx="0">
                    <c:v>Inbound</c:v>
                  </c:pt>
                  <c:pt idx="1">
                    <c:v>Outbound</c:v>
                  </c:pt>
                  <c:pt idx="2">
                    <c:v>Unsuccessful</c:v>
                  </c:pt>
                </c15:dlblRangeCache>
              </c15:datalabelsRange>
            </c:ext>
          </c:extLst>
        </c:ser>
        <c:ser>
          <c:idx val="1"/>
          <c:order val="1"/>
          <c:tx>
            <c:strRef>
              <c:f>Calculations!$S$4</c:f>
              <c:strCache>
                <c:ptCount val="1"/>
                <c:pt idx="0">
                  <c:v>Captions right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/>
              <c:tx>
                <c:rich>
                  <a:bodyPr rot="0" spcFirstLastPara="1" vertOverflow="ellipsis" vert="horz" wrap="square" lIns="38100" tIns="19050" rIns="38100" bIns="19050" anchor="ctr" anchorCtr="1"/>
                  <a:lstStyle/>
                  <a:p>
                    <a:fld id="{4dcffbd7-cd35-49b1-acb8-9287b8aa8e02}" type="CELLRANGE">
                      <a:t>[CELLRANGE]</a:t>
                    </a:fld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 rot="0" spcFirstLastPara="1" vertOverflow="ellipsis" vert="horz" wrap="square" lIns="38100" tIns="19050" rIns="38100" bIns="19050" anchor="ctr" anchorCtr="1"/>
                  <a:lstStyle/>
                  <a:p>
                    <a:fld id="{c4e0b0ae-a38e-4205-9e5b-3a3a46a0cf08}" type="CELLRANGE">
                      <a:t>[CELLRANGE]</a:t>
                    </a:fld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"/>
              <c:layout/>
              <c:tx>
                <c:rich>
                  <a:bodyPr rot="0" spcFirstLastPara="1" vertOverflow="ellipsis" vert="horz" wrap="square" lIns="38100" tIns="19050" rIns="38100" bIns="19050" anchor="ctr" anchorCtr="1"/>
                  <a:lstStyle/>
                  <a:p>
                    <a:fld id="{ad97f072-32d0-4394-afa7-4e81e4bbd551}" type="CELLRANGE">
                      <a:t>[CELLRANGE]</a:t>
                    </a:fld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11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DataLabelsRange val="1"/>
                <c15:showLeaderLines val="0"/>
                <c15:leaderLines/>
              </c:ext>
            </c:extLst>
          </c:dLbls>
          <c:val>
            <c:numRef>
              <c:f>Calculations!$S$1:$S$3</c:f>
              <c:numCache>
                <c:formatCode>General</c:formatCode>
                <c:ptCount val="3"/>
                <c:pt idx="0">
                  <c:v>0</c:v>
                </c:pt>
                <c:pt idx="1">
                  <c:v>112</c:v>
                </c:pt>
                <c:pt idx="2">
                  <c:v>456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Calculations!$R$1:$R$3</c15:f>
                <c15:dlblRangeCache>
                  <c:ptCount val="3"/>
                  <c:pt idx="0">
                    <c:v>476</c:v>
                  </c:pt>
                  <c:pt idx="1">
                    <c:v>364</c:v>
                  </c:pt>
                  <c:pt idx="2">
                    <c:v>20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7"/>
        <c:overlap val="100"/>
        <c:axId val="1071872960"/>
        <c:axId val="1071882208"/>
      </c:barChart>
      <c:catAx>
        <c:axId val="107187296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71882208"/>
        <c:crosses val="autoZero"/>
        <c:auto val="1"/>
        <c:lblAlgn val="ctr"/>
        <c:lblOffset val="100"/>
        <c:noMultiLvlLbl val="0"/>
      </c:catAx>
      <c:valAx>
        <c:axId val="1071882208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71872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2ff0f8aa-bb7d-484c-8619-9ae69b79a892}"/>
      </c:ext>
    </c:extLst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spPr/>
          <c:explosion val="0"/>
          <c:dPt>
            <c:idx val="0"/>
            <c:bubble3D val="0"/>
            <c:spPr>
              <a:solidFill>
                <a:srgbClr val="00FFFF"/>
              </a:solidFill>
              <a:ln w="19050">
                <a:noFill/>
              </a:ln>
              <a:effectLst/>
            </c:spPr>
          </c:dPt>
          <c:dPt>
            <c:idx val="1"/>
            <c:bubble3D val="0"/>
            <c:spPr>
              <a:solidFill>
                <a:srgbClr val="FFC000"/>
              </a:solidFill>
              <a:ln w="19050">
                <a:noFill/>
              </a:ln>
              <a:effectLst/>
            </c:spPr>
          </c:dPt>
          <c:dPt>
            <c:idx val="2"/>
            <c:bubble3D val="0"/>
            <c:spPr>
              <a:solidFill>
                <a:srgbClr val="FF3828"/>
              </a:solidFill>
              <a:ln w="19050">
                <a:noFill/>
              </a:ln>
              <a:effectLst/>
            </c:spPr>
          </c:dPt>
          <c:dLbls>
            <c:delete val="1"/>
          </c:dLbls>
          <c:val>
            <c:numRef>
              <c:f>Calculations!$R$1:$R$3</c:f>
              <c:numCache>
                <c:formatCode>General</c:formatCode>
                <c:ptCount val="3"/>
                <c:pt idx="0">
                  <c:v>476</c:v>
                </c:pt>
                <c:pt idx="1">
                  <c:v>364</c:v>
                </c:pt>
                <c:pt idx="2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cefbbfa5-c424-45b2-a6a3-16d15e683941}"/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04393D"/>
            </a:solidFill>
          </c:spPr>
          <c:invertIfNegative val="0"/>
          <c:dLbls>
            <c:dLbl>
              <c:idx val="0"/>
              <c:layout/>
              <c:tx>
                <c:rich>
                  <a:bodyPr rot="0" spcFirstLastPara="0" vertOverflow="ellipsis" vert="horz" wrap="none" lIns="38100" tIns="19050" rIns="38100" bIns="19050" anchor="ctr" anchorCtr="1"/>
                  <a:lstStyle/>
                  <a:p>
                    <a:fld id="{2bae8649-4b07-429e-821d-0db99eed73f3}" type="CELLRANGE">
                      <a:t>[CELLRANGE]</a:t>
                    </a:fld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 rot="0" spcFirstLastPara="0" vertOverflow="ellipsis" vert="horz" wrap="none" lIns="38100" tIns="19050" rIns="38100" bIns="19050" anchor="ctr" anchorCtr="1"/>
                  <a:lstStyle/>
                  <a:p>
                    <a:fld id="{492312e6-7980-42e7-aa57-d8afd2080d1a}" type="CELLRANGE">
                      <a:t>[CELLRANGE]</a:t>
                    </a:fld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"/>
              <c:layout/>
              <c:tx>
                <c:rich>
                  <a:bodyPr rot="0" spcFirstLastPara="0" vertOverflow="ellipsis" vert="horz" wrap="none" lIns="38100" tIns="19050" rIns="38100" bIns="19050" anchor="ctr" anchorCtr="1"/>
                  <a:lstStyle/>
                  <a:p>
                    <a:fld id="{c499a15c-b3be-4707-bf0b-37cd1dd8db5e}" type="CELLRANGE">
                      <a:t>[CELLRANGE]</a:t>
                    </a:fld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3"/>
              <c:layout/>
              <c:tx>
                <c:rich>
                  <a:bodyPr rot="0" spcFirstLastPara="0" vertOverflow="ellipsis" vert="horz" wrap="none" lIns="38100" tIns="19050" rIns="38100" bIns="19050" anchor="ctr" anchorCtr="1"/>
                  <a:lstStyle/>
                  <a:p>
                    <a:fld id="{f935d796-b8c9-4c04-846a-49093fcf33da}" type="CELLRANGE">
                      <a:t>[CELLRANGE]</a:t>
                    </a:fld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4"/>
              <c:layout/>
              <c:tx>
                <c:rich>
                  <a:bodyPr rot="0" spcFirstLastPara="0" vertOverflow="ellipsis" vert="horz" wrap="none" lIns="38100" tIns="19050" rIns="38100" bIns="19050" anchor="ctr" anchorCtr="1"/>
                  <a:lstStyle/>
                  <a:p>
                    <a:fld id="{1d1e704d-f97d-4ab8-abf1-aa7190f36849}" type="CELLRANGE">
                      <a:t>[CELLRANGE]</a:t>
                    </a:fld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5"/>
              <c:layout/>
              <c:tx>
                <c:rich>
                  <a:bodyPr rot="0" spcFirstLastPara="0" vertOverflow="ellipsis" vert="horz" wrap="none" lIns="38100" tIns="19050" rIns="38100" bIns="19050" anchor="ctr" anchorCtr="1"/>
                  <a:lstStyle/>
                  <a:p>
                    <a:fld id="{5074902d-d838-4782-b2a1-9cb8cf5245f7}" type="CELLRANGE">
                      <a:t>[CELLRANGE]</a:t>
                    </a:fld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6"/>
              <c:layout/>
              <c:tx>
                <c:rich>
                  <a:bodyPr rot="0" spcFirstLastPara="0" vertOverflow="ellipsis" vert="horz" wrap="none" lIns="38100" tIns="19050" rIns="38100" bIns="19050" anchor="ctr" anchorCtr="1"/>
                  <a:lstStyle/>
                  <a:p>
                    <a:fld id="{d45cf600-0944-4f14-a996-aa6d73d4c64a}" type="CELLRANGE">
                      <a:t>[CELLRANGE]</a:t>
                    </a:fld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none" lIns="38100" tIns="19050" rIns="38100" bIns="19050" anchor="ctr" anchorCtr="1">
                <a:spAutoFit/>
              </a:bodyPr>
              <a:lstStyle/>
              <a:p>
                <a:pPr>
                  <a:defRPr lang="zh-CN" sz="1100" b="0" i="0" u="none" strike="noStrike" kern="1200" baseline="0">
                    <a:solidFill>
                      <a:srgbClr val="5BFFFF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DataLabelsRange val="1"/>
                <c15:showLeaderLines val="1"/>
                <c15:leaderLines/>
              </c:ext>
            </c:extLst>
          </c:dLbls>
          <c:cat>
            <c:strRef>
              <c:f>Calculations!$X$1:$X$7</c:f>
              <c:strCache>
                <c:ptCount val="7"/>
                <c:pt idx="0">
                  <c:v>Saturday</c:v>
                </c:pt>
                <c:pt idx="1">
                  <c:v>Sunday</c:v>
                </c:pt>
                <c:pt idx="2">
                  <c:v>Monday</c:v>
                </c:pt>
                <c:pt idx="3">
                  <c:v>Thursday</c:v>
                </c:pt>
                <c:pt idx="4">
                  <c:v>Friday</c:v>
                </c:pt>
                <c:pt idx="5">
                  <c:v>Tuesday</c:v>
                </c:pt>
                <c:pt idx="6">
                  <c:v>Wednesday</c:v>
                </c:pt>
              </c:strCache>
            </c:strRef>
          </c:cat>
          <c:val>
            <c:numRef>
              <c:f>Calculations!$Y$1:$Y$7</c:f>
              <c:numCache>
                <c:formatCode>General</c:formatCode>
                <c:ptCount val="7"/>
                <c:pt idx="0">
                  <c:v>144</c:v>
                </c:pt>
                <c:pt idx="1">
                  <c:v>133</c:v>
                </c:pt>
                <c:pt idx="2">
                  <c:v>122</c:v>
                </c:pt>
                <c:pt idx="3">
                  <c:v>98</c:v>
                </c:pt>
                <c:pt idx="4">
                  <c:v>95</c:v>
                </c:pt>
                <c:pt idx="5">
                  <c:v>67</c:v>
                </c:pt>
                <c:pt idx="6">
                  <c:v>41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Calculations!$X$1:$X$7</c15:f>
                <c15:dlblRangeCache>
                  <c:ptCount val="7"/>
                  <c:pt idx="0">
                    <c:v>Saturday</c:v>
                  </c:pt>
                  <c:pt idx="1">
                    <c:v>Sunday</c:v>
                  </c:pt>
                  <c:pt idx="2">
                    <c:v>Monday</c:v>
                  </c:pt>
                  <c:pt idx="3">
                    <c:v>Thursday</c:v>
                  </c:pt>
                  <c:pt idx="4">
                    <c:v>Friday</c:v>
                  </c:pt>
                  <c:pt idx="5">
                    <c:v>Tuesday</c:v>
                  </c:pt>
                  <c:pt idx="6">
                    <c:v>Wednesday</c:v>
                  </c:pt>
                </c15:dlblRangeCache>
              </c15:datalabelsRange>
            </c:ext>
          </c:extLst>
        </c:ser>
        <c:ser>
          <c:idx val="1"/>
          <c:order val="1"/>
          <c:tx>
            <c:strRef>
              <c:f>Calculations!$S$4</c:f>
              <c:strCache>
                <c:ptCount val="1"/>
                <c:pt idx="0">
                  <c:v>Captions right</c:v>
                </c:pt>
              </c:strCache>
            </c:strRef>
          </c:tx>
          <c:spPr>
            <a:noFill/>
            <a:ln>
              <a:noFill/>
            </a:ln>
          </c:spPr>
          <c:invertIfNegative val="0"/>
          <c:dLbls>
            <c:dLbl>
              <c:idx val="0"/>
              <c:layout/>
              <c:tx>
                <c:rich>
                  <a:bodyPr rot="0" spcFirstLastPara="0" vertOverflow="ellipsis" vert="horz" wrap="square" lIns="38100" tIns="19050" rIns="38100" bIns="19050" anchor="ctr" anchorCtr="1"/>
                  <a:lstStyle/>
                  <a:p>
                    <a:fld id="{4b4652ee-cd50-4c74-aec2-53c1aa81215e}" type="CELLRANGE">
                      <a:t>[CELLRANGE]</a:t>
                    </a:fld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 rot="0" spcFirstLastPara="0" vertOverflow="ellipsis" vert="horz" wrap="square" lIns="38100" tIns="19050" rIns="38100" bIns="19050" anchor="ctr" anchorCtr="1"/>
                  <a:lstStyle/>
                  <a:p>
                    <a:fld id="{101c7a65-11f7-499f-be73-1e76b465280c}" type="CELLRANGE">
                      <a:t>[CELLRANGE]</a:t>
                    </a:fld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2"/>
              <c:layout/>
              <c:tx>
                <c:rich>
                  <a:bodyPr rot="0" spcFirstLastPara="0" vertOverflow="ellipsis" vert="horz" wrap="square" lIns="38100" tIns="19050" rIns="38100" bIns="19050" anchor="ctr" anchorCtr="1"/>
                  <a:lstStyle/>
                  <a:p>
                    <a:fld id="{99102730-ed74-4ac1-a573-bfdd6377354c}" type="CELLRANGE">
                      <a:t>[CELLRANGE]</a:t>
                    </a:fld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3"/>
              <c:layout/>
              <c:tx>
                <c:rich>
                  <a:bodyPr rot="0" spcFirstLastPara="0" vertOverflow="ellipsis" vert="horz" wrap="square" lIns="38100" tIns="19050" rIns="38100" bIns="19050" anchor="ctr" anchorCtr="1"/>
                  <a:lstStyle/>
                  <a:p>
                    <a:fld id="{d5235a99-78fe-4180-9f45-688f77c8f2b5}" type="CELLRANGE">
                      <a:t>[CELLRANGE]</a:t>
                    </a:fld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4"/>
              <c:layout/>
              <c:tx>
                <c:rich>
                  <a:bodyPr rot="0" spcFirstLastPara="0" vertOverflow="ellipsis" vert="horz" wrap="square" lIns="38100" tIns="19050" rIns="38100" bIns="19050" anchor="ctr" anchorCtr="1"/>
                  <a:lstStyle/>
                  <a:p>
                    <a:fld id="{9fabe8a5-1ce9-4885-b51c-7dde47a31bdc}" type="CELLRANGE">
                      <a:t>[CELLRANGE]</a:t>
                    </a:fld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5"/>
              <c:layout/>
              <c:tx>
                <c:rich>
                  <a:bodyPr rot="0" spcFirstLastPara="0" vertOverflow="ellipsis" vert="horz" wrap="square" lIns="38100" tIns="19050" rIns="38100" bIns="19050" anchor="ctr" anchorCtr="1"/>
                  <a:lstStyle/>
                  <a:p>
                    <a:fld id="{8dfd723d-891d-4dc7-9e01-2f7ec4925c15}" type="CELLRANGE">
                      <a:t>[CELLRANGE]</a:t>
                    </a:fld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dLbl>
              <c:idx val="6"/>
              <c:layout/>
              <c:tx>
                <c:rich>
                  <a:bodyPr rot="0" spcFirstLastPara="0" vertOverflow="ellipsis" vert="horz" wrap="square" lIns="38100" tIns="19050" rIns="38100" bIns="19050" anchor="ctr" anchorCtr="1"/>
                  <a:lstStyle/>
                  <a:p>
                    <a:fld id="{ffb028ca-e8c3-4fb8-93b6-d48276422e98}" type="CELLRANGE">
                      <a:t>[CELLRANGE]</a:t>
                    </a:fld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DataLabelsRange val="1"/>
                <c15:showLeaderLines val="1"/>
                <c15:leaderLines/>
              </c:ext>
            </c:extLst>
          </c:dLbls>
          <c:cat>
            <c:strRef>
              <c:f>Calculations!$X$1:$X$7</c:f>
              <c:strCache>
                <c:ptCount val="7"/>
                <c:pt idx="0">
                  <c:v>Saturday</c:v>
                </c:pt>
                <c:pt idx="1">
                  <c:v>Sunday</c:v>
                </c:pt>
                <c:pt idx="2">
                  <c:v>Monday</c:v>
                </c:pt>
                <c:pt idx="3">
                  <c:v>Thursday</c:v>
                </c:pt>
                <c:pt idx="4">
                  <c:v>Friday</c:v>
                </c:pt>
                <c:pt idx="5">
                  <c:v>Tuesday</c:v>
                </c:pt>
                <c:pt idx="6">
                  <c:v>Wednesday</c:v>
                </c:pt>
              </c:strCache>
            </c:strRef>
          </c:cat>
          <c:val>
            <c:numRef>
              <c:f>Calculations!$Z$1:$Z$7</c:f>
              <c:numCache>
                <c:formatCode>General</c:formatCode>
                <c:ptCount val="7"/>
                <c:pt idx="0">
                  <c:v>0</c:v>
                </c:pt>
                <c:pt idx="1">
                  <c:v>11</c:v>
                </c:pt>
                <c:pt idx="2">
                  <c:v>22</c:v>
                </c:pt>
                <c:pt idx="3">
                  <c:v>46</c:v>
                </c:pt>
                <c:pt idx="4">
                  <c:v>49</c:v>
                </c:pt>
                <c:pt idx="5">
                  <c:v>77</c:v>
                </c:pt>
                <c:pt idx="6">
                  <c:v>103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Calculations!$Y$1:$Y$7</c15:f>
                <c15:dlblRangeCache>
                  <c:ptCount val="7"/>
                  <c:pt idx="0">
                    <c:v>144</c:v>
                  </c:pt>
                  <c:pt idx="1">
                    <c:v>133</c:v>
                  </c:pt>
                  <c:pt idx="2">
                    <c:v>122</c:v>
                  </c:pt>
                  <c:pt idx="3">
                    <c:v>98</c:v>
                  </c:pt>
                  <c:pt idx="4">
                    <c:v>95</c:v>
                  </c:pt>
                  <c:pt idx="5">
                    <c:v>67</c:v>
                  </c:pt>
                  <c:pt idx="6">
                    <c:v>41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7"/>
        <c:overlap val="100"/>
        <c:axId val="1071880032"/>
        <c:axId val="1071868608"/>
      </c:barChart>
      <c:catAx>
        <c:axId val="107188003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71868608"/>
        <c:crosses val="autoZero"/>
        <c:auto val="1"/>
        <c:lblAlgn val="ctr"/>
        <c:lblOffset val="100"/>
        <c:noMultiLvlLbl val="0"/>
      </c:catAx>
      <c:valAx>
        <c:axId val="1071868608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71880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174e2773-e73d-4cd6-8dd4-0d668cec8301}"/>
      </c:ext>
    </c:extLst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solidFill>
              <a:srgbClr val="46DB41"/>
            </a:solidFill>
            <a:ln w="19050">
              <a:noFill/>
            </a:ln>
          </c:spPr>
          <c:explosion val="0"/>
          <c:dPt>
            <c:idx val="0"/>
            <c:bubble3D val="0"/>
            <c:spPr>
              <a:solidFill>
                <a:srgbClr val="00FFFF"/>
              </a:solidFill>
              <a:ln w="19050">
                <a:noFill/>
              </a:ln>
              <a:effectLst/>
            </c:spPr>
          </c:dPt>
          <c:dPt>
            <c:idx val="1"/>
            <c:bubble3D val="0"/>
            <c:spPr>
              <a:solidFill>
                <a:schemeClr val="tx1">
                  <a:lumMod val="75000"/>
                  <a:lumOff val="25000"/>
                </a:schemeClr>
              </a:solidFill>
              <a:ln w="19050">
                <a:noFill/>
              </a:ln>
              <a:effectLst/>
            </c:spPr>
          </c:dPt>
          <c:dLbls>
            <c:delete val="1"/>
          </c:dLbls>
          <c:val>
            <c:numRef>
              <c:f>(Calculations!$Y$1,Calculations!$Y$9)</c:f>
              <c:numCache>
                <c:formatCode>General</c:formatCode>
                <c:ptCount val="2"/>
                <c:pt idx="0">
                  <c:v>144</c:v>
                </c:pt>
                <c:pt idx="1">
                  <c:v>556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7ec5c3dc-2a08-497c-afe3-0b58e05395c8}"/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strRef>
              <c:f>Calculations!$I$3:$J$3</c:f>
              <c:strCache>
                <c:ptCount val="1"/>
                <c:pt idx="0">
                  <c:v>Operators Calls</c:v>
                </c:pt>
              </c:strCache>
            </c:strRef>
          </c:tx>
          <c:spPr/>
          <c:explosion val="0"/>
          <c:dPt>
            <c:idx val="0"/>
            <c:bubble3D val="0"/>
            <c:spPr>
              <a:solidFill>
                <a:srgbClr val="46DB4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rgbClr val="00FFFF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dLbl>
              <c:idx val="0"/>
              <c:layout>
                <c:manualLayout>
                  <c:x val="0.0699049285505978"/>
                  <c:y val="-0.0614909253090859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797849713230292"/>
                  <c:y val="0.0563884457909265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Calculations!$I$3:$J$3</c:f>
              <c:strCache>
                <c:ptCount val="2"/>
                <c:pt idx="0">
                  <c:v>Operators</c:v>
                </c:pt>
                <c:pt idx="1">
                  <c:v>Calls</c:v>
                </c:pt>
              </c:strCache>
            </c:strRef>
          </c:cat>
          <c:val>
            <c:numRef>
              <c:f>Calculations!$I$2:$J$2</c:f>
              <c:numCache>
                <c:formatCode>General</c:formatCode>
                <c:ptCount val="2"/>
                <c:pt idx="0">
                  <c:v>52</c:v>
                </c:pt>
                <c:pt idx="1">
                  <c:v>700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18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bg1"/>
              </a:solidFill>
              <a:latin typeface="Bahnschrift" panose="020B0502040204020203" pitchFamily="34" charset="0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750856c8-1a57-48fa-b055-74df6cdc1624}"/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strRef>
              <c:f>Calculations!$L$1</c:f>
              <c:strCache>
                <c:ptCount val="1"/>
                <c:pt idx="0">
                  <c:v>Cases resolved </c:v>
                </c:pt>
              </c:strCache>
            </c:strRef>
          </c:tx>
          <c:spPr/>
          <c:explosion val="0"/>
          <c:dPt>
            <c:idx val="0"/>
            <c:bubble3D val="0"/>
            <c:spPr>
              <a:solidFill>
                <a:srgbClr val="FFC0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rgbClr val="00FFFF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dLbl>
              <c:idx val="0"/>
              <c:layout>
                <c:manualLayout>
                  <c:x val="0.0300516602674441"/>
                  <c:y val="-0.0482905736769465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382913286223585"/>
                  <c:y val="0.0563885635784574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t" anchorCtr="1">
                <a:spAutoFit/>
              </a:bodyPr>
              <a:lstStyle/>
              <a:p>
                <a:pPr>
                  <a:defRPr lang="zh-CN"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(Calculations!$L$1,Calculations!$J$1)</c:f>
              <c:strCache>
                <c:ptCount val="2"/>
                <c:pt idx="0">
                  <c:v>Cases resolved </c:v>
                </c:pt>
                <c:pt idx="1">
                  <c:v>Number of calls</c:v>
                </c:pt>
              </c:strCache>
            </c:strRef>
          </c:cat>
          <c:val>
            <c:numRef>
              <c:f>(Calculations!$L$2,Calculations!$J$2)</c:f>
              <c:numCache>
                <c:formatCode>General</c:formatCode>
                <c:ptCount val="2"/>
                <c:pt idx="0">
                  <c:v>511</c:v>
                </c:pt>
                <c:pt idx="1">
                  <c:v>700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18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bg1"/>
              </a:solidFill>
              <a:latin typeface="Bahnschrift" panose="020B0502040204020203" pitchFamily="34" charset="0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736e87f-c50b-4484-aec1-c58c5623cfca}"/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trlProps/ctrlProp1.xml><?xml version="1.0" encoding="utf-8"?>
<formControlPr xmlns="http://schemas.microsoft.com/office/spreadsheetml/2009/9/main" objectType="Scroll" dx="22" fmlaLink="Calculations!$H$2" horiz="1" max="53" min="1" page="10" val="1"/>
</file>

<file path=xl/ctrlProps/ctrlProp2.xml><?xml version="1.0" encoding="utf-8"?>
<formControlPr xmlns="http://schemas.microsoft.com/office/spreadsheetml/2009/9/main" objectType="Scroll" dx="22" fmlaLink="Calculations!$H$2" horiz="1" max="53" min="1" page="10" val="1"/>
</file>

<file path=xl/drawings/_rels/drawing1.xml.rels><?xml version="1.0" encoding="UTF-8" standalone="no"?>
<Relationships xmlns="http://schemas.openxmlformats.org/package/2006/relationships">
<Relationship Id="rId1" Target="../charts/chart1.xml" Type="http://schemas.openxmlformats.org/officeDocument/2006/relationships/chart"/>
<Relationship Id="rId2" Target="../charts/chart2.xml" Type="http://schemas.openxmlformats.org/officeDocument/2006/relationships/chart"/>
<Relationship Id="rId3" Target="../charts/chart3.xml" Type="http://schemas.openxmlformats.org/officeDocument/2006/relationships/chart"/>
<Relationship Id="rId4" Target="../charts/chart4.xml" Type="http://schemas.openxmlformats.org/officeDocument/2006/relationships/chart"/>
<Relationship Id="rId5" Target="../charts/chart5.xml" Type="http://schemas.openxmlformats.org/officeDocument/2006/relationships/chart"/>
<Relationship Id="rId6" Target="../charts/chart6.xml" Type="http://schemas.openxmlformats.org/officeDocument/2006/relationships/chart"/>
<Relationship Id="rId7" Target="../charts/chart7.xml" Type="http://schemas.openxmlformats.org/officeDocument/2006/relationships/chart"/>
</Relationships>

</file>

<file path=xl/drawings/_rels/drawing2.xml.rels><?xml version="1.0" encoding="UTF-8" standalone="no"?>
<Relationships xmlns="http://schemas.openxmlformats.org/package/2006/relationships">
<Relationship Id="rId1" Target="https://templatelab.com/" TargetMode="External" Type="http://schemas.openxmlformats.org/officeDocument/2006/relationships/hyperlink"/>
<Relationship Id="rId2" Target="../media/image1.png" Type="http://schemas.openxmlformats.org/officeDocument/2006/relationships/image"/>
</Relationships>
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absolute">
    <xdr:from>
      <xdr:col>1</xdr:col>
      <xdr:colOff>63649</xdr:colOff>
      <xdr:row>23</xdr:row>
      <xdr:rowOff>54210</xdr:rowOff>
    </xdr:from>
    <xdr:to>
      <xdr:col>13</xdr:col>
      <xdr:colOff>144331</xdr:colOff>
      <xdr:row>37</xdr:row>
      <xdr:rowOff>63191</xdr:rowOff>
    </xdr:to>
    <xdr:graphicFrame>
      <xdr:nvGraphicFramePr>
        <xdr:cNvPr id="2" name="Diagram"/>
        <xdr:cNvGraphicFramePr/>
      </xdr:nvGraphicFramePr>
      <xdr:xfrm>
        <a:off x="196215" y="4890135"/>
        <a:ext cx="9930130" cy="29692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571500</xdr:colOff>
          <xdr:row>22</xdr:row>
          <xdr:rowOff>100013</xdr:rowOff>
        </xdr:from>
        <xdr:to>
          <xdr:col>12</xdr:col>
          <xdr:colOff>862013</xdr:colOff>
          <xdr:row>22</xdr:row>
          <xdr:rowOff>238125</xdr:rowOff>
        </xdr:to>
        <xdr:sp>
          <xdr:nvSpPr>
            <xdr:cNvPr id="1025" name="Scroll Ba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4619625" y="4612005"/>
              <a:ext cx="4920615" cy="13843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3</xdr:col>
      <xdr:colOff>81703</xdr:colOff>
      <xdr:row>11</xdr:row>
      <xdr:rowOff>81983</xdr:rowOff>
    </xdr:from>
    <xdr:to>
      <xdr:col>5</xdr:col>
      <xdr:colOff>663787</xdr:colOff>
      <xdr:row>16</xdr:row>
      <xdr:rowOff>3365</xdr:rowOff>
    </xdr:to>
    <xdr:graphicFrame>
      <xdr:nvGraphicFramePr>
        <xdr:cNvPr id="3" name="Diagram 3"/>
        <xdr:cNvGraphicFramePr/>
      </xdr:nvGraphicFramePr>
      <xdr:xfrm>
        <a:off x="2583815" y="1924685"/>
        <a:ext cx="2127885" cy="111950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56303</xdr:colOff>
      <xdr:row>10</xdr:row>
      <xdr:rowOff>37677</xdr:rowOff>
    </xdr:from>
    <xdr:to>
      <xdr:col>3</xdr:col>
      <xdr:colOff>45720</xdr:colOff>
      <xdr:row>19</xdr:row>
      <xdr:rowOff>493</xdr:rowOff>
    </xdr:to>
    <xdr:grpSp>
      <xdr:nvGrpSpPr>
        <xdr:cNvPr id="4" name="Group 3"/>
        <xdr:cNvGrpSpPr/>
      </xdr:nvGrpSpPr>
      <xdr:grpSpPr>
        <a:xfrm>
          <a:off x="188595" y="1666875"/>
          <a:ext cx="2359660" cy="2174240"/>
          <a:chOff x="140123" y="4342977"/>
          <a:chExt cx="2275417" cy="2111656"/>
        </a:xfrm>
      </xdr:grpSpPr>
      <xdr:graphicFrame>
        <xdr:nvGraphicFramePr>
          <xdr:cNvPr id="5" name="Diagram 4"/>
          <xdr:cNvGraphicFramePr/>
        </xdr:nvGraphicFramePr>
        <xdr:xfrm>
          <a:off x="140123" y="4342977"/>
          <a:ext cx="2275417" cy="211165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>
        <xdr:nvSpPr>
          <xdr:cNvPr id="6" name="Овал 19"/>
          <xdr:cNvSpPr/>
        </xdr:nvSpPr>
        <xdr:spPr>
          <a:xfrm>
            <a:off x="541984" y="4634860"/>
            <a:ext cx="1477316" cy="1522706"/>
          </a:xfrm>
          <a:prstGeom prst="ellipse">
            <a:avLst/>
          </a:prstGeom>
          <a:gradFill flip="none" rotWithShape="1">
            <a:gsLst>
              <a:gs pos="0">
                <a:schemeClr val="tx1">
                  <a:lumMod val="85000"/>
                  <a:lumOff val="15000"/>
                </a:schemeClr>
              </a:gs>
              <a:gs pos="56000">
                <a:schemeClr val="tx1">
                  <a:lumMod val="89000"/>
                  <a:lumOff val="11000"/>
                </a:schemeClr>
              </a:gs>
              <a:gs pos="100000">
                <a:schemeClr val="accent1">
                  <a:lumMod val="30000"/>
                  <a:lumOff val="70000"/>
                  <a:alpha val="15000"/>
                </a:schemeClr>
              </a:gs>
            </a:gsLst>
            <a:path path="circle">
              <a:fillToRect l="50000" t="50000" r="50000" b="50000"/>
            </a:path>
            <a:tileRect/>
          </a:gra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textlink="Calculations!O4">
        <xdr:nvSpPr>
          <xdr:cNvPr id="7" name="TextBox 6"/>
          <xdr:cNvSpPr txBox="1"/>
        </xdr:nvSpPr>
        <xdr:spPr>
          <a:xfrm>
            <a:off x="392853" y="4962375"/>
            <a:ext cx="1756834" cy="86191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fld id="{DBD8E84E-06E9-4848-B76D-6EBF3B7ACC58}" type="TxLink">
              <a:rPr lang="en-US" sz="3600" b="0" i="0" u="none" strike="noStrike">
                <a:solidFill>
                  <a:schemeClr val="bg1"/>
                </a:solidFill>
                <a:latin typeface="Bahnschrift" panose="020B0502040204020203" pitchFamily="34" charset="0"/>
                <a:cs typeface="Calibri"/>
              </a:rPr>
              <a:t>860</a:t>
            </a:fld>
            <a:endParaRPr lang="en-US" sz="3600">
              <a:solidFill>
                <a:schemeClr val="bg1"/>
              </a:solidFill>
              <a:latin typeface="Bahnschrift" panose="020B0502040204020203" pitchFamily="34" charset="0"/>
            </a:endParaRPr>
          </a:p>
        </xdr:txBody>
      </xdr:sp>
    </xdr:grpSp>
    <xdr:clientData/>
  </xdr:twoCellAnchor>
  <xdr:twoCellAnchor editAs="absolute">
    <xdr:from>
      <xdr:col>9</xdr:col>
      <xdr:colOff>113321</xdr:colOff>
      <xdr:row>11</xdr:row>
      <xdr:rowOff>63605</xdr:rowOff>
    </xdr:from>
    <xdr:to>
      <xdr:col>12</xdr:col>
      <xdr:colOff>1216813</xdr:colOff>
      <xdr:row>20</xdr:row>
      <xdr:rowOff>30473</xdr:rowOff>
    </xdr:to>
    <xdr:graphicFrame>
      <xdr:nvGraphicFramePr>
        <xdr:cNvPr id="8" name="Diagram 8"/>
        <xdr:cNvGraphicFramePr/>
      </xdr:nvGraphicFramePr>
      <xdr:xfrm>
        <a:off x="7763510" y="1906270"/>
        <a:ext cx="2131695" cy="21780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83343</xdr:colOff>
      <xdr:row>10</xdr:row>
      <xdr:rowOff>49130</xdr:rowOff>
    </xdr:from>
    <xdr:to>
      <xdr:col>9</xdr:col>
      <xdr:colOff>53156</xdr:colOff>
      <xdr:row>19</xdr:row>
      <xdr:rowOff>15733</xdr:rowOff>
    </xdr:to>
    <xdr:grpSp>
      <xdr:nvGrpSpPr>
        <xdr:cNvPr id="9" name="Group 8"/>
        <xdr:cNvGrpSpPr/>
      </xdr:nvGrpSpPr>
      <xdr:grpSpPr>
        <a:xfrm>
          <a:off x="5316220" y="1678305"/>
          <a:ext cx="2386965" cy="2178050"/>
          <a:chOff x="4967763" y="4339190"/>
          <a:chExt cx="2301533" cy="2115443"/>
        </a:xfrm>
      </xdr:grpSpPr>
      <xdr:graphicFrame>
        <xdr:nvGraphicFramePr>
          <xdr:cNvPr id="10" name="Diagram 2"/>
          <xdr:cNvGraphicFramePr/>
        </xdr:nvGraphicFramePr>
        <xdr:xfrm>
          <a:off x="4967763" y="4339190"/>
          <a:ext cx="2301533" cy="211544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sp>
        <xdr:nvSpPr>
          <xdr:cNvPr id="11" name="Овал 8"/>
          <xdr:cNvSpPr/>
        </xdr:nvSpPr>
        <xdr:spPr>
          <a:xfrm>
            <a:off x="5349240" y="4639084"/>
            <a:ext cx="1547012" cy="1522706"/>
          </a:xfrm>
          <a:prstGeom prst="ellipse">
            <a:avLst/>
          </a:prstGeom>
          <a:gradFill flip="none" rotWithShape="1">
            <a:gsLst>
              <a:gs pos="0">
                <a:schemeClr val="tx1">
                  <a:lumMod val="85000"/>
                  <a:lumOff val="15000"/>
                </a:schemeClr>
              </a:gs>
              <a:gs pos="56000">
                <a:schemeClr val="tx1">
                  <a:lumMod val="89000"/>
                  <a:lumOff val="11000"/>
                </a:schemeClr>
              </a:gs>
              <a:gs pos="100000">
                <a:schemeClr val="accent1">
                  <a:lumMod val="30000"/>
                  <a:lumOff val="70000"/>
                  <a:alpha val="15000"/>
                </a:schemeClr>
              </a:gs>
            </a:gsLst>
            <a:path path="circle">
              <a:fillToRect l="50000" t="50000" r="50000" b="50000"/>
            </a:path>
            <a:tileRect/>
          </a:gra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textlink="Calculations!Y8">
        <xdr:nvSpPr>
          <xdr:cNvPr id="12" name="TextBox 11"/>
          <xdr:cNvSpPr txBox="1"/>
        </xdr:nvSpPr>
        <xdr:spPr>
          <a:xfrm>
            <a:off x="5255206" y="4954501"/>
            <a:ext cx="1785409" cy="86191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fld id="{6E02B7D3-9010-4E2F-A1BB-0CB10F929F42}" type="TxLink">
              <a:rPr lang="en-US" sz="3600" b="0" i="0" u="none" strike="noStrike">
                <a:solidFill>
                  <a:schemeClr val="bg1"/>
                </a:solidFill>
                <a:latin typeface="Bahnschrift" panose="020B0502040204020203" pitchFamily="34" charset="0"/>
                <a:cs typeface="Calibri"/>
              </a:rPr>
              <a:t>21%</a:t>
            </a:fld>
            <a:endParaRPr lang="en-US" sz="3600">
              <a:solidFill>
                <a:schemeClr val="bg1"/>
              </a:solidFill>
              <a:latin typeface="Bahnschrift" panose="020B0502040204020203" pitchFamily="34" charset="0"/>
            </a:endParaRPr>
          </a:p>
        </xdr:txBody>
      </xdr:sp>
    </xdr:grpSp>
    <xdr:clientData/>
  </xdr:twoCellAnchor>
  <xdr:twoCellAnchor>
    <xdr:from>
      <xdr:col>15</xdr:col>
      <xdr:colOff>550144</xdr:colOff>
      <xdr:row>10</xdr:row>
      <xdr:rowOff>7676</xdr:rowOff>
    </xdr:from>
    <xdr:to>
      <xdr:col>17</xdr:col>
      <xdr:colOff>676883</xdr:colOff>
      <xdr:row>20</xdr:row>
      <xdr:rowOff>111182</xdr:rowOff>
    </xdr:to>
    <xdr:grpSp>
      <xdr:nvGrpSpPr>
        <xdr:cNvPr id="13" name="Group 12"/>
        <xdr:cNvGrpSpPr/>
      </xdr:nvGrpSpPr>
      <xdr:grpSpPr>
        <a:xfrm>
          <a:off x="11100435" y="1637030"/>
          <a:ext cx="2677160" cy="2528570"/>
          <a:chOff x="10025539" y="4313872"/>
          <a:chExt cx="2581275" cy="2439260"/>
        </a:xfrm>
      </xdr:grpSpPr>
      <xdr:graphicFrame>
        <xdr:nvGraphicFramePr>
          <xdr:cNvPr id="14" name="Diagram 6"/>
          <xdr:cNvGraphicFramePr/>
        </xdr:nvGraphicFramePr>
        <xdr:xfrm>
          <a:off x="10025539" y="4313872"/>
          <a:ext cx="2581275" cy="243926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sp>
        <xdr:nvSpPr>
          <xdr:cNvPr id="15" name="Овал 12"/>
          <xdr:cNvSpPr/>
        </xdr:nvSpPr>
        <xdr:spPr>
          <a:xfrm>
            <a:off x="10558586" y="4613271"/>
            <a:ext cx="1530339" cy="1522706"/>
          </a:xfrm>
          <a:prstGeom prst="ellipse">
            <a:avLst/>
          </a:prstGeom>
          <a:gradFill flip="none" rotWithShape="1">
            <a:gsLst>
              <a:gs pos="0">
                <a:schemeClr val="tx1">
                  <a:lumMod val="85000"/>
                  <a:lumOff val="15000"/>
                </a:schemeClr>
              </a:gs>
              <a:gs pos="56000">
                <a:schemeClr val="tx1">
                  <a:lumMod val="89000"/>
                  <a:lumOff val="11000"/>
                </a:schemeClr>
              </a:gs>
              <a:gs pos="100000">
                <a:schemeClr val="accent1">
                  <a:lumMod val="30000"/>
                  <a:lumOff val="70000"/>
                  <a:alpha val="15000"/>
                </a:schemeClr>
              </a:gs>
            </a:gsLst>
            <a:path path="circle">
              <a:fillToRect l="50000" t="50000" r="50000" b="50000"/>
            </a:path>
            <a:tileRect/>
          </a:gra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textlink="Calculations!K3">
        <xdr:nvSpPr>
          <xdr:cNvPr id="16" name="TextBox 15"/>
          <xdr:cNvSpPr txBox="1"/>
        </xdr:nvSpPr>
        <xdr:spPr>
          <a:xfrm>
            <a:off x="10471096" y="4938788"/>
            <a:ext cx="1740165" cy="86191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fld id="{4CE7E4CD-03DF-40F9-8C7A-EC22BF4F279A}" type="TxLink">
              <a:rPr lang="en-US" sz="3600" b="0" i="0" u="none" strike="noStrike">
                <a:solidFill>
                  <a:schemeClr val="bg1"/>
                </a:solidFill>
                <a:latin typeface="Bahnschrift" panose="020B0502040204020203" pitchFamily="34" charset="0"/>
                <a:cs typeface="Calibri"/>
              </a:rPr>
              <a:t>1:13.5</a:t>
            </a:fld>
            <a:endParaRPr lang="en-US" sz="3600">
              <a:solidFill>
                <a:schemeClr val="bg1"/>
              </a:solidFill>
              <a:latin typeface="Bahnschrift" panose="020B0502040204020203" pitchFamily="34" charset="0"/>
            </a:endParaRPr>
          </a:p>
        </xdr:txBody>
      </xdr:sp>
    </xdr:grpSp>
    <xdr:clientData/>
  </xdr:twoCellAnchor>
  <xdr:twoCellAnchor>
    <xdr:from>
      <xdr:col>15</xdr:col>
      <xdr:colOff>177798</xdr:colOff>
      <xdr:row>24</xdr:row>
      <xdr:rowOff>63970</xdr:rowOff>
    </xdr:from>
    <xdr:to>
      <xdr:col>18</xdr:col>
      <xdr:colOff>266700</xdr:colOff>
      <xdr:row>37</xdr:row>
      <xdr:rowOff>83785</xdr:rowOff>
    </xdr:to>
    <xdr:grpSp>
      <xdr:nvGrpSpPr>
        <xdr:cNvPr id="17" name="Group 16"/>
        <xdr:cNvGrpSpPr/>
      </xdr:nvGrpSpPr>
      <xdr:grpSpPr>
        <a:xfrm>
          <a:off x="10727690" y="5113020"/>
          <a:ext cx="3503295" cy="2766695"/>
          <a:chOff x="9683996" y="4313872"/>
          <a:chExt cx="2922818" cy="2439260"/>
        </a:xfrm>
      </xdr:grpSpPr>
      <xdr:graphicFrame>
        <xdr:nvGraphicFramePr>
          <xdr:cNvPr id="18" name="Diagram 6"/>
          <xdr:cNvGraphicFramePr/>
        </xdr:nvGraphicFramePr>
        <xdr:xfrm>
          <a:off x="9683996" y="4313872"/>
          <a:ext cx="2922818" cy="243926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sp>
        <xdr:nvSpPr>
          <xdr:cNvPr id="19" name="Овал 12"/>
          <xdr:cNvSpPr/>
        </xdr:nvSpPr>
        <xdr:spPr>
          <a:xfrm>
            <a:off x="10500280" y="4596218"/>
            <a:ext cx="1303417" cy="1554272"/>
          </a:xfrm>
          <a:prstGeom prst="ellipse">
            <a:avLst/>
          </a:prstGeom>
          <a:gradFill flip="none" rotWithShape="1">
            <a:gsLst>
              <a:gs pos="0">
                <a:schemeClr val="tx1">
                  <a:lumMod val="85000"/>
                  <a:lumOff val="15000"/>
                </a:schemeClr>
              </a:gs>
              <a:gs pos="56000">
                <a:schemeClr val="tx1">
                  <a:lumMod val="89000"/>
                  <a:lumOff val="11000"/>
                </a:schemeClr>
              </a:gs>
              <a:gs pos="100000">
                <a:schemeClr val="accent1">
                  <a:lumMod val="30000"/>
                  <a:lumOff val="70000"/>
                  <a:alpha val="15000"/>
                </a:schemeClr>
              </a:gs>
            </a:gsLst>
            <a:path path="circle">
              <a:fillToRect l="50000" t="50000" r="50000" b="50000"/>
            </a:path>
            <a:tileRect/>
          </a:gra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textlink="Calculations!L2">
        <xdr:nvSpPr>
          <xdr:cNvPr id="20" name="TextBox 19"/>
          <xdr:cNvSpPr txBox="1"/>
        </xdr:nvSpPr>
        <xdr:spPr>
          <a:xfrm>
            <a:off x="10483225" y="4930592"/>
            <a:ext cx="1317087" cy="86191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fld id="{34B19DBC-CD48-4F27-AF65-B541493A26D5}" type="TxLink">
              <a:rPr lang="en-US" sz="3600" b="0" i="0" u="none" strike="noStrike">
                <a:solidFill>
                  <a:schemeClr val="bg1"/>
                </a:solidFill>
                <a:latin typeface="Bahnschrift"/>
                <a:cs typeface="Calibri"/>
              </a:rPr>
              <a:t>511</a:t>
            </a:fld>
            <a:endParaRPr lang="en-US" sz="3600">
              <a:solidFill>
                <a:schemeClr val="bg1"/>
              </a:solidFill>
              <a:latin typeface="Bahnschrift" panose="020B0502040204020203" pitchFamily="34" charset="0"/>
            </a:endParaRPr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419100</xdr:colOff>
          <xdr:row>4</xdr:row>
          <xdr:rowOff>52388</xdr:rowOff>
        </xdr:from>
        <xdr:to>
          <xdr:col>17</xdr:col>
          <xdr:colOff>809625</xdr:colOff>
          <xdr:row>4</xdr:row>
          <xdr:rowOff>204788</xdr:rowOff>
        </xdr:to>
        <xdr:sp>
          <xdr:nvSpPr>
            <xdr:cNvPr id="1026" name="Scroll Ba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0969625" y="668020"/>
              <a:ext cx="2941320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2</xdr:row>
      <xdr:rowOff>14287</xdr:rowOff>
    </xdr:from>
    <xdr:to>
      <xdr:col>1</xdr:col>
      <xdr:colOff>2160027</xdr:colOff>
      <xdr:row>4</xdr:row>
      <xdr:rowOff>104775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0080" y="440690"/>
          <a:ext cx="2159635" cy="5175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no"?>
<Relationships xmlns="http://schemas.openxmlformats.org/package/2006/relationships">
<Relationship Id="rId1" Target="../drawings/drawing1.xml" Type="http://schemas.openxmlformats.org/officeDocument/2006/relationships/drawing"/>
<Relationship Id="rId2" Target="../drawings/vmlDrawing1.vml" Type="http://schemas.openxmlformats.org/officeDocument/2006/relationships/vmlDrawing"/>
<Relationship Id="rId3" Target="../ctrlProps/ctrlProp1.xml" Type="http://schemas.openxmlformats.org/officeDocument/2006/relationships/ctrlProp"/>
<Relationship Id="rId4" Target="../ctrlProps/ctrlProp2.xml" Type="http://schemas.openxmlformats.org/officeDocument/2006/relationships/ctrlProp"/>
</Relationships>

</file>

<file path=xl/worksheets/_rels/sheet4.xml.rels><?xml version="1.0" encoding="UTF-8" standalone="no"?>
<Relationships xmlns="http://schemas.openxmlformats.org/package/2006/relationships">
<Relationship Id="rId1" Target="../drawings/drawing2.xml" Type="http://schemas.openxmlformats.org/officeDocument/2006/relationships/drawing"/>
<Relationship Id="rId2" Target="https://templatelab.com/" TargetMode="External" Type="http://schemas.openxmlformats.org/officeDocument/2006/relationships/hyperlink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0.599993896298105"/>
  </sheetPr>
  <dimension ref="A1:AC368"/>
  <sheetViews>
    <sheetView workbookViewId="0">
      <selection activeCell="D2" sqref="D2"/>
    </sheetView>
  </sheetViews>
  <sheetFormatPr defaultColWidth="8.86607142857143" defaultRowHeight="16.8"/>
  <cols>
    <col min="1" max="1" width="11.8660714285714" style="37" customWidth="1"/>
    <col min="2" max="2" width="8.13392857142857" style="37" customWidth="1"/>
    <col min="3" max="3" width="11.1964285714286" style="37" customWidth="1"/>
    <col min="4" max="4" width="10.6607142857143" style="37" customWidth="1"/>
    <col min="5" max="6" width="13.1339285714286" style="37" customWidth="1"/>
    <col min="7" max="7" width="14.1964285714286" style="53" customWidth="1"/>
    <col min="8" max="8" width="10.1964285714286" style="37" customWidth="1"/>
    <col min="9" max="9" width="10.8660714285714" style="37" customWidth="1"/>
    <col min="10" max="10" width="9" style="37" customWidth="1"/>
    <col min="11" max="11" width="14.1964285714286" style="37" customWidth="1"/>
    <col min="12" max="12" width="13.1964285714286" style="37" customWidth="1"/>
    <col min="13" max="15" width="9" style="37" customWidth="1"/>
    <col min="16" max="16384" width="8.86607142857143" style="37"/>
  </cols>
  <sheetData>
    <row r="1" ht="31.5" customHeight="1" spans="1:15">
      <c r="A1" s="38" t="s">
        <v>0</v>
      </c>
      <c r="B1" s="38" t="s">
        <v>1</v>
      </c>
      <c r="C1" s="38" t="s">
        <v>2</v>
      </c>
      <c r="D1" s="38" t="s">
        <v>3</v>
      </c>
      <c r="E1" s="38" t="s">
        <v>4</v>
      </c>
      <c r="F1" s="38" t="s">
        <v>5</v>
      </c>
      <c r="G1" s="38" t="s">
        <v>6</v>
      </c>
      <c r="H1" s="38" t="s">
        <v>7</v>
      </c>
      <c r="I1" s="38" t="s">
        <v>8</v>
      </c>
      <c r="J1" s="38" t="s">
        <v>9</v>
      </c>
      <c r="K1" s="38" t="s">
        <v>10</v>
      </c>
      <c r="L1" s="38" t="s">
        <v>11</v>
      </c>
      <c r="M1" s="38" t="s">
        <v>12</v>
      </c>
      <c r="N1" s="38" t="s">
        <v>13</v>
      </c>
      <c r="O1" s="56">
        <v>3</v>
      </c>
    </row>
    <row r="2" ht="15" customHeight="1" spans="1:29">
      <c r="A2" s="54">
        <v>45292</v>
      </c>
      <c r="B2" s="39">
        <f t="shared" ref="B2:B65" si="0">WEEKNUM(A2,2)</f>
        <v>1</v>
      </c>
      <c r="C2" s="39">
        <f>WEEKDAY(A2,2)</f>
        <v>1</v>
      </c>
      <c r="D2" s="55">
        <v>9</v>
      </c>
      <c r="E2" s="39" t="e">
        <f>IF(B3&gt;B2,SUM(D2:D2),NA())</f>
        <v>#N/A</v>
      </c>
      <c r="F2" s="55">
        <v>122</v>
      </c>
      <c r="G2" s="39" t="e">
        <f>IF(B3&gt;B2,SUM(F2:F2),NA())</f>
        <v>#N/A</v>
      </c>
      <c r="H2" s="39" t="e">
        <f>IF(B3&gt;B2,SUM(F2:F2),NA())</f>
        <v>#N/A</v>
      </c>
      <c r="I2" s="55">
        <v>72</v>
      </c>
      <c r="J2" s="55">
        <v>71</v>
      </c>
      <c r="K2" s="55">
        <v>1</v>
      </c>
      <c r="L2" s="39">
        <f>SUM($I$2:K2)</f>
        <v>144</v>
      </c>
      <c r="M2" s="39" t="e">
        <f>IF(DAY(A2)=15,$O$1,NA())</f>
        <v>#N/A</v>
      </c>
      <c r="N2" s="39" t="e">
        <f>IF(DAY(A2)=15,CHOOSE(MONTH(A2),"January","February","March","April","May","June","July","August","September","October","November","December"),NA())</f>
        <v>#N/A</v>
      </c>
      <c r="O2" s="42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</row>
    <row r="3" ht="15" customHeight="1" spans="1:14">
      <c r="A3" s="54">
        <v>45293</v>
      </c>
      <c r="B3" s="39">
        <f t="shared" si="0"/>
        <v>1</v>
      </c>
      <c r="C3" s="39">
        <f t="shared" ref="C3:C66" si="1">WEEKDAY(A3,2)</f>
        <v>2</v>
      </c>
      <c r="D3" s="55">
        <v>5</v>
      </c>
      <c r="E3" s="39" t="e">
        <f>IF(B4&gt;B3,SUM(D2:D3),NA())</f>
        <v>#N/A</v>
      </c>
      <c r="F3" s="55">
        <v>67</v>
      </c>
      <c r="G3" s="39" t="e">
        <f>IF(B4&gt;B3,SUM(F2:F3),NA())</f>
        <v>#N/A</v>
      </c>
      <c r="H3" s="39" t="e">
        <f>IF(B4&gt;B3,SUM(F2:F3),NA())</f>
        <v>#N/A</v>
      </c>
      <c r="I3" s="55">
        <v>41</v>
      </c>
      <c r="J3" s="55">
        <v>50</v>
      </c>
      <c r="K3" s="55">
        <v>4</v>
      </c>
      <c r="L3" s="39">
        <f>SUM($I$2:K3)</f>
        <v>239</v>
      </c>
      <c r="M3" s="39" t="e">
        <f t="shared" ref="M3:M66" si="2">IF(DAY(A3)=15,$O$1,NA())</f>
        <v>#N/A</v>
      </c>
      <c r="N3" s="39" t="e">
        <f t="shared" ref="N3:N66" si="3">IF(DAY(A3)=15,CHOOSE(MONTH(A3),"January","February","March","April","May","June","July","August","September","October","November","December"),NA())</f>
        <v>#N/A</v>
      </c>
    </row>
    <row r="4" ht="15" customHeight="1" spans="1:14">
      <c r="A4" s="54">
        <v>45294</v>
      </c>
      <c r="B4" s="39">
        <f t="shared" si="0"/>
        <v>1</v>
      </c>
      <c r="C4" s="39">
        <f t="shared" si="1"/>
        <v>3</v>
      </c>
      <c r="D4" s="55">
        <v>3</v>
      </c>
      <c r="E4" s="39" t="e">
        <f>IF(B5&gt;B4,SUM(D2:D4),NA())</f>
        <v>#N/A</v>
      </c>
      <c r="F4" s="55">
        <v>41</v>
      </c>
      <c r="G4" s="39" t="e">
        <f>IF(B5&gt;B4,SUM(F2:F4),NA())</f>
        <v>#N/A</v>
      </c>
      <c r="H4" s="39" t="e">
        <f>IF(B5&gt;B4,SUM(F2:F4),NA())</f>
        <v>#N/A</v>
      </c>
      <c r="I4" s="55">
        <v>19</v>
      </c>
      <c r="J4" s="55">
        <v>21</v>
      </c>
      <c r="K4" s="55">
        <v>5</v>
      </c>
      <c r="L4" s="39">
        <f>SUM($I$2:K4)</f>
        <v>284</v>
      </c>
      <c r="M4" s="39" t="e">
        <f t="shared" si="2"/>
        <v>#N/A</v>
      </c>
      <c r="N4" s="39" t="e">
        <f t="shared" si="3"/>
        <v>#N/A</v>
      </c>
    </row>
    <row r="5" ht="15" customHeight="1" spans="1:14">
      <c r="A5" s="54">
        <v>45295</v>
      </c>
      <c r="B5" s="39">
        <f t="shared" si="0"/>
        <v>1</v>
      </c>
      <c r="C5" s="39">
        <f t="shared" si="1"/>
        <v>4</v>
      </c>
      <c r="D5" s="55">
        <v>8</v>
      </c>
      <c r="E5" s="39" t="e">
        <f>IF(B6&gt;B5,SUM(D2:D5),NA())</f>
        <v>#N/A</v>
      </c>
      <c r="F5" s="55">
        <v>98</v>
      </c>
      <c r="G5" s="39" t="e">
        <f>IF(B6&gt;B5,SUM(F2:F5),NA())</f>
        <v>#N/A</v>
      </c>
      <c r="H5" s="39" t="e">
        <f>IF(B6&gt;B5,SUM(F2:F5),NA())</f>
        <v>#N/A</v>
      </c>
      <c r="I5" s="55">
        <v>51</v>
      </c>
      <c r="J5" s="55">
        <v>91</v>
      </c>
      <c r="K5" s="55">
        <v>2</v>
      </c>
      <c r="L5" s="39">
        <f>SUM($I$2:K5)</f>
        <v>428</v>
      </c>
      <c r="M5" s="39" t="e">
        <f t="shared" si="2"/>
        <v>#N/A</v>
      </c>
      <c r="N5" s="39" t="e">
        <f t="shared" si="3"/>
        <v>#N/A</v>
      </c>
    </row>
    <row r="6" ht="15" customHeight="1" spans="1:14">
      <c r="A6" s="54">
        <v>45296</v>
      </c>
      <c r="B6" s="39">
        <f t="shared" si="0"/>
        <v>1</v>
      </c>
      <c r="C6" s="39">
        <f t="shared" si="1"/>
        <v>5</v>
      </c>
      <c r="D6" s="55">
        <v>9</v>
      </c>
      <c r="E6" s="39" t="e">
        <f t="shared" ref="E6:E7" si="4">IF(B7&gt;B6,SUM(D2:D6),NA())</f>
        <v>#N/A</v>
      </c>
      <c r="F6" s="55">
        <v>95</v>
      </c>
      <c r="G6" s="39" t="e">
        <f>IF(B7&gt;B6,SUM(F2:F6),NA())</f>
        <v>#N/A</v>
      </c>
      <c r="H6" s="39" t="e">
        <f>IF(B7&gt;B6,SUM(F2:F6),NA())</f>
        <v>#N/A</v>
      </c>
      <c r="I6" s="55">
        <v>51</v>
      </c>
      <c r="J6" s="55">
        <v>56</v>
      </c>
      <c r="K6" s="55">
        <v>1</v>
      </c>
      <c r="L6" s="39">
        <f>SUM($I$2:K6)</f>
        <v>536</v>
      </c>
      <c r="M6" s="39" t="e">
        <f t="shared" si="2"/>
        <v>#N/A</v>
      </c>
      <c r="N6" s="39" t="e">
        <f t="shared" si="3"/>
        <v>#N/A</v>
      </c>
    </row>
    <row r="7" ht="15" customHeight="1" spans="1:14">
      <c r="A7" s="54">
        <v>45297</v>
      </c>
      <c r="B7" s="39">
        <f t="shared" si="0"/>
        <v>1</v>
      </c>
      <c r="C7" s="39">
        <f t="shared" si="1"/>
        <v>6</v>
      </c>
      <c r="D7" s="55">
        <v>9</v>
      </c>
      <c r="E7" s="39" t="e">
        <f t="shared" si="4"/>
        <v>#N/A</v>
      </c>
      <c r="F7" s="55">
        <v>144</v>
      </c>
      <c r="G7" s="39" t="e">
        <f t="shared" ref="G7:G70" si="5">IF(B8&gt;B7,SUM(F3:F7),NA())</f>
        <v>#N/A</v>
      </c>
      <c r="H7" s="39" t="e">
        <f>IF(B8&gt;B7,SUM(F3:F7),NA())</f>
        <v>#N/A</v>
      </c>
      <c r="I7" s="55">
        <v>64</v>
      </c>
      <c r="J7" s="55">
        <v>106</v>
      </c>
      <c r="K7" s="55">
        <v>1</v>
      </c>
      <c r="L7" s="39">
        <f>SUM($I$2:K7)</f>
        <v>707</v>
      </c>
      <c r="M7" s="39" t="e">
        <f t="shared" si="2"/>
        <v>#N/A</v>
      </c>
      <c r="N7" s="39" t="e">
        <f t="shared" si="3"/>
        <v>#N/A</v>
      </c>
    </row>
    <row r="8" ht="15" customHeight="1" spans="1:14">
      <c r="A8" s="54">
        <v>45298</v>
      </c>
      <c r="B8" s="39">
        <f t="shared" si="0"/>
        <v>1</v>
      </c>
      <c r="C8" s="39">
        <f t="shared" si="1"/>
        <v>7</v>
      </c>
      <c r="D8" s="55">
        <v>9</v>
      </c>
      <c r="E8" s="39">
        <f>IF(B9&gt;B8,SUM(D2:D8),NA())</f>
        <v>52</v>
      </c>
      <c r="F8" s="55">
        <v>133</v>
      </c>
      <c r="G8" s="39">
        <f t="shared" si="5"/>
        <v>511</v>
      </c>
      <c r="H8" s="39">
        <f t="shared" ref="H8:H71" si="6">IF(B9&gt;B8,SUM(F2:F8),NA())</f>
        <v>700</v>
      </c>
      <c r="I8" s="55">
        <v>66</v>
      </c>
      <c r="J8" s="55">
        <v>81</v>
      </c>
      <c r="K8" s="55">
        <v>6</v>
      </c>
      <c r="L8" s="39">
        <f>SUM($I$2:K8)</f>
        <v>860</v>
      </c>
      <c r="M8" s="39" t="e">
        <f t="shared" si="2"/>
        <v>#N/A</v>
      </c>
      <c r="N8" s="39" t="e">
        <f t="shared" si="3"/>
        <v>#N/A</v>
      </c>
    </row>
    <row r="9" ht="15" customHeight="1" spans="1:14">
      <c r="A9" s="54">
        <v>45299</v>
      </c>
      <c r="B9" s="39">
        <f t="shared" si="0"/>
        <v>2</v>
      </c>
      <c r="C9" s="39">
        <f t="shared" si="1"/>
        <v>1</v>
      </c>
      <c r="D9" s="55">
        <v>4</v>
      </c>
      <c r="E9" s="39" t="e">
        <f t="shared" ref="E9:E72" si="7">IF(B10&gt;B9,SUM(D3:D9),NA())</f>
        <v>#N/A</v>
      </c>
      <c r="F9" s="55">
        <v>39</v>
      </c>
      <c r="G9" s="39" t="e">
        <f t="shared" si="5"/>
        <v>#N/A</v>
      </c>
      <c r="H9" s="39" t="e">
        <f t="shared" si="6"/>
        <v>#N/A</v>
      </c>
      <c r="I9" s="55">
        <v>30</v>
      </c>
      <c r="J9" s="55">
        <v>31</v>
      </c>
      <c r="K9" s="55">
        <v>3</v>
      </c>
      <c r="L9" s="39">
        <f>SUM($I$2:K9)</f>
        <v>924</v>
      </c>
      <c r="M9" s="39" t="e">
        <f t="shared" si="2"/>
        <v>#N/A</v>
      </c>
      <c r="N9" s="39" t="e">
        <f t="shared" si="3"/>
        <v>#N/A</v>
      </c>
    </row>
    <row r="10" ht="15" customHeight="1" spans="1:14">
      <c r="A10" s="54">
        <v>45300</v>
      </c>
      <c r="B10" s="39">
        <f t="shared" si="0"/>
        <v>2</v>
      </c>
      <c r="C10" s="39">
        <f t="shared" si="1"/>
        <v>2</v>
      </c>
      <c r="D10" s="55">
        <v>9</v>
      </c>
      <c r="E10" s="39" t="e">
        <f t="shared" si="7"/>
        <v>#N/A</v>
      </c>
      <c r="F10" s="55">
        <v>130</v>
      </c>
      <c r="G10" s="39" t="e">
        <f t="shared" si="5"/>
        <v>#N/A</v>
      </c>
      <c r="H10" s="39" t="e">
        <f t="shared" si="6"/>
        <v>#N/A</v>
      </c>
      <c r="I10" s="55">
        <v>63</v>
      </c>
      <c r="J10" s="55">
        <v>87</v>
      </c>
      <c r="K10" s="55">
        <v>3</v>
      </c>
      <c r="L10" s="39">
        <f>SUM($I$2:K10)</f>
        <v>1077</v>
      </c>
      <c r="M10" s="39" t="e">
        <f t="shared" si="2"/>
        <v>#N/A</v>
      </c>
      <c r="N10" s="39" t="e">
        <f t="shared" si="3"/>
        <v>#N/A</v>
      </c>
    </row>
    <row r="11" ht="15" customHeight="1" spans="1:14">
      <c r="A11" s="54">
        <v>45301</v>
      </c>
      <c r="B11" s="39">
        <f t="shared" si="0"/>
        <v>2</v>
      </c>
      <c r="C11" s="39">
        <f t="shared" si="1"/>
        <v>3</v>
      </c>
      <c r="D11" s="55">
        <v>9</v>
      </c>
      <c r="E11" s="39" t="e">
        <f t="shared" si="7"/>
        <v>#N/A</v>
      </c>
      <c r="F11" s="55">
        <v>114</v>
      </c>
      <c r="G11" s="39" t="e">
        <f t="shared" si="5"/>
        <v>#N/A</v>
      </c>
      <c r="H11" s="39" t="e">
        <f t="shared" si="6"/>
        <v>#N/A</v>
      </c>
      <c r="I11" s="55">
        <v>64</v>
      </c>
      <c r="J11" s="55">
        <v>79</v>
      </c>
      <c r="K11" s="55">
        <v>1</v>
      </c>
      <c r="L11" s="39">
        <f>SUM($I$2:K11)</f>
        <v>1221</v>
      </c>
      <c r="M11" s="39" t="e">
        <f t="shared" si="2"/>
        <v>#N/A</v>
      </c>
      <c r="N11" s="39" t="e">
        <f t="shared" si="3"/>
        <v>#N/A</v>
      </c>
    </row>
    <row r="12" ht="15" customHeight="1" spans="1:14">
      <c r="A12" s="54">
        <v>45302</v>
      </c>
      <c r="B12" s="39">
        <f t="shared" si="0"/>
        <v>2</v>
      </c>
      <c r="C12" s="39">
        <f t="shared" si="1"/>
        <v>4</v>
      </c>
      <c r="D12" s="55">
        <v>5</v>
      </c>
      <c r="E12" s="39" t="e">
        <f t="shared" si="7"/>
        <v>#N/A</v>
      </c>
      <c r="F12" s="55">
        <v>48</v>
      </c>
      <c r="G12" s="39" t="e">
        <f t="shared" si="5"/>
        <v>#N/A</v>
      </c>
      <c r="H12" s="39" t="e">
        <f t="shared" si="6"/>
        <v>#N/A</v>
      </c>
      <c r="I12" s="55">
        <v>17</v>
      </c>
      <c r="J12" s="55">
        <v>42</v>
      </c>
      <c r="K12" s="55">
        <v>6</v>
      </c>
      <c r="L12" s="39">
        <f>SUM($I$2:K12)</f>
        <v>1286</v>
      </c>
      <c r="M12" s="39" t="e">
        <f t="shared" si="2"/>
        <v>#N/A</v>
      </c>
      <c r="N12" s="39" t="e">
        <f t="shared" si="3"/>
        <v>#N/A</v>
      </c>
    </row>
    <row r="13" ht="15" customHeight="1" spans="1:14">
      <c r="A13" s="54">
        <v>45303</v>
      </c>
      <c r="B13" s="39">
        <f t="shared" si="0"/>
        <v>2</v>
      </c>
      <c r="C13" s="39">
        <f t="shared" si="1"/>
        <v>5</v>
      </c>
      <c r="D13" s="55">
        <v>5</v>
      </c>
      <c r="E13" s="39" t="e">
        <f t="shared" si="7"/>
        <v>#N/A</v>
      </c>
      <c r="F13" s="55">
        <v>64</v>
      </c>
      <c r="G13" s="39" t="e">
        <f t="shared" si="5"/>
        <v>#N/A</v>
      </c>
      <c r="H13" s="39" t="e">
        <f t="shared" si="6"/>
        <v>#N/A</v>
      </c>
      <c r="I13" s="55">
        <v>39</v>
      </c>
      <c r="J13" s="55">
        <v>35</v>
      </c>
      <c r="K13" s="55">
        <v>1</v>
      </c>
      <c r="L13" s="39">
        <f>SUM($I$2:K13)</f>
        <v>1361</v>
      </c>
      <c r="M13" s="39" t="e">
        <f t="shared" si="2"/>
        <v>#N/A</v>
      </c>
      <c r="N13" s="39" t="e">
        <f t="shared" si="3"/>
        <v>#N/A</v>
      </c>
    </row>
    <row r="14" ht="15" customHeight="1" spans="1:14">
      <c r="A14" s="54">
        <v>45304</v>
      </c>
      <c r="B14" s="39">
        <f t="shared" si="0"/>
        <v>2</v>
      </c>
      <c r="C14" s="39">
        <f t="shared" si="1"/>
        <v>6</v>
      </c>
      <c r="D14" s="55">
        <v>7</v>
      </c>
      <c r="E14" s="39" t="e">
        <f t="shared" si="7"/>
        <v>#N/A</v>
      </c>
      <c r="F14" s="55">
        <v>81</v>
      </c>
      <c r="G14" s="39" t="e">
        <f t="shared" si="5"/>
        <v>#N/A</v>
      </c>
      <c r="H14" s="39" t="e">
        <f t="shared" si="6"/>
        <v>#N/A</v>
      </c>
      <c r="I14" s="55">
        <v>55</v>
      </c>
      <c r="J14" s="55">
        <v>56</v>
      </c>
      <c r="K14" s="55">
        <v>1</v>
      </c>
      <c r="L14" s="39">
        <f>SUM($I$2:K14)</f>
        <v>1473</v>
      </c>
      <c r="M14" s="39" t="e">
        <f t="shared" si="2"/>
        <v>#N/A</v>
      </c>
      <c r="N14" s="39" t="e">
        <f t="shared" si="3"/>
        <v>#N/A</v>
      </c>
    </row>
    <row r="15" ht="15" customHeight="1" spans="1:14">
      <c r="A15" s="54">
        <v>45305</v>
      </c>
      <c r="B15" s="39">
        <f t="shared" si="0"/>
        <v>2</v>
      </c>
      <c r="C15" s="39">
        <f t="shared" si="1"/>
        <v>7</v>
      </c>
      <c r="D15" s="55">
        <v>4</v>
      </c>
      <c r="E15" s="39">
        <f t="shared" si="7"/>
        <v>43</v>
      </c>
      <c r="F15" s="55">
        <v>67</v>
      </c>
      <c r="G15" s="39">
        <f t="shared" si="5"/>
        <v>374</v>
      </c>
      <c r="H15" s="39">
        <f t="shared" si="6"/>
        <v>543</v>
      </c>
      <c r="I15" s="55">
        <v>40</v>
      </c>
      <c r="J15" s="55">
        <v>39</v>
      </c>
      <c r="K15" s="55">
        <v>1</v>
      </c>
      <c r="L15" s="39">
        <f>SUM($I$2:K15)</f>
        <v>1553</v>
      </c>
      <c r="M15" s="39" t="e">
        <f t="shared" si="2"/>
        <v>#N/A</v>
      </c>
      <c r="N15" s="39" t="e">
        <f t="shared" si="3"/>
        <v>#N/A</v>
      </c>
    </row>
    <row r="16" ht="15" customHeight="1" spans="1:14">
      <c r="A16" s="54">
        <v>45306</v>
      </c>
      <c r="B16" s="39">
        <f t="shared" si="0"/>
        <v>3</v>
      </c>
      <c r="C16" s="39">
        <f t="shared" si="1"/>
        <v>1</v>
      </c>
      <c r="D16" s="55">
        <v>5</v>
      </c>
      <c r="E16" s="39" t="e">
        <f t="shared" si="7"/>
        <v>#N/A</v>
      </c>
      <c r="F16" s="55">
        <v>65</v>
      </c>
      <c r="G16" s="39" t="e">
        <f t="shared" si="5"/>
        <v>#N/A</v>
      </c>
      <c r="H16" s="39" t="e">
        <f t="shared" si="6"/>
        <v>#N/A</v>
      </c>
      <c r="I16" s="55">
        <v>41</v>
      </c>
      <c r="J16" s="55">
        <v>43</v>
      </c>
      <c r="K16" s="55">
        <v>6</v>
      </c>
      <c r="L16" s="39">
        <f>SUM($I$2:K16)</f>
        <v>1643</v>
      </c>
      <c r="M16" s="39">
        <f t="shared" si="2"/>
        <v>3</v>
      </c>
      <c r="N16" s="39" t="str">
        <f t="shared" si="3"/>
        <v>January</v>
      </c>
    </row>
    <row r="17" ht="15" customHeight="1" spans="1:14">
      <c r="A17" s="54">
        <v>45307</v>
      </c>
      <c r="B17" s="39">
        <f t="shared" si="0"/>
        <v>3</v>
      </c>
      <c r="C17" s="39">
        <f t="shared" si="1"/>
        <v>2</v>
      </c>
      <c r="D17" s="55">
        <v>10</v>
      </c>
      <c r="E17" s="39" t="e">
        <f t="shared" si="7"/>
        <v>#N/A</v>
      </c>
      <c r="F17" s="55">
        <v>94</v>
      </c>
      <c r="G17" s="39" t="e">
        <f t="shared" si="5"/>
        <v>#N/A</v>
      </c>
      <c r="H17" s="39" t="e">
        <f t="shared" si="6"/>
        <v>#N/A</v>
      </c>
      <c r="I17" s="55">
        <v>43</v>
      </c>
      <c r="J17" s="55">
        <v>92</v>
      </c>
      <c r="K17" s="55">
        <v>5</v>
      </c>
      <c r="L17" s="39">
        <f>SUM($I$2:K17)</f>
        <v>1783</v>
      </c>
      <c r="M17" s="39" t="e">
        <f t="shared" si="2"/>
        <v>#N/A</v>
      </c>
      <c r="N17" s="39" t="e">
        <f t="shared" si="3"/>
        <v>#N/A</v>
      </c>
    </row>
    <row r="18" ht="15" customHeight="1" spans="1:14">
      <c r="A18" s="54">
        <v>45308</v>
      </c>
      <c r="B18" s="39">
        <f t="shared" si="0"/>
        <v>3</v>
      </c>
      <c r="C18" s="39">
        <f t="shared" si="1"/>
        <v>3</v>
      </c>
      <c r="D18" s="55">
        <v>7</v>
      </c>
      <c r="E18" s="39" t="e">
        <f t="shared" si="7"/>
        <v>#N/A</v>
      </c>
      <c r="F18" s="55">
        <v>83</v>
      </c>
      <c r="G18" s="39" t="e">
        <f t="shared" si="5"/>
        <v>#N/A</v>
      </c>
      <c r="H18" s="39" t="e">
        <f t="shared" si="6"/>
        <v>#N/A</v>
      </c>
      <c r="I18" s="55">
        <v>66</v>
      </c>
      <c r="J18" s="55">
        <v>59</v>
      </c>
      <c r="K18" s="55">
        <v>1</v>
      </c>
      <c r="L18" s="39">
        <f>SUM($I$2:K18)</f>
        <v>1909</v>
      </c>
      <c r="M18" s="39" t="e">
        <f t="shared" si="2"/>
        <v>#N/A</v>
      </c>
      <c r="N18" s="39" t="e">
        <f t="shared" si="3"/>
        <v>#N/A</v>
      </c>
    </row>
    <row r="19" ht="15" customHeight="1" spans="1:14">
      <c r="A19" s="54">
        <v>45309</v>
      </c>
      <c r="B19" s="39">
        <f t="shared" si="0"/>
        <v>3</v>
      </c>
      <c r="C19" s="39">
        <f t="shared" si="1"/>
        <v>4</v>
      </c>
      <c r="D19" s="55">
        <v>4</v>
      </c>
      <c r="E19" s="39" t="e">
        <f t="shared" si="7"/>
        <v>#N/A</v>
      </c>
      <c r="F19" s="55">
        <v>52</v>
      </c>
      <c r="G19" s="39" t="e">
        <f t="shared" si="5"/>
        <v>#N/A</v>
      </c>
      <c r="H19" s="39" t="e">
        <f t="shared" si="6"/>
        <v>#N/A</v>
      </c>
      <c r="I19" s="55">
        <v>29</v>
      </c>
      <c r="J19" s="55">
        <v>41</v>
      </c>
      <c r="K19" s="55">
        <v>2</v>
      </c>
      <c r="L19" s="39">
        <f>SUM($I$2:K19)</f>
        <v>1981</v>
      </c>
      <c r="M19" s="39" t="e">
        <f t="shared" si="2"/>
        <v>#N/A</v>
      </c>
      <c r="N19" s="39" t="e">
        <f t="shared" si="3"/>
        <v>#N/A</v>
      </c>
    </row>
    <row r="20" ht="15" customHeight="1" spans="1:14">
      <c r="A20" s="54">
        <v>45310</v>
      </c>
      <c r="B20" s="39">
        <f t="shared" si="0"/>
        <v>3</v>
      </c>
      <c r="C20" s="39">
        <f t="shared" si="1"/>
        <v>5</v>
      </c>
      <c r="D20" s="55">
        <v>3</v>
      </c>
      <c r="E20" s="39" t="e">
        <f t="shared" si="7"/>
        <v>#N/A</v>
      </c>
      <c r="F20" s="55">
        <v>30</v>
      </c>
      <c r="G20" s="39" t="e">
        <f t="shared" si="5"/>
        <v>#N/A</v>
      </c>
      <c r="H20" s="39" t="e">
        <f t="shared" si="6"/>
        <v>#N/A</v>
      </c>
      <c r="I20" s="55">
        <v>17</v>
      </c>
      <c r="J20" s="55">
        <v>26</v>
      </c>
      <c r="K20" s="55">
        <v>2</v>
      </c>
      <c r="L20" s="39">
        <f>SUM($I$2:K20)</f>
        <v>2026</v>
      </c>
      <c r="M20" s="39" t="e">
        <f t="shared" si="2"/>
        <v>#N/A</v>
      </c>
      <c r="N20" s="39" t="e">
        <f t="shared" si="3"/>
        <v>#N/A</v>
      </c>
    </row>
    <row r="21" ht="15" customHeight="1" spans="1:14">
      <c r="A21" s="54">
        <v>45311</v>
      </c>
      <c r="B21" s="39">
        <f t="shared" si="0"/>
        <v>3</v>
      </c>
      <c r="C21" s="39">
        <f t="shared" si="1"/>
        <v>6</v>
      </c>
      <c r="D21" s="55">
        <v>5</v>
      </c>
      <c r="E21" s="39" t="e">
        <f t="shared" si="7"/>
        <v>#N/A</v>
      </c>
      <c r="F21" s="55">
        <v>78</v>
      </c>
      <c r="G21" s="39" t="e">
        <f t="shared" si="5"/>
        <v>#N/A</v>
      </c>
      <c r="H21" s="39" t="e">
        <f t="shared" si="6"/>
        <v>#N/A</v>
      </c>
      <c r="I21" s="55">
        <v>34</v>
      </c>
      <c r="J21" s="55">
        <v>57</v>
      </c>
      <c r="K21" s="55">
        <v>4</v>
      </c>
      <c r="L21" s="39">
        <f>SUM($I$2:K21)</f>
        <v>2121</v>
      </c>
      <c r="M21" s="39" t="e">
        <f t="shared" si="2"/>
        <v>#N/A</v>
      </c>
      <c r="N21" s="39" t="e">
        <f t="shared" si="3"/>
        <v>#N/A</v>
      </c>
    </row>
    <row r="22" ht="15" customHeight="1" spans="1:14">
      <c r="A22" s="54">
        <v>45312</v>
      </c>
      <c r="B22" s="39">
        <f t="shared" si="0"/>
        <v>3</v>
      </c>
      <c r="C22" s="39">
        <f t="shared" si="1"/>
        <v>7</v>
      </c>
      <c r="D22" s="55">
        <v>8</v>
      </c>
      <c r="E22" s="39">
        <f t="shared" si="7"/>
        <v>42</v>
      </c>
      <c r="F22" s="55">
        <v>88</v>
      </c>
      <c r="G22" s="39">
        <f t="shared" si="5"/>
        <v>331</v>
      </c>
      <c r="H22" s="39">
        <f t="shared" si="6"/>
        <v>490</v>
      </c>
      <c r="I22" s="55">
        <v>50</v>
      </c>
      <c r="J22" s="55">
        <v>60</v>
      </c>
      <c r="K22" s="55">
        <v>2</v>
      </c>
      <c r="L22" s="39">
        <f>SUM($I$2:K22)</f>
        <v>2233</v>
      </c>
      <c r="M22" s="39" t="e">
        <f t="shared" si="2"/>
        <v>#N/A</v>
      </c>
      <c r="N22" s="39" t="e">
        <f t="shared" si="3"/>
        <v>#N/A</v>
      </c>
    </row>
    <row r="23" ht="15" customHeight="1" spans="1:14">
      <c r="A23" s="54">
        <v>45313</v>
      </c>
      <c r="B23" s="39">
        <f t="shared" si="0"/>
        <v>4</v>
      </c>
      <c r="C23" s="39">
        <f t="shared" si="1"/>
        <v>1</v>
      </c>
      <c r="D23" s="55">
        <v>5</v>
      </c>
      <c r="E23" s="39" t="e">
        <f t="shared" si="7"/>
        <v>#N/A</v>
      </c>
      <c r="F23" s="55">
        <v>56</v>
      </c>
      <c r="G23" s="39" t="e">
        <f t="shared" si="5"/>
        <v>#N/A</v>
      </c>
      <c r="H23" s="39" t="e">
        <f t="shared" si="6"/>
        <v>#N/A</v>
      </c>
      <c r="I23" s="55">
        <v>21</v>
      </c>
      <c r="J23" s="55">
        <v>48</v>
      </c>
      <c r="K23" s="55">
        <v>1</v>
      </c>
      <c r="L23" s="39">
        <f>SUM($I$2:K23)</f>
        <v>2303</v>
      </c>
      <c r="M23" s="39" t="e">
        <f t="shared" si="2"/>
        <v>#N/A</v>
      </c>
      <c r="N23" s="39" t="e">
        <f t="shared" si="3"/>
        <v>#N/A</v>
      </c>
    </row>
    <row r="24" ht="15" customHeight="1" spans="1:14">
      <c r="A24" s="54">
        <v>45314</v>
      </c>
      <c r="B24" s="39">
        <f t="shared" si="0"/>
        <v>4</v>
      </c>
      <c r="C24" s="39">
        <f t="shared" si="1"/>
        <v>2</v>
      </c>
      <c r="D24" s="55">
        <v>7</v>
      </c>
      <c r="E24" s="39" t="e">
        <f t="shared" si="7"/>
        <v>#N/A</v>
      </c>
      <c r="F24" s="55">
        <v>92</v>
      </c>
      <c r="G24" s="39" t="e">
        <f t="shared" si="5"/>
        <v>#N/A</v>
      </c>
      <c r="H24" s="39" t="e">
        <f t="shared" si="6"/>
        <v>#N/A</v>
      </c>
      <c r="I24" s="55">
        <v>37</v>
      </c>
      <c r="J24" s="55">
        <v>92</v>
      </c>
      <c r="K24" s="55">
        <v>4</v>
      </c>
      <c r="L24" s="39">
        <f>SUM($I$2:K24)</f>
        <v>2436</v>
      </c>
      <c r="M24" s="39" t="e">
        <f t="shared" si="2"/>
        <v>#N/A</v>
      </c>
      <c r="N24" s="39" t="e">
        <f t="shared" si="3"/>
        <v>#N/A</v>
      </c>
    </row>
    <row r="25" ht="15" customHeight="1" spans="1:14">
      <c r="A25" s="54">
        <v>45315</v>
      </c>
      <c r="B25" s="39">
        <f t="shared" si="0"/>
        <v>4</v>
      </c>
      <c r="C25" s="39">
        <f t="shared" si="1"/>
        <v>3</v>
      </c>
      <c r="D25" s="55">
        <v>3</v>
      </c>
      <c r="E25" s="39" t="e">
        <f t="shared" si="7"/>
        <v>#N/A</v>
      </c>
      <c r="F25" s="55">
        <v>35</v>
      </c>
      <c r="G25" s="39" t="e">
        <f t="shared" si="5"/>
        <v>#N/A</v>
      </c>
      <c r="H25" s="39" t="e">
        <f t="shared" si="6"/>
        <v>#N/A</v>
      </c>
      <c r="I25" s="55">
        <v>20</v>
      </c>
      <c r="J25" s="55">
        <v>23</v>
      </c>
      <c r="K25" s="55">
        <v>5</v>
      </c>
      <c r="L25" s="39">
        <f>SUM($I$2:K25)</f>
        <v>2484</v>
      </c>
      <c r="M25" s="39" t="e">
        <f t="shared" si="2"/>
        <v>#N/A</v>
      </c>
      <c r="N25" s="39" t="e">
        <f t="shared" si="3"/>
        <v>#N/A</v>
      </c>
    </row>
    <row r="26" ht="15" customHeight="1" spans="1:14">
      <c r="A26" s="54">
        <v>45316</v>
      </c>
      <c r="B26" s="39">
        <f t="shared" si="0"/>
        <v>4</v>
      </c>
      <c r="C26" s="39">
        <f t="shared" si="1"/>
        <v>4</v>
      </c>
      <c r="D26" s="55">
        <v>6</v>
      </c>
      <c r="E26" s="39" t="e">
        <f t="shared" si="7"/>
        <v>#N/A</v>
      </c>
      <c r="F26" s="55">
        <v>83</v>
      </c>
      <c r="G26" s="39" t="e">
        <f t="shared" si="5"/>
        <v>#N/A</v>
      </c>
      <c r="H26" s="39" t="e">
        <f t="shared" si="6"/>
        <v>#N/A</v>
      </c>
      <c r="I26" s="55">
        <v>44</v>
      </c>
      <c r="J26" s="55">
        <v>49</v>
      </c>
      <c r="K26" s="55">
        <v>3</v>
      </c>
      <c r="L26" s="39">
        <f>SUM($I$2:K26)</f>
        <v>2580</v>
      </c>
      <c r="M26" s="39" t="e">
        <f t="shared" si="2"/>
        <v>#N/A</v>
      </c>
      <c r="N26" s="39" t="e">
        <f t="shared" si="3"/>
        <v>#N/A</v>
      </c>
    </row>
    <row r="27" ht="15" customHeight="1" spans="1:14">
      <c r="A27" s="54">
        <v>45317</v>
      </c>
      <c r="B27" s="39">
        <f t="shared" si="0"/>
        <v>4</v>
      </c>
      <c r="C27" s="39">
        <f t="shared" si="1"/>
        <v>5</v>
      </c>
      <c r="D27" s="55">
        <v>3</v>
      </c>
      <c r="E27" s="39" t="e">
        <f t="shared" si="7"/>
        <v>#N/A</v>
      </c>
      <c r="F27" s="55">
        <v>41</v>
      </c>
      <c r="G27" s="39" t="e">
        <f t="shared" si="5"/>
        <v>#N/A</v>
      </c>
      <c r="H27" s="39" t="e">
        <f t="shared" si="6"/>
        <v>#N/A</v>
      </c>
      <c r="I27" s="55">
        <v>17</v>
      </c>
      <c r="J27" s="55">
        <v>35</v>
      </c>
      <c r="K27" s="55">
        <v>2</v>
      </c>
      <c r="L27" s="39">
        <f>SUM($I$2:K27)</f>
        <v>2634</v>
      </c>
      <c r="M27" s="39" t="e">
        <f t="shared" si="2"/>
        <v>#N/A</v>
      </c>
      <c r="N27" s="39" t="e">
        <f t="shared" si="3"/>
        <v>#N/A</v>
      </c>
    </row>
    <row r="28" ht="15" customHeight="1" spans="1:14">
      <c r="A28" s="54">
        <v>45318</v>
      </c>
      <c r="B28" s="39">
        <f t="shared" si="0"/>
        <v>4</v>
      </c>
      <c r="C28" s="39">
        <f t="shared" si="1"/>
        <v>6</v>
      </c>
      <c r="D28" s="55">
        <v>7</v>
      </c>
      <c r="E28" s="39" t="e">
        <f t="shared" si="7"/>
        <v>#N/A</v>
      </c>
      <c r="F28" s="55">
        <v>62</v>
      </c>
      <c r="G28" s="39" t="e">
        <f t="shared" si="5"/>
        <v>#N/A</v>
      </c>
      <c r="H28" s="39" t="e">
        <f t="shared" si="6"/>
        <v>#N/A</v>
      </c>
      <c r="I28" s="55">
        <v>32</v>
      </c>
      <c r="J28" s="55">
        <v>47</v>
      </c>
      <c r="K28" s="55">
        <v>5</v>
      </c>
      <c r="L28" s="39">
        <f>SUM($I$2:K28)</f>
        <v>2718</v>
      </c>
      <c r="M28" s="39" t="e">
        <f t="shared" si="2"/>
        <v>#N/A</v>
      </c>
      <c r="N28" s="39" t="e">
        <f t="shared" si="3"/>
        <v>#N/A</v>
      </c>
    </row>
    <row r="29" ht="15" customHeight="1" spans="1:14">
      <c r="A29" s="54">
        <v>45319</v>
      </c>
      <c r="B29" s="39">
        <f t="shared" si="0"/>
        <v>4</v>
      </c>
      <c r="C29" s="39">
        <f t="shared" si="1"/>
        <v>7</v>
      </c>
      <c r="D29" s="55">
        <v>5</v>
      </c>
      <c r="E29" s="39">
        <f t="shared" si="7"/>
        <v>36</v>
      </c>
      <c r="F29" s="55">
        <v>50</v>
      </c>
      <c r="G29" s="39">
        <f t="shared" si="5"/>
        <v>271</v>
      </c>
      <c r="H29" s="39">
        <f t="shared" si="6"/>
        <v>419</v>
      </c>
      <c r="I29" s="55">
        <v>26</v>
      </c>
      <c r="J29" s="55">
        <v>47</v>
      </c>
      <c r="K29" s="55">
        <v>2</v>
      </c>
      <c r="L29" s="39">
        <f>SUM($I$2:K29)</f>
        <v>2793</v>
      </c>
      <c r="M29" s="39" t="e">
        <f t="shared" si="2"/>
        <v>#N/A</v>
      </c>
      <c r="N29" s="39" t="e">
        <f t="shared" si="3"/>
        <v>#N/A</v>
      </c>
    </row>
    <row r="30" ht="15" customHeight="1" spans="1:14">
      <c r="A30" s="54">
        <v>45320</v>
      </c>
      <c r="B30" s="39">
        <f t="shared" si="0"/>
        <v>5</v>
      </c>
      <c r="C30" s="39">
        <f t="shared" si="1"/>
        <v>1</v>
      </c>
      <c r="D30" s="55">
        <v>4</v>
      </c>
      <c r="E30" s="39" t="e">
        <f t="shared" si="7"/>
        <v>#N/A</v>
      </c>
      <c r="F30" s="55">
        <v>55</v>
      </c>
      <c r="G30" s="39" t="e">
        <f t="shared" si="5"/>
        <v>#N/A</v>
      </c>
      <c r="H30" s="39" t="e">
        <f t="shared" si="6"/>
        <v>#N/A</v>
      </c>
      <c r="I30" s="55">
        <v>19</v>
      </c>
      <c r="J30" s="55">
        <v>50</v>
      </c>
      <c r="K30" s="55">
        <v>3</v>
      </c>
      <c r="L30" s="39">
        <f>SUM($I$2:K30)</f>
        <v>2865</v>
      </c>
      <c r="M30" s="39" t="e">
        <f t="shared" si="2"/>
        <v>#N/A</v>
      </c>
      <c r="N30" s="39" t="e">
        <f t="shared" si="3"/>
        <v>#N/A</v>
      </c>
    </row>
    <row r="31" ht="15" customHeight="1" spans="1:14">
      <c r="A31" s="54">
        <v>45321</v>
      </c>
      <c r="B31" s="39">
        <f t="shared" si="0"/>
        <v>5</v>
      </c>
      <c r="C31" s="39">
        <f t="shared" si="1"/>
        <v>2</v>
      </c>
      <c r="D31" s="55">
        <v>6</v>
      </c>
      <c r="E31" s="39" t="e">
        <f t="shared" si="7"/>
        <v>#N/A</v>
      </c>
      <c r="F31" s="55">
        <v>73</v>
      </c>
      <c r="G31" s="39" t="e">
        <f t="shared" si="5"/>
        <v>#N/A</v>
      </c>
      <c r="H31" s="39" t="e">
        <f t="shared" si="6"/>
        <v>#N/A</v>
      </c>
      <c r="I31" s="55">
        <v>41</v>
      </c>
      <c r="J31" s="55">
        <v>44</v>
      </c>
      <c r="K31" s="55">
        <v>5</v>
      </c>
      <c r="L31" s="39">
        <f>SUM($I$2:K31)</f>
        <v>2955</v>
      </c>
      <c r="M31" s="39" t="e">
        <f t="shared" si="2"/>
        <v>#N/A</v>
      </c>
      <c r="N31" s="39" t="e">
        <f t="shared" si="3"/>
        <v>#N/A</v>
      </c>
    </row>
    <row r="32" ht="15" customHeight="1" spans="1:14">
      <c r="A32" s="54">
        <v>45322</v>
      </c>
      <c r="B32" s="39">
        <f t="shared" si="0"/>
        <v>5</v>
      </c>
      <c r="C32" s="39">
        <f t="shared" si="1"/>
        <v>3</v>
      </c>
      <c r="D32" s="55">
        <v>8</v>
      </c>
      <c r="E32" s="39" t="e">
        <f t="shared" si="7"/>
        <v>#N/A</v>
      </c>
      <c r="F32" s="55">
        <v>70</v>
      </c>
      <c r="G32" s="39" t="e">
        <f t="shared" si="5"/>
        <v>#N/A</v>
      </c>
      <c r="H32" s="39" t="e">
        <f t="shared" si="6"/>
        <v>#N/A</v>
      </c>
      <c r="I32" s="55">
        <v>30</v>
      </c>
      <c r="J32" s="55">
        <v>63</v>
      </c>
      <c r="K32" s="55">
        <v>3</v>
      </c>
      <c r="L32" s="39">
        <f>SUM($I$2:K32)</f>
        <v>3051</v>
      </c>
      <c r="M32" s="39" t="e">
        <f t="shared" si="2"/>
        <v>#N/A</v>
      </c>
      <c r="N32" s="39" t="e">
        <f t="shared" si="3"/>
        <v>#N/A</v>
      </c>
    </row>
    <row r="33" ht="15" customHeight="1" spans="1:14">
      <c r="A33" s="54">
        <v>45323</v>
      </c>
      <c r="B33" s="39">
        <f t="shared" si="0"/>
        <v>5</v>
      </c>
      <c r="C33" s="39">
        <f t="shared" si="1"/>
        <v>4</v>
      </c>
      <c r="D33" s="55">
        <v>8</v>
      </c>
      <c r="E33" s="39" t="e">
        <f t="shared" si="7"/>
        <v>#N/A</v>
      </c>
      <c r="F33" s="55">
        <v>119</v>
      </c>
      <c r="G33" s="39" t="e">
        <f t="shared" si="5"/>
        <v>#N/A</v>
      </c>
      <c r="H33" s="39" t="e">
        <f t="shared" si="6"/>
        <v>#N/A</v>
      </c>
      <c r="I33" s="55">
        <v>56</v>
      </c>
      <c r="J33" s="55">
        <v>94</v>
      </c>
      <c r="K33" s="55">
        <v>2</v>
      </c>
      <c r="L33" s="39">
        <f>SUM($I$2:K33)</f>
        <v>3203</v>
      </c>
      <c r="M33" s="39" t="e">
        <f t="shared" si="2"/>
        <v>#N/A</v>
      </c>
      <c r="N33" s="39" t="e">
        <f t="shared" si="3"/>
        <v>#N/A</v>
      </c>
    </row>
    <row r="34" ht="15" customHeight="1" spans="1:14">
      <c r="A34" s="54">
        <v>45324</v>
      </c>
      <c r="B34" s="39">
        <f t="shared" si="0"/>
        <v>5</v>
      </c>
      <c r="C34" s="39">
        <f t="shared" si="1"/>
        <v>5</v>
      </c>
      <c r="D34" s="55">
        <v>8</v>
      </c>
      <c r="E34" s="39" t="e">
        <f t="shared" si="7"/>
        <v>#N/A</v>
      </c>
      <c r="F34" s="55">
        <v>104</v>
      </c>
      <c r="G34" s="39" t="e">
        <f t="shared" si="5"/>
        <v>#N/A</v>
      </c>
      <c r="H34" s="39" t="e">
        <f t="shared" si="6"/>
        <v>#N/A</v>
      </c>
      <c r="I34" s="55">
        <v>48</v>
      </c>
      <c r="J34" s="55">
        <v>91</v>
      </c>
      <c r="K34" s="55">
        <v>5</v>
      </c>
      <c r="L34" s="39">
        <f>SUM($I$2:K34)</f>
        <v>3347</v>
      </c>
      <c r="M34" s="39" t="e">
        <f t="shared" si="2"/>
        <v>#N/A</v>
      </c>
      <c r="N34" s="39" t="e">
        <f t="shared" si="3"/>
        <v>#N/A</v>
      </c>
    </row>
    <row r="35" ht="15" customHeight="1" spans="1:14">
      <c r="A35" s="54">
        <v>45325</v>
      </c>
      <c r="B35" s="39">
        <f t="shared" si="0"/>
        <v>5</v>
      </c>
      <c r="C35" s="39">
        <f t="shared" si="1"/>
        <v>6</v>
      </c>
      <c r="D35" s="55">
        <v>7</v>
      </c>
      <c r="E35" s="39" t="e">
        <f t="shared" si="7"/>
        <v>#N/A</v>
      </c>
      <c r="F35" s="55">
        <v>75</v>
      </c>
      <c r="G35" s="39" t="e">
        <f t="shared" si="5"/>
        <v>#N/A</v>
      </c>
      <c r="H35" s="39" t="e">
        <f t="shared" si="6"/>
        <v>#N/A</v>
      </c>
      <c r="I35" s="55">
        <v>37</v>
      </c>
      <c r="J35" s="55">
        <v>69</v>
      </c>
      <c r="K35" s="55">
        <v>6</v>
      </c>
      <c r="L35" s="39">
        <f>SUM($I$2:K35)</f>
        <v>3459</v>
      </c>
      <c r="M35" s="39" t="e">
        <f t="shared" si="2"/>
        <v>#N/A</v>
      </c>
      <c r="N35" s="39" t="e">
        <f t="shared" si="3"/>
        <v>#N/A</v>
      </c>
    </row>
    <row r="36" ht="15" customHeight="1" spans="1:14">
      <c r="A36" s="54">
        <v>45326</v>
      </c>
      <c r="B36" s="39">
        <f t="shared" si="0"/>
        <v>5</v>
      </c>
      <c r="C36" s="39">
        <f t="shared" si="1"/>
        <v>7</v>
      </c>
      <c r="D36" s="55">
        <v>8</v>
      </c>
      <c r="E36" s="39">
        <f t="shared" si="7"/>
        <v>49</v>
      </c>
      <c r="F36" s="55">
        <v>73</v>
      </c>
      <c r="G36" s="39">
        <f t="shared" si="5"/>
        <v>441</v>
      </c>
      <c r="H36" s="39">
        <f t="shared" si="6"/>
        <v>569</v>
      </c>
      <c r="I36" s="55">
        <v>33</v>
      </c>
      <c r="J36" s="55">
        <v>75</v>
      </c>
      <c r="K36" s="55">
        <v>4</v>
      </c>
      <c r="L36" s="39">
        <f>SUM($I$2:K36)</f>
        <v>3571</v>
      </c>
      <c r="M36" s="39" t="e">
        <f t="shared" si="2"/>
        <v>#N/A</v>
      </c>
      <c r="N36" s="39" t="e">
        <f t="shared" si="3"/>
        <v>#N/A</v>
      </c>
    </row>
    <row r="37" ht="15" customHeight="1" spans="1:14">
      <c r="A37" s="54">
        <v>45327</v>
      </c>
      <c r="B37" s="39">
        <f t="shared" si="0"/>
        <v>6</v>
      </c>
      <c r="C37" s="39">
        <f t="shared" si="1"/>
        <v>1</v>
      </c>
      <c r="D37" s="55">
        <v>10</v>
      </c>
      <c r="E37" s="39" t="e">
        <f t="shared" si="7"/>
        <v>#N/A</v>
      </c>
      <c r="F37" s="55">
        <v>116</v>
      </c>
      <c r="G37" s="39" t="e">
        <f t="shared" si="5"/>
        <v>#N/A</v>
      </c>
      <c r="H37" s="39" t="e">
        <f t="shared" si="6"/>
        <v>#N/A</v>
      </c>
      <c r="I37" s="55">
        <v>65</v>
      </c>
      <c r="J37" s="55">
        <v>73</v>
      </c>
      <c r="K37" s="55">
        <v>2</v>
      </c>
      <c r="L37" s="39">
        <f>SUM($I$2:K37)</f>
        <v>3711</v>
      </c>
      <c r="M37" s="39" t="e">
        <f t="shared" si="2"/>
        <v>#N/A</v>
      </c>
      <c r="N37" s="39" t="e">
        <f t="shared" si="3"/>
        <v>#N/A</v>
      </c>
    </row>
    <row r="38" ht="15" customHeight="1" spans="1:14">
      <c r="A38" s="54">
        <v>45328</v>
      </c>
      <c r="B38" s="39">
        <f t="shared" si="0"/>
        <v>6</v>
      </c>
      <c r="C38" s="39">
        <f t="shared" si="1"/>
        <v>2</v>
      </c>
      <c r="D38" s="55">
        <v>4</v>
      </c>
      <c r="E38" s="39" t="e">
        <f t="shared" si="7"/>
        <v>#N/A</v>
      </c>
      <c r="F38" s="55">
        <v>35</v>
      </c>
      <c r="G38" s="39" t="e">
        <f t="shared" si="5"/>
        <v>#N/A</v>
      </c>
      <c r="H38" s="39" t="e">
        <f t="shared" si="6"/>
        <v>#N/A</v>
      </c>
      <c r="I38" s="55">
        <v>20</v>
      </c>
      <c r="J38" s="55">
        <v>33</v>
      </c>
      <c r="K38" s="55">
        <v>3</v>
      </c>
      <c r="L38" s="39">
        <f>SUM($I$2:K38)</f>
        <v>3767</v>
      </c>
      <c r="M38" s="39" t="e">
        <f t="shared" si="2"/>
        <v>#N/A</v>
      </c>
      <c r="N38" s="39" t="e">
        <f t="shared" si="3"/>
        <v>#N/A</v>
      </c>
    </row>
    <row r="39" ht="15" customHeight="1" spans="1:14">
      <c r="A39" s="54">
        <v>45329</v>
      </c>
      <c r="B39" s="39">
        <f t="shared" si="0"/>
        <v>6</v>
      </c>
      <c r="C39" s="39">
        <f t="shared" si="1"/>
        <v>3</v>
      </c>
      <c r="D39" s="55">
        <v>5</v>
      </c>
      <c r="E39" s="39" t="e">
        <f t="shared" si="7"/>
        <v>#N/A</v>
      </c>
      <c r="F39" s="55">
        <v>74</v>
      </c>
      <c r="G39" s="39" t="e">
        <f t="shared" si="5"/>
        <v>#N/A</v>
      </c>
      <c r="H39" s="39" t="e">
        <f t="shared" si="6"/>
        <v>#N/A</v>
      </c>
      <c r="I39" s="55">
        <v>48</v>
      </c>
      <c r="J39" s="55">
        <v>46</v>
      </c>
      <c r="K39" s="55">
        <v>6</v>
      </c>
      <c r="L39" s="39">
        <f>SUM($I$2:K39)</f>
        <v>3867</v>
      </c>
      <c r="M39" s="39" t="e">
        <f t="shared" si="2"/>
        <v>#N/A</v>
      </c>
      <c r="N39" s="39" t="e">
        <f t="shared" si="3"/>
        <v>#N/A</v>
      </c>
    </row>
    <row r="40" ht="15" customHeight="1" spans="1:14">
      <c r="A40" s="54">
        <v>45330</v>
      </c>
      <c r="B40" s="39">
        <f t="shared" si="0"/>
        <v>6</v>
      </c>
      <c r="C40" s="39">
        <f t="shared" si="1"/>
        <v>4</v>
      </c>
      <c r="D40" s="55">
        <v>4</v>
      </c>
      <c r="E40" s="39" t="e">
        <f t="shared" si="7"/>
        <v>#N/A</v>
      </c>
      <c r="F40" s="55">
        <v>42</v>
      </c>
      <c r="G40" s="39" t="e">
        <f t="shared" si="5"/>
        <v>#N/A</v>
      </c>
      <c r="H40" s="39" t="e">
        <f t="shared" si="6"/>
        <v>#N/A</v>
      </c>
      <c r="I40" s="55">
        <v>26</v>
      </c>
      <c r="J40" s="55">
        <v>26</v>
      </c>
      <c r="K40" s="55">
        <v>4</v>
      </c>
      <c r="L40" s="39">
        <f>SUM($I$2:K40)</f>
        <v>3923</v>
      </c>
      <c r="M40" s="39" t="e">
        <f t="shared" si="2"/>
        <v>#N/A</v>
      </c>
      <c r="N40" s="39" t="e">
        <f t="shared" si="3"/>
        <v>#N/A</v>
      </c>
    </row>
    <row r="41" ht="15" customHeight="1" spans="1:14">
      <c r="A41" s="54">
        <v>45331</v>
      </c>
      <c r="B41" s="39">
        <f t="shared" si="0"/>
        <v>6</v>
      </c>
      <c r="C41" s="39">
        <f t="shared" si="1"/>
        <v>5</v>
      </c>
      <c r="D41" s="55">
        <v>6</v>
      </c>
      <c r="E41" s="39" t="e">
        <f t="shared" si="7"/>
        <v>#N/A</v>
      </c>
      <c r="F41" s="55">
        <v>75</v>
      </c>
      <c r="G41" s="39" t="e">
        <f t="shared" si="5"/>
        <v>#N/A</v>
      </c>
      <c r="H41" s="39" t="e">
        <f t="shared" si="6"/>
        <v>#N/A</v>
      </c>
      <c r="I41" s="55">
        <v>37</v>
      </c>
      <c r="J41" s="55">
        <v>53</v>
      </c>
      <c r="K41" s="55">
        <v>6</v>
      </c>
      <c r="L41" s="39">
        <f>SUM($I$2:K41)</f>
        <v>4019</v>
      </c>
      <c r="M41" s="39" t="e">
        <f t="shared" si="2"/>
        <v>#N/A</v>
      </c>
      <c r="N41" s="39" t="e">
        <f t="shared" si="3"/>
        <v>#N/A</v>
      </c>
    </row>
    <row r="42" ht="15" customHeight="1" spans="1:14">
      <c r="A42" s="54">
        <v>45332</v>
      </c>
      <c r="B42" s="39">
        <f t="shared" si="0"/>
        <v>6</v>
      </c>
      <c r="C42" s="39">
        <f t="shared" si="1"/>
        <v>6</v>
      </c>
      <c r="D42" s="55">
        <v>9</v>
      </c>
      <c r="E42" s="39" t="e">
        <f t="shared" si="7"/>
        <v>#N/A</v>
      </c>
      <c r="F42" s="55">
        <v>115</v>
      </c>
      <c r="G42" s="39" t="e">
        <f t="shared" si="5"/>
        <v>#N/A</v>
      </c>
      <c r="H42" s="39" t="e">
        <f t="shared" si="6"/>
        <v>#N/A</v>
      </c>
      <c r="I42" s="55">
        <v>82</v>
      </c>
      <c r="J42" s="55">
        <v>78</v>
      </c>
      <c r="K42" s="55">
        <v>2</v>
      </c>
      <c r="L42" s="39">
        <f>SUM($I$2:K42)</f>
        <v>4181</v>
      </c>
      <c r="M42" s="39" t="e">
        <f t="shared" si="2"/>
        <v>#N/A</v>
      </c>
      <c r="N42" s="39" t="e">
        <f t="shared" si="3"/>
        <v>#N/A</v>
      </c>
    </row>
    <row r="43" ht="15" customHeight="1" spans="1:14">
      <c r="A43" s="54">
        <v>45333</v>
      </c>
      <c r="B43" s="39">
        <f t="shared" si="0"/>
        <v>6</v>
      </c>
      <c r="C43" s="39">
        <f t="shared" si="1"/>
        <v>7</v>
      </c>
      <c r="D43" s="55">
        <v>5</v>
      </c>
      <c r="E43" s="39">
        <f t="shared" si="7"/>
        <v>43</v>
      </c>
      <c r="F43" s="55">
        <v>63</v>
      </c>
      <c r="G43" s="39">
        <f t="shared" si="5"/>
        <v>369</v>
      </c>
      <c r="H43" s="39">
        <f t="shared" si="6"/>
        <v>520</v>
      </c>
      <c r="I43" s="55">
        <v>33</v>
      </c>
      <c r="J43" s="55">
        <v>41</v>
      </c>
      <c r="K43" s="55">
        <v>1</v>
      </c>
      <c r="L43" s="39">
        <f>SUM($I$2:K43)</f>
        <v>4256</v>
      </c>
      <c r="M43" s="39" t="e">
        <f t="shared" si="2"/>
        <v>#N/A</v>
      </c>
      <c r="N43" s="39" t="e">
        <f t="shared" si="3"/>
        <v>#N/A</v>
      </c>
    </row>
    <row r="44" ht="15" customHeight="1" spans="1:14">
      <c r="A44" s="54">
        <v>45334</v>
      </c>
      <c r="B44" s="39">
        <f t="shared" si="0"/>
        <v>7</v>
      </c>
      <c r="C44" s="39">
        <f t="shared" si="1"/>
        <v>1</v>
      </c>
      <c r="D44" s="55">
        <v>6</v>
      </c>
      <c r="E44" s="39" t="e">
        <f t="shared" si="7"/>
        <v>#N/A</v>
      </c>
      <c r="F44" s="55">
        <v>82</v>
      </c>
      <c r="G44" s="39" t="e">
        <f t="shared" si="5"/>
        <v>#N/A</v>
      </c>
      <c r="H44" s="39" t="e">
        <f t="shared" si="6"/>
        <v>#N/A</v>
      </c>
      <c r="I44" s="55">
        <v>46</v>
      </c>
      <c r="J44" s="55">
        <v>50</v>
      </c>
      <c r="K44" s="55">
        <v>6</v>
      </c>
      <c r="L44" s="39">
        <f>SUM($I$2:K44)</f>
        <v>4358</v>
      </c>
      <c r="M44" s="39" t="e">
        <f t="shared" si="2"/>
        <v>#N/A</v>
      </c>
      <c r="N44" s="39" t="e">
        <f t="shared" si="3"/>
        <v>#N/A</v>
      </c>
    </row>
    <row r="45" ht="15" customHeight="1" spans="1:14">
      <c r="A45" s="54">
        <v>45335</v>
      </c>
      <c r="B45" s="39">
        <f t="shared" si="0"/>
        <v>7</v>
      </c>
      <c r="C45" s="39">
        <f t="shared" si="1"/>
        <v>2</v>
      </c>
      <c r="D45" s="55">
        <v>9</v>
      </c>
      <c r="E45" s="39" t="e">
        <f t="shared" si="7"/>
        <v>#N/A</v>
      </c>
      <c r="F45" s="55">
        <v>81</v>
      </c>
      <c r="G45" s="39" t="e">
        <f t="shared" si="5"/>
        <v>#N/A</v>
      </c>
      <c r="H45" s="39" t="e">
        <f t="shared" si="6"/>
        <v>#N/A</v>
      </c>
      <c r="I45" s="55">
        <v>55</v>
      </c>
      <c r="J45" s="55">
        <v>51</v>
      </c>
      <c r="K45" s="55">
        <v>2</v>
      </c>
      <c r="L45" s="39">
        <f>SUM($I$2:K45)</f>
        <v>4466</v>
      </c>
      <c r="M45" s="39" t="e">
        <f t="shared" si="2"/>
        <v>#N/A</v>
      </c>
      <c r="N45" s="39" t="e">
        <f t="shared" si="3"/>
        <v>#N/A</v>
      </c>
    </row>
    <row r="46" ht="15" customHeight="1" spans="1:14">
      <c r="A46" s="54">
        <v>45336</v>
      </c>
      <c r="B46" s="39">
        <f t="shared" si="0"/>
        <v>7</v>
      </c>
      <c r="C46" s="39">
        <f t="shared" si="1"/>
        <v>3</v>
      </c>
      <c r="D46" s="55">
        <v>5</v>
      </c>
      <c r="E46" s="39" t="e">
        <f t="shared" si="7"/>
        <v>#N/A</v>
      </c>
      <c r="F46" s="55">
        <v>47</v>
      </c>
      <c r="G46" s="39" t="e">
        <f t="shared" si="5"/>
        <v>#N/A</v>
      </c>
      <c r="H46" s="39" t="e">
        <f t="shared" si="6"/>
        <v>#N/A</v>
      </c>
      <c r="I46" s="55">
        <v>22</v>
      </c>
      <c r="J46" s="55">
        <v>47</v>
      </c>
      <c r="K46" s="55">
        <v>6</v>
      </c>
      <c r="L46" s="39">
        <f>SUM($I$2:K46)</f>
        <v>4541</v>
      </c>
      <c r="M46" s="39" t="e">
        <f t="shared" si="2"/>
        <v>#N/A</v>
      </c>
      <c r="N46" s="39" t="e">
        <f t="shared" si="3"/>
        <v>#N/A</v>
      </c>
    </row>
    <row r="47" ht="15" customHeight="1" spans="1:14">
      <c r="A47" s="54">
        <v>45337</v>
      </c>
      <c r="B47" s="39">
        <f t="shared" si="0"/>
        <v>7</v>
      </c>
      <c r="C47" s="39">
        <f t="shared" si="1"/>
        <v>4</v>
      </c>
      <c r="D47" s="55">
        <v>3</v>
      </c>
      <c r="E47" s="39" t="e">
        <f t="shared" si="7"/>
        <v>#N/A</v>
      </c>
      <c r="F47" s="55">
        <v>32</v>
      </c>
      <c r="G47" s="39" t="e">
        <f t="shared" si="5"/>
        <v>#N/A</v>
      </c>
      <c r="H47" s="39" t="e">
        <f t="shared" si="6"/>
        <v>#N/A</v>
      </c>
      <c r="I47" s="55">
        <v>8</v>
      </c>
      <c r="J47" s="55">
        <v>25</v>
      </c>
      <c r="K47" s="55">
        <v>6</v>
      </c>
      <c r="L47" s="39">
        <f>SUM($I$2:K47)</f>
        <v>4580</v>
      </c>
      <c r="M47" s="39">
        <f t="shared" si="2"/>
        <v>3</v>
      </c>
      <c r="N47" s="39" t="str">
        <f t="shared" si="3"/>
        <v>February</v>
      </c>
    </row>
    <row r="48" ht="15" customHeight="1" spans="1:14">
      <c r="A48" s="54">
        <v>45338</v>
      </c>
      <c r="B48" s="39">
        <f t="shared" si="0"/>
        <v>7</v>
      </c>
      <c r="C48" s="39">
        <f t="shared" si="1"/>
        <v>5</v>
      </c>
      <c r="D48" s="55">
        <v>10</v>
      </c>
      <c r="E48" s="39" t="e">
        <f t="shared" si="7"/>
        <v>#N/A</v>
      </c>
      <c r="F48" s="55">
        <v>144</v>
      </c>
      <c r="G48" s="39" t="e">
        <f t="shared" si="5"/>
        <v>#N/A</v>
      </c>
      <c r="H48" s="39" t="e">
        <f t="shared" si="6"/>
        <v>#N/A</v>
      </c>
      <c r="I48" s="55">
        <v>68</v>
      </c>
      <c r="J48" s="55">
        <v>88</v>
      </c>
      <c r="K48" s="55">
        <v>4</v>
      </c>
      <c r="L48" s="39">
        <f>SUM($I$2:K48)</f>
        <v>4740</v>
      </c>
      <c r="M48" s="39" t="e">
        <f t="shared" si="2"/>
        <v>#N/A</v>
      </c>
      <c r="N48" s="39" t="e">
        <f t="shared" si="3"/>
        <v>#N/A</v>
      </c>
    </row>
    <row r="49" ht="15" customHeight="1" spans="1:14">
      <c r="A49" s="54">
        <v>45339</v>
      </c>
      <c r="B49" s="39">
        <f t="shared" si="0"/>
        <v>7</v>
      </c>
      <c r="C49" s="39">
        <f t="shared" si="1"/>
        <v>6</v>
      </c>
      <c r="D49" s="55">
        <v>4</v>
      </c>
      <c r="E49" s="39" t="e">
        <f t="shared" si="7"/>
        <v>#N/A</v>
      </c>
      <c r="F49" s="55">
        <v>45</v>
      </c>
      <c r="G49" s="39" t="e">
        <f t="shared" si="5"/>
        <v>#N/A</v>
      </c>
      <c r="H49" s="39" t="e">
        <f t="shared" si="6"/>
        <v>#N/A</v>
      </c>
      <c r="I49" s="55">
        <v>20</v>
      </c>
      <c r="J49" s="55">
        <v>46</v>
      </c>
      <c r="K49" s="55">
        <v>2</v>
      </c>
      <c r="L49" s="39">
        <f>SUM($I$2:K49)</f>
        <v>4808</v>
      </c>
      <c r="M49" s="39" t="e">
        <f t="shared" si="2"/>
        <v>#N/A</v>
      </c>
      <c r="N49" s="39" t="e">
        <f t="shared" si="3"/>
        <v>#N/A</v>
      </c>
    </row>
    <row r="50" ht="15" customHeight="1" spans="1:14">
      <c r="A50" s="54">
        <v>45340</v>
      </c>
      <c r="B50" s="39">
        <f t="shared" si="0"/>
        <v>7</v>
      </c>
      <c r="C50" s="39">
        <f t="shared" si="1"/>
        <v>7</v>
      </c>
      <c r="D50" s="55">
        <v>9</v>
      </c>
      <c r="E50" s="39">
        <f t="shared" si="7"/>
        <v>46</v>
      </c>
      <c r="F50" s="55">
        <v>99</v>
      </c>
      <c r="G50" s="39">
        <f t="shared" si="5"/>
        <v>367</v>
      </c>
      <c r="H50" s="39">
        <f t="shared" si="6"/>
        <v>530</v>
      </c>
      <c r="I50" s="55">
        <v>63</v>
      </c>
      <c r="J50" s="55">
        <v>76</v>
      </c>
      <c r="K50" s="55">
        <v>5</v>
      </c>
      <c r="L50" s="39">
        <f>SUM($I$2:K50)</f>
        <v>4952</v>
      </c>
      <c r="M50" s="39" t="e">
        <f t="shared" si="2"/>
        <v>#N/A</v>
      </c>
      <c r="N50" s="39" t="e">
        <f t="shared" si="3"/>
        <v>#N/A</v>
      </c>
    </row>
    <row r="51" ht="15" customHeight="1" spans="1:14">
      <c r="A51" s="54">
        <v>45341</v>
      </c>
      <c r="B51" s="39">
        <f t="shared" si="0"/>
        <v>8</v>
      </c>
      <c r="C51" s="39">
        <f t="shared" si="1"/>
        <v>1</v>
      </c>
      <c r="D51" s="55">
        <v>9</v>
      </c>
      <c r="E51" s="39" t="e">
        <f t="shared" si="7"/>
        <v>#N/A</v>
      </c>
      <c r="F51" s="55">
        <v>110</v>
      </c>
      <c r="G51" s="39" t="e">
        <f t="shared" si="5"/>
        <v>#N/A</v>
      </c>
      <c r="H51" s="39" t="e">
        <f t="shared" si="6"/>
        <v>#N/A</v>
      </c>
      <c r="I51" s="55">
        <v>76</v>
      </c>
      <c r="J51" s="55">
        <v>84</v>
      </c>
      <c r="K51" s="55">
        <v>2</v>
      </c>
      <c r="L51" s="39">
        <f>SUM($I$2:K51)</f>
        <v>5114</v>
      </c>
      <c r="M51" s="39" t="e">
        <f t="shared" si="2"/>
        <v>#N/A</v>
      </c>
      <c r="N51" s="39" t="e">
        <f t="shared" si="3"/>
        <v>#N/A</v>
      </c>
    </row>
    <row r="52" ht="15" customHeight="1" spans="1:14">
      <c r="A52" s="54">
        <v>45342</v>
      </c>
      <c r="B52" s="39">
        <f t="shared" si="0"/>
        <v>8</v>
      </c>
      <c r="C52" s="39">
        <f t="shared" si="1"/>
        <v>2</v>
      </c>
      <c r="D52" s="55">
        <v>8</v>
      </c>
      <c r="E52" s="39" t="e">
        <f t="shared" si="7"/>
        <v>#N/A</v>
      </c>
      <c r="F52" s="55">
        <v>96</v>
      </c>
      <c r="G52" s="39" t="e">
        <f t="shared" si="5"/>
        <v>#N/A</v>
      </c>
      <c r="H52" s="39" t="e">
        <f t="shared" si="6"/>
        <v>#N/A</v>
      </c>
      <c r="I52" s="55">
        <v>47</v>
      </c>
      <c r="J52" s="55">
        <v>110</v>
      </c>
      <c r="K52" s="55">
        <v>3</v>
      </c>
      <c r="L52" s="39">
        <f>SUM($I$2:K52)</f>
        <v>5274</v>
      </c>
      <c r="M52" s="39" t="e">
        <f t="shared" si="2"/>
        <v>#N/A</v>
      </c>
      <c r="N52" s="39" t="e">
        <f t="shared" si="3"/>
        <v>#N/A</v>
      </c>
    </row>
    <row r="53" ht="15" customHeight="1" spans="1:14">
      <c r="A53" s="54">
        <v>45343</v>
      </c>
      <c r="B53" s="39">
        <f t="shared" si="0"/>
        <v>8</v>
      </c>
      <c r="C53" s="39">
        <f t="shared" si="1"/>
        <v>3</v>
      </c>
      <c r="D53" s="55">
        <v>4</v>
      </c>
      <c r="E53" s="39" t="e">
        <f t="shared" si="7"/>
        <v>#N/A</v>
      </c>
      <c r="F53" s="55">
        <v>38</v>
      </c>
      <c r="G53" s="39" t="e">
        <f t="shared" si="5"/>
        <v>#N/A</v>
      </c>
      <c r="H53" s="39" t="e">
        <f t="shared" si="6"/>
        <v>#N/A</v>
      </c>
      <c r="I53" s="55">
        <v>11</v>
      </c>
      <c r="J53" s="55">
        <v>34</v>
      </c>
      <c r="K53" s="55">
        <v>3</v>
      </c>
      <c r="L53" s="39">
        <f>SUM($I$2:K53)</f>
        <v>5322</v>
      </c>
      <c r="M53" s="39" t="e">
        <f t="shared" si="2"/>
        <v>#N/A</v>
      </c>
      <c r="N53" s="39" t="e">
        <f t="shared" si="3"/>
        <v>#N/A</v>
      </c>
    </row>
    <row r="54" ht="15" customHeight="1" spans="1:14">
      <c r="A54" s="54">
        <v>45344</v>
      </c>
      <c r="B54" s="39">
        <f t="shared" si="0"/>
        <v>8</v>
      </c>
      <c r="C54" s="39">
        <f t="shared" si="1"/>
        <v>4</v>
      </c>
      <c r="D54" s="55">
        <v>7</v>
      </c>
      <c r="E54" s="39" t="e">
        <f t="shared" si="7"/>
        <v>#N/A</v>
      </c>
      <c r="F54" s="55">
        <v>86</v>
      </c>
      <c r="G54" s="39" t="e">
        <f t="shared" si="5"/>
        <v>#N/A</v>
      </c>
      <c r="H54" s="39" t="e">
        <f t="shared" si="6"/>
        <v>#N/A</v>
      </c>
      <c r="I54" s="55">
        <v>44</v>
      </c>
      <c r="J54" s="55">
        <v>77</v>
      </c>
      <c r="K54" s="55">
        <v>5</v>
      </c>
      <c r="L54" s="39">
        <f>SUM($I$2:K54)</f>
        <v>5448</v>
      </c>
      <c r="M54" s="39" t="e">
        <f t="shared" si="2"/>
        <v>#N/A</v>
      </c>
      <c r="N54" s="39" t="e">
        <f t="shared" si="3"/>
        <v>#N/A</v>
      </c>
    </row>
    <row r="55" ht="15" customHeight="1" spans="1:14">
      <c r="A55" s="54">
        <v>45345</v>
      </c>
      <c r="B55" s="39">
        <f t="shared" si="0"/>
        <v>8</v>
      </c>
      <c r="C55" s="39">
        <f t="shared" si="1"/>
        <v>5</v>
      </c>
      <c r="D55" s="55">
        <v>5</v>
      </c>
      <c r="E55" s="39" t="e">
        <f t="shared" si="7"/>
        <v>#N/A</v>
      </c>
      <c r="F55" s="55">
        <v>70</v>
      </c>
      <c r="G55" s="39" t="e">
        <f t="shared" si="5"/>
        <v>#N/A</v>
      </c>
      <c r="H55" s="39" t="e">
        <f t="shared" si="6"/>
        <v>#N/A</v>
      </c>
      <c r="I55" s="55">
        <v>43</v>
      </c>
      <c r="J55" s="55">
        <v>39</v>
      </c>
      <c r="K55" s="55">
        <v>3</v>
      </c>
      <c r="L55" s="39">
        <f>SUM($I$2:K55)</f>
        <v>5533</v>
      </c>
      <c r="M55" s="39" t="e">
        <f t="shared" si="2"/>
        <v>#N/A</v>
      </c>
      <c r="N55" s="39" t="e">
        <f t="shared" si="3"/>
        <v>#N/A</v>
      </c>
    </row>
    <row r="56" ht="15" customHeight="1" spans="1:14">
      <c r="A56" s="54">
        <v>45346</v>
      </c>
      <c r="B56" s="39">
        <f t="shared" si="0"/>
        <v>8</v>
      </c>
      <c r="C56" s="39">
        <f t="shared" si="1"/>
        <v>6</v>
      </c>
      <c r="D56" s="55">
        <v>9</v>
      </c>
      <c r="E56" s="39" t="e">
        <f t="shared" si="7"/>
        <v>#N/A</v>
      </c>
      <c r="F56" s="55">
        <v>105</v>
      </c>
      <c r="G56" s="39" t="e">
        <f t="shared" si="5"/>
        <v>#N/A</v>
      </c>
      <c r="H56" s="39" t="e">
        <f t="shared" si="6"/>
        <v>#N/A</v>
      </c>
      <c r="I56" s="55">
        <v>54</v>
      </c>
      <c r="J56" s="55">
        <v>86</v>
      </c>
      <c r="K56" s="55">
        <v>4</v>
      </c>
      <c r="L56" s="39">
        <f>SUM($I$2:K56)</f>
        <v>5677</v>
      </c>
      <c r="M56" s="39" t="e">
        <f t="shared" si="2"/>
        <v>#N/A</v>
      </c>
      <c r="N56" s="39" t="e">
        <f t="shared" si="3"/>
        <v>#N/A</v>
      </c>
    </row>
    <row r="57" ht="15" customHeight="1" spans="1:14">
      <c r="A57" s="54">
        <v>45347</v>
      </c>
      <c r="B57" s="39">
        <f t="shared" si="0"/>
        <v>8</v>
      </c>
      <c r="C57" s="39">
        <f t="shared" si="1"/>
        <v>7</v>
      </c>
      <c r="D57" s="55">
        <v>3</v>
      </c>
      <c r="E57" s="39">
        <f t="shared" si="7"/>
        <v>45</v>
      </c>
      <c r="F57" s="55">
        <v>44</v>
      </c>
      <c r="G57" s="39">
        <f t="shared" si="5"/>
        <v>343</v>
      </c>
      <c r="H57" s="39">
        <f t="shared" si="6"/>
        <v>549</v>
      </c>
      <c r="I57" s="55">
        <v>16</v>
      </c>
      <c r="J57" s="55">
        <v>30</v>
      </c>
      <c r="K57" s="55">
        <v>5</v>
      </c>
      <c r="L57" s="39">
        <f>SUM($I$2:K57)</f>
        <v>5728</v>
      </c>
      <c r="M57" s="39" t="e">
        <f t="shared" si="2"/>
        <v>#N/A</v>
      </c>
      <c r="N57" s="39" t="e">
        <f t="shared" si="3"/>
        <v>#N/A</v>
      </c>
    </row>
    <row r="58" ht="15" customHeight="1" spans="1:14">
      <c r="A58" s="54">
        <v>45348</v>
      </c>
      <c r="B58" s="39">
        <f t="shared" si="0"/>
        <v>9</v>
      </c>
      <c r="C58" s="39">
        <f t="shared" si="1"/>
        <v>1</v>
      </c>
      <c r="D58" s="55">
        <v>4</v>
      </c>
      <c r="E58" s="39" t="e">
        <f t="shared" si="7"/>
        <v>#N/A</v>
      </c>
      <c r="F58" s="55">
        <v>43</v>
      </c>
      <c r="G58" s="39" t="e">
        <f t="shared" si="5"/>
        <v>#N/A</v>
      </c>
      <c r="H58" s="39" t="e">
        <f t="shared" si="6"/>
        <v>#N/A</v>
      </c>
      <c r="I58" s="55">
        <v>22</v>
      </c>
      <c r="J58" s="55">
        <v>37</v>
      </c>
      <c r="K58" s="55">
        <v>1</v>
      </c>
      <c r="L58" s="39">
        <f>SUM($I$2:K58)</f>
        <v>5788</v>
      </c>
      <c r="M58" s="39" t="e">
        <f t="shared" si="2"/>
        <v>#N/A</v>
      </c>
      <c r="N58" s="39" t="e">
        <f t="shared" si="3"/>
        <v>#N/A</v>
      </c>
    </row>
    <row r="59" ht="15" customHeight="1" spans="1:14">
      <c r="A59" s="54">
        <v>45349</v>
      </c>
      <c r="B59" s="39">
        <f t="shared" si="0"/>
        <v>9</v>
      </c>
      <c r="C59" s="39">
        <f t="shared" si="1"/>
        <v>2</v>
      </c>
      <c r="D59" s="55">
        <v>5</v>
      </c>
      <c r="E59" s="39" t="e">
        <f t="shared" si="7"/>
        <v>#N/A</v>
      </c>
      <c r="F59" s="55">
        <v>60</v>
      </c>
      <c r="G59" s="39" t="e">
        <f t="shared" si="5"/>
        <v>#N/A</v>
      </c>
      <c r="H59" s="39" t="e">
        <f t="shared" si="6"/>
        <v>#N/A</v>
      </c>
      <c r="I59" s="55">
        <v>35</v>
      </c>
      <c r="J59" s="55">
        <v>62</v>
      </c>
      <c r="K59" s="55">
        <v>3</v>
      </c>
      <c r="L59" s="39">
        <f>SUM($I$2:K59)</f>
        <v>5888</v>
      </c>
      <c r="M59" s="39" t="e">
        <f t="shared" si="2"/>
        <v>#N/A</v>
      </c>
      <c r="N59" s="39" t="e">
        <f t="shared" si="3"/>
        <v>#N/A</v>
      </c>
    </row>
    <row r="60" ht="15" customHeight="1" spans="1:14">
      <c r="A60" s="54">
        <v>45350</v>
      </c>
      <c r="B60" s="39">
        <f t="shared" si="0"/>
        <v>9</v>
      </c>
      <c r="C60" s="39">
        <f t="shared" si="1"/>
        <v>3</v>
      </c>
      <c r="D60" s="55">
        <v>3</v>
      </c>
      <c r="E60" s="39" t="e">
        <f t="shared" si="7"/>
        <v>#N/A</v>
      </c>
      <c r="F60" s="55">
        <v>27</v>
      </c>
      <c r="G60" s="39" t="e">
        <f t="shared" si="5"/>
        <v>#N/A</v>
      </c>
      <c r="H60" s="39" t="e">
        <f t="shared" si="6"/>
        <v>#N/A</v>
      </c>
      <c r="I60" s="55">
        <v>11</v>
      </c>
      <c r="J60" s="55">
        <v>23</v>
      </c>
      <c r="K60" s="55">
        <v>5</v>
      </c>
      <c r="L60" s="39">
        <f>SUM($I$2:K60)</f>
        <v>5927</v>
      </c>
      <c r="M60" s="39" t="e">
        <f t="shared" si="2"/>
        <v>#N/A</v>
      </c>
      <c r="N60" s="39" t="e">
        <f t="shared" si="3"/>
        <v>#N/A</v>
      </c>
    </row>
    <row r="61" ht="15" customHeight="1" spans="1:14">
      <c r="A61" s="54">
        <v>45351</v>
      </c>
      <c r="B61" s="39">
        <f t="shared" si="0"/>
        <v>9</v>
      </c>
      <c r="C61" s="39">
        <f t="shared" si="1"/>
        <v>4</v>
      </c>
      <c r="D61" s="55">
        <v>9</v>
      </c>
      <c r="E61" s="39" t="e">
        <f t="shared" si="7"/>
        <v>#N/A</v>
      </c>
      <c r="F61" s="55">
        <v>111</v>
      </c>
      <c r="G61" s="39" t="e">
        <f t="shared" si="5"/>
        <v>#N/A</v>
      </c>
      <c r="H61" s="39" t="e">
        <f t="shared" si="6"/>
        <v>#N/A</v>
      </c>
      <c r="I61" s="55">
        <v>67</v>
      </c>
      <c r="J61" s="55">
        <v>65</v>
      </c>
      <c r="K61" s="55">
        <v>3</v>
      </c>
      <c r="L61" s="39">
        <f>SUM($I$2:K61)</f>
        <v>6062</v>
      </c>
      <c r="M61" s="39" t="e">
        <f t="shared" si="2"/>
        <v>#N/A</v>
      </c>
      <c r="N61" s="39" t="e">
        <f t="shared" si="3"/>
        <v>#N/A</v>
      </c>
    </row>
    <row r="62" ht="15" customHeight="1" spans="1:14">
      <c r="A62" s="54">
        <v>45352</v>
      </c>
      <c r="B62" s="39">
        <f t="shared" si="0"/>
        <v>9</v>
      </c>
      <c r="C62" s="39">
        <f t="shared" si="1"/>
        <v>5</v>
      </c>
      <c r="D62" s="55">
        <v>5</v>
      </c>
      <c r="E62" s="39" t="e">
        <f t="shared" si="7"/>
        <v>#N/A</v>
      </c>
      <c r="F62" s="55">
        <v>83</v>
      </c>
      <c r="G62" s="39" t="e">
        <f t="shared" si="5"/>
        <v>#N/A</v>
      </c>
      <c r="H62" s="39" t="e">
        <f t="shared" si="6"/>
        <v>#N/A</v>
      </c>
      <c r="I62" s="55">
        <v>27</v>
      </c>
      <c r="J62" s="55">
        <v>67</v>
      </c>
      <c r="K62" s="55">
        <v>6</v>
      </c>
      <c r="L62" s="39">
        <f>SUM($I$2:K62)</f>
        <v>6162</v>
      </c>
      <c r="M62" s="39" t="e">
        <f t="shared" si="2"/>
        <v>#N/A</v>
      </c>
      <c r="N62" s="39" t="e">
        <f t="shared" si="3"/>
        <v>#N/A</v>
      </c>
    </row>
    <row r="63" ht="15" customHeight="1" spans="1:14">
      <c r="A63" s="54">
        <v>45353</v>
      </c>
      <c r="B63" s="39">
        <f t="shared" si="0"/>
        <v>9</v>
      </c>
      <c r="C63" s="39">
        <f t="shared" si="1"/>
        <v>6</v>
      </c>
      <c r="D63" s="55">
        <v>7</v>
      </c>
      <c r="E63" s="39" t="e">
        <f t="shared" si="7"/>
        <v>#N/A</v>
      </c>
      <c r="F63" s="55">
        <v>108</v>
      </c>
      <c r="G63" s="39" t="e">
        <f t="shared" si="5"/>
        <v>#N/A</v>
      </c>
      <c r="H63" s="39" t="e">
        <f t="shared" si="6"/>
        <v>#N/A</v>
      </c>
      <c r="I63" s="55">
        <v>70</v>
      </c>
      <c r="J63" s="55">
        <v>69</v>
      </c>
      <c r="K63" s="55">
        <v>1</v>
      </c>
      <c r="L63" s="39">
        <f>SUM($I$2:K63)</f>
        <v>6302</v>
      </c>
      <c r="M63" s="39" t="e">
        <f t="shared" si="2"/>
        <v>#N/A</v>
      </c>
      <c r="N63" s="39" t="e">
        <f t="shared" si="3"/>
        <v>#N/A</v>
      </c>
    </row>
    <row r="64" ht="15" customHeight="1" spans="1:14">
      <c r="A64" s="54">
        <v>45354</v>
      </c>
      <c r="B64" s="39">
        <f t="shared" si="0"/>
        <v>9</v>
      </c>
      <c r="C64" s="39">
        <f t="shared" si="1"/>
        <v>7</v>
      </c>
      <c r="D64" s="55">
        <v>9</v>
      </c>
      <c r="E64" s="39">
        <f t="shared" si="7"/>
        <v>42</v>
      </c>
      <c r="F64" s="55">
        <v>69</v>
      </c>
      <c r="G64" s="39">
        <f t="shared" si="5"/>
        <v>398</v>
      </c>
      <c r="H64" s="39">
        <f t="shared" si="6"/>
        <v>501</v>
      </c>
      <c r="I64" s="55">
        <v>44</v>
      </c>
      <c r="J64" s="55">
        <v>60</v>
      </c>
      <c r="K64" s="55">
        <v>4</v>
      </c>
      <c r="L64" s="39">
        <f>SUM($I$2:K64)</f>
        <v>6410</v>
      </c>
      <c r="M64" s="39" t="e">
        <f t="shared" si="2"/>
        <v>#N/A</v>
      </c>
      <c r="N64" s="39" t="e">
        <f t="shared" si="3"/>
        <v>#N/A</v>
      </c>
    </row>
    <row r="65" ht="15" customHeight="1" spans="1:14">
      <c r="A65" s="54">
        <v>45355</v>
      </c>
      <c r="B65" s="39">
        <f t="shared" si="0"/>
        <v>10</v>
      </c>
      <c r="C65" s="39">
        <f t="shared" si="1"/>
        <v>1</v>
      </c>
      <c r="D65" s="55">
        <v>4</v>
      </c>
      <c r="E65" s="39" t="e">
        <f t="shared" si="7"/>
        <v>#N/A</v>
      </c>
      <c r="F65" s="55">
        <v>43</v>
      </c>
      <c r="G65" s="39" t="e">
        <f t="shared" si="5"/>
        <v>#N/A</v>
      </c>
      <c r="H65" s="39" t="e">
        <f t="shared" si="6"/>
        <v>#N/A</v>
      </c>
      <c r="I65" s="55">
        <v>22</v>
      </c>
      <c r="J65" s="55">
        <v>28</v>
      </c>
      <c r="K65" s="55">
        <v>2</v>
      </c>
      <c r="L65" s="39">
        <f>SUM($I$2:K65)</f>
        <v>6462</v>
      </c>
      <c r="M65" s="39" t="e">
        <f t="shared" si="2"/>
        <v>#N/A</v>
      </c>
      <c r="N65" s="39" t="e">
        <f t="shared" si="3"/>
        <v>#N/A</v>
      </c>
    </row>
    <row r="66" ht="15" customHeight="1" spans="1:14">
      <c r="A66" s="54">
        <v>45356</v>
      </c>
      <c r="B66" s="39">
        <f t="shared" ref="B66:B129" si="8">WEEKNUM(A66,2)</f>
        <v>10</v>
      </c>
      <c r="C66" s="39">
        <f t="shared" si="1"/>
        <v>2</v>
      </c>
      <c r="D66" s="55">
        <v>10</v>
      </c>
      <c r="E66" s="39" t="e">
        <f t="shared" si="7"/>
        <v>#N/A</v>
      </c>
      <c r="F66" s="55">
        <v>86</v>
      </c>
      <c r="G66" s="39" t="e">
        <f t="shared" si="5"/>
        <v>#N/A</v>
      </c>
      <c r="H66" s="39" t="e">
        <f t="shared" si="6"/>
        <v>#N/A</v>
      </c>
      <c r="I66" s="55">
        <v>53</v>
      </c>
      <c r="J66" s="55">
        <v>61</v>
      </c>
      <c r="K66" s="55">
        <v>6</v>
      </c>
      <c r="L66" s="39">
        <f>SUM($I$2:K66)</f>
        <v>6582</v>
      </c>
      <c r="M66" s="39" t="e">
        <f t="shared" si="2"/>
        <v>#N/A</v>
      </c>
      <c r="N66" s="39" t="e">
        <f t="shared" si="3"/>
        <v>#N/A</v>
      </c>
    </row>
    <row r="67" ht="15" customHeight="1" spans="1:14">
      <c r="A67" s="54">
        <v>45357</v>
      </c>
      <c r="B67" s="39">
        <f t="shared" si="8"/>
        <v>10</v>
      </c>
      <c r="C67" s="39">
        <f t="shared" ref="C67:C130" si="9">WEEKDAY(A67,2)</f>
        <v>3</v>
      </c>
      <c r="D67" s="55">
        <v>10</v>
      </c>
      <c r="E67" s="39" t="e">
        <f t="shared" si="7"/>
        <v>#N/A</v>
      </c>
      <c r="F67" s="55">
        <v>72</v>
      </c>
      <c r="G67" s="39" t="e">
        <f t="shared" si="5"/>
        <v>#N/A</v>
      </c>
      <c r="H67" s="39" t="e">
        <f t="shared" si="6"/>
        <v>#N/A</v>
      </c>
      <c r="I67" s="55">
        <v>57</v>
      </c>
      <c r="J67" s="55">
        <v>60</v>
      </c>
      <c r="K67" s="55">
        <v>3</v>
      </c>
      <c r="L67" s="39">
        <f>SUM($I$2:K67)</f>
        <v>6702</v>
      </c>
      <c r="M67" s="39" t="e">
        <f t="shared" ref="M67:M130" si="10">IF(DAY(A67)=15,$O$1,NA())</f>
        <v>#N/A</v>
      </c>
      <c r="N67" s="39" t="e">
        <f t="shared" ref="N67:N130" si="11">IF(DAY(A67)=15,CHOOSE(MONTH(A67),"January","February","March","April","May","June","July","August","September","October","November","December"),NA())</f>
        <v>#N/A</v>
      </c>
    </row>
    <row r="68" ht="15" customHeight="1" spans="1:14">
      <c r="A68" s="54">
        <v>45358</v>
      </c>
      <c r="B68" s="39">
        <f t="shared" si="8"/>
        <v>10</v>
      </c>
      <c r="C68" s="39">
        <f t="shared" si="9"/>
        <v>4</v>
      </c>
      <c r="D68" s="55">
        <v>8</v>
      </c>
      <c r="E68" s="39" t="e">
        <f t="shared" si="7"/>
        <v>#N/A</v>
      </c>
      <c r="F68" s="55">
        <v>68</v>
      </c>
      <c r="G68" s="39" t="e">
        <f t="shared" si="5"/>
        <v>#N/A</v>
      </c>
      <c r="H68" s="39" t="e">
        <f t="shared" si="6"/>
        <v>#N/A</v>
      </c>
      <c r="I68" s="55">
        <v>30</v>
      </c>
      <c r="J68" s="55">
        <v>78</v>
      </c>
      <c r="K68" s="55">
        <v>4</v>
      </c>
      <c r="L68" s="39">
        <f>SUM($I$2:K68)</f>
        <v>6814</v>
      </c>
      <c r="M68" s="39" t="e">
        <f t="shared" si="10"/>
        <v>#N/A</v>
      </c>
      <c r="N68" s="39" t="e">
        <f t="shared" si="11"/>
        <v>#N/A</v>
      </c>
    </row>
    <row r="69" ht="15" customHeight="1" spans="1:14">
      <c r="A69" s="54">
        <v>45359</v>
      </c>
      <c r="B69" s="39">
        <f t="shared" si="8"/>
        <v>10</v>
      </c>
      <c r="C69" s="39">
        <f t="shared" si="9"/>
        <v>5</v>
      </c>
      <c r="D69" s="55">
        <v>6</v>
      </c>
      <c r="E69" s="39" t="e">
        <f t="shared" si="7"/>
        <v>#N/A</v>
      </c>
      <c r="F69" s="55">
        <v>65</v>
      </c>
      <c r="G69" s="39" t="e">
        <f t="shared" si="5"/>
        <v>#N/A</v>
      </c>
      <c r="H69" s="39" t="e">
        <f t="shared" si="6"/>
        <v>#N/A</v>
      </c>
      <c r="I69" s="55">
        <v>36</v>
      </c>
      <c r="J69" s="55">
        <v>55</v>
      </c>
      <c r="K69" s="55">
        <v>5</v>
      </c>
      <c r="L69" s="39">
        <f>SUM($I$2:K69)</f>
        <v>6910</v>
      </c>
      <c r="M69" s="39" t="e">
        <f t="shared" si="10"/>
        <v>#N/A</v>
      </c>
      <c r="N69" s="39" t="e">
        <f t="shared" si="11"/>
        <v>#N/A</v>
      </c>
    </row>
    <row r="70" ht="15" customHeight="1" spans="1:14">
      <c r="A70" s="54">
        <v>45360</v>
      </c>
      <c r="B70" s="39">
        <f t="shared" si="8"/>
        <v>10</v>
      </c>
      <c r="C70" s="39">
        <f t="shared" si="9"/>
        <v>6</v>
      </c>
      <c r="D70" s="55">
        <v>5</v>
      </c>
      <c r="E70" s="39" t="e">
        <f t="shared" si="7"/>
        <v>#N/A</v>
      </c>
      <c r="F70" s="55">
        <v>62</v>
      </c>
      <c r="G70" s="39" t="e">
        <f t="shared" si="5"/>
        <v>#N/A</v>
      </c>
      <c r="H70" s="39" t="e">
        <f t="shared" si="6"/>
        <v>#N/A</v>
      </c>
      <c r="I70" s="55">
        <v>22</v>
      </c>
      <c r="J70" s="55">
        <v>67</v>
      </c>
      <c r="K70" s="55">
        <v>6</v>
      </c>
      <c r="L70" s="39">
        <f>SUM($I$2:K70)</f>
        <v>7005</v>
      </c>
      <c r="M70" s="39" t="e">
        <f t="shared" si="10"/>
        <v>#N/A</v>
      </c>
      <c r="N70" s="39" t="e">
        <f t="shared" si="11"/>
        <v>#N/A</v>
      </c>
    </row>
    <row r="71" ht="15" customHeight="1" spans="1:14">
      <c r="A71" s="54">
        <v>45361</v>
      </c>
      <c r="B71" s="39">
        <f t="shared" si="8"/>
        <v>10</v>
      </c>
      <c r="C71" s="39">
        <f t="shared" si="9"/>
        <v>7</v>
      </c>
      <c r="D71" s="55">
        <v>10</v>
      </c>
      <c r="E71" s="39">
        <f t="shared" si="7"/>
        <v>53</v>
      </c>
      <c r="F71" s="55">
        <v>116</v>
      </c>
      <c r="G71" s="39">
        <f t="shared" ref="G71:G134" si="12">IF(B72&gt;B71,SUM(F67:F71),NA())</f>
        <v>383</v>
      </c>
      <c r="H71" s="39">
        <f t="shared" si="6"/>
        <v>512</v>
      </c>
      <c r="I71" s="55">
        <v>53</v>
      </c>
      <c r="J71" s="55">
        <v>73</v>
      </c>
      <c r="K71" s="55">
        <v>4</v>
      </c>
      <c r="L71" s="39">
        <f>SUM($I$2:K71)</f>
        <v>7135</v>
      </c>
      <c r="M71" s="39" t="e">
        <f t="shared" si="10"/>
        <v>#N/A</v>
      </c>
      <c r="N71" s="39" t="e">
        <f t="shared" si="11"/>
        <v>#N/A</v>
      </c>
    </row>
    <row r="72" ht="15" customHeight="1" spans="1:14">
      <c r="A72" s="54">
        <v>45362</v>
      </c>
      <c r="B72" s="39">
        <f t="shared" si="8"/>
        <v>11</v>
      </c>
      <c r="C72" s="39">
        <f t="shared" si="9"/>
        <v>1</v>
      </c>
      <c r="D72" s="55">
        <v>3</v>
      </c>
      <c r="E72" s="39" t="e">
        <f t="shared" si="7"/>
        <v>#N/A</v>
      </c>
      <c r="F72" s="55">
        <v>29</v>
      </c>
      <c r="G72" s="39" t="e">
        <f t="shared" si="12"/>
        <v>#N/A</v>
      </c>
      <c r="H72" s="39" t="e">
        <f t="shared" ref="H72:H135" si="13">IF(B73&gt;B72,SUM(F66:F72),NA())</f>
        <v>#N/A</v>
      </c>
      <c r="I72" s="55">
        <v>6</v>
      </c>
      <c r="J72" s="55">
        <v>27</v>
      </c>
      <c r="K72" s="55">
        <v>6</v>
      </c>
      <c r="L72" s="39">
        <f>SUM($I$2:K72)</f>
        <v>7174</v>
      </c>
      <c r="M72" s="39" t="e">
        <f t="shared" si="10"/>
        <v>#N/A</v>
      </c>
      <c r="N72" s="39" t="e">
        <f t="shared" si="11"/>
        <v>#N/A</v>
      </c>
    </row>
    <row r="73" ht="15" customHeight="1" spans="1:14">
      <c r="A73" s="54">
        <v>45363</v>
      </c>
      <c r="B73" s="39">
        <f t="shared" si="8"/>
        <v>11</v>
      </c>
      <c r="C73" s="39">
        <f t="shared" si="9"/>
        <v>2</v>
      </c>
      <c r="D73" s="55">
        <v>5</v>
      </c>
      <c r="E73" s="39" t="e">
        <f t="shared" ref="E73:E136" si="14">IF(B74&gt;B73,SUM(D67:D73),NA())</f>
        <v>#N/A</v>
      </c>
      <c r="F73" s="55">
        <v>55</v>
      </c>
      <c r="G73" s="39" t="e">
        <f t="shared" si="12"/>
        <v>#N/A</v>
      </c>
      <c r="H73" s="39" t="e">
        <f t="shared" si="13"/>
        <v>#N/A</v>
      </c>
      <c r="I73" s="55">
        <v>30</v>
      </c>
      <c r="J73" s="55">
        <v>36</v>
      </c>
      <c r="K73" s="55">
        <v>4</v>
      </c>
      <c r="L73" s="39">
        <f>SUM($I$2:K73)</f>
        <v>7244</v>
      </c>
      <c r="M73" s="39" t="e">
        <f t="shared" si="10"/>
        <v>#N/A</v>
      </c>
      <c r="N73" s="39" t="e">
        <f t="shared" si="11"/>
        <v>#N/A</v>
      </c>
    </row>
    <row r="74" ht="15" customHeight="1" spans="1:14">
      <c r="A74" s="54">
        <v>45364</v>
      </c>
      <c r="B74" s="39">
        <f t="shared" si="8"/>
        <v>11</v>
      </c>
      <c r="C74" s="39">
        <f t="shared" si="9"/>
        <v>3</v>
      </c>
      <c r="D74" s="55">
        <v>9</v>
      </c>
      <c r="E74" s="39" t="e">
        <f t="shared" si="14"/>
        <v>#N/A</v>
      </c>
      <c r="F74" s="55">
        <v>91</v>
      </c>
      <c r="G74" s="39" t="e">
        <f t="shared" si="12"/>
        <v>#N/A</v>
      </c>
      <c r="H74" s="39" t="e">
        <f t="shared" si="13"/>
        <v>#N/A</v>
      </c>
      <c r="I74" s="55">
        <v>54</v>
      </c>
      <c r="J74" s="55">
        <v>59</v>
      </c>
      <c r="K74" s="55">
        <v>4</v>
      </c>
      <c r="L74" s="39">
        <f>SUM($I$2:K74)</f>
        <v>7361</v>
      </c>
      <c r="M74" s="39" t="e">
        <f t="shared" si="10"/>
        <v>#N/A</v>
      </c>
      <c r="N74" s="39" t="e">
        <f t="shared" si="11"/>
        <v>#N/A</v>
      </c>
    </row>
    <row r="75" ht="15" customHeight="1" spans="1:14">
      <c r="A75" s="54">
        <v>45365</v>
      </c>
      <c r="B75" s="39">
        <f t="shared" si="8"/>
        <v>11</v>
      </c>
      <c r="C75" s="39">
        <f t="shared" si="9"/>
        <v>4</v>
      </c>
      <c r="D75" s="55">
        <v>5</v>
      </c>
      <c r="E75" s="39" t="e">
        <f t="shared" si="14"/>
        <v>#N/A</v>
      </c>
      <c r="F75" s="55">
        <v>40</v>
      </c>
      <c r="G75" s="39" t="e">
        <f t="shared" si="12"/>
        <v>#N/A</v>
      </c>
      <c r="H75" s="39" t="e">
        <f t="shared" si="13"/>
        <v>#N/A</v>
      </c>
      <c r="I75" s="55">
        <v>29</v>
      </c>
      <c r="J75" s="55">
        <v>28</v>
      </c>
      <c r="K75" s="55">
        <v>3</v>
      </c>
      <c r="L75" s="39">
        <f>SUM($I$2:K75)</f>
        <v>7421</v>
      </c>
      <c r="M75" s="39" t="e">
        <f t="shared" si="10"/>
        <v>#N/A</v>
      </c>
      <c r="N75" s="39" t="e">
        <f t="shared" si="11"/>
        <v>#N/A</v>
      </c>
    </row>
    <row r="76" ht="15" customHeight="1" spans="1:14">
      <c r="A76" s="54">
        <v>45366</v>
      </c>
      <c r="B76" s="39">
        <f t="shared" si="8"/>
        <v>11</v>
      </c>
      <c r="C76" s="39">
        <f t="shared" si="9"/>
        <v>5</v>
      </c>
      <c r="D76" s="55">
        <v>10</v>
      </c>
      <c r="E76" s="39" t="e">
        <f t="shared" si="14"/>
        <v>#N/A</v>
      </c>
      <c r="F76" s="55">
        <v>150</v>
      </c>
      <c r="G76" s="39" t="e">
        <f t="shared" si="12"/>
        <v>#N/A</v>
      </c>
      <c r="H76" s="39" t="e">
        <f t="shared" si="13"/>
        <v>#N/A</v>
      </c>
      <c r="I76" s="55">
        <v>81</v>
      </c>
      <c r="J76" s="55">
        <v>103</v>
      </c>
      <c r="K76" s="55">
        <v>6</v>
      </c>
      <c r="L76" s="39">
        <f>SUM($I$2:K76)</f>
        <v>7611</v>
      </c>
      <c r="M76" s="39">
        <f t="shared" si="10"/>
        <v>3</v>
      </c>
      <c r="N76" s="39" t="str">
        <f t="shared" si="11"/>
        <v>March</v>
      </c>
    </row>
    <row r="77" ht="15" customHeight="1" spans="1:14">
      <c r="A77" s="54">
        <v>45367</v>
      </c>
      <c r="B77" s="39">
        <f t="shared" si="8"/>
        <v>11</v>
      </c>
      <c r="C77" s="39">
        <f t="shared" si="9"/>
        <v>6</v>
      </c>
      <c r="D77" s="55">
        <v>6</v>
      </c>
      <c r="E77" s="39" t="e">
        <f t="shared" si="14"/>
        <v>#N/A</v>
      </c>
      <c r="F77" s="55">
        <v>83</v>
      </c>
      <c r="G77" s="39" t="e">
        <f t="shared" si="12"/>
        <v>#N/A</v>
      </c>
      <c r="H77" s="39" t="e">
        <f t="shared" si="13"/>
        <v>#N/A</v>
      </c>
      <c r="I77" s="55">
        <v>39</v>
      </c>
      <c r="J77" s="55">
        <v>53</v>
      </c>
      <c r="K77" s="55">
        <v>4</v>
      </c>
      <c r="L77" s="39">
        <f>SUM($I$2:K77)</f>
        <v>7707</v>
      </c>
      <c r="M77" s="39" t="e">
        <f t="shared" si="10"/>
        <v>#N/A</v>
      </c>
      <c r="N77" s="39" t="e">
        <f t="shared" si="11"/>
        <v>#N/A</v>
      </c>
    </row>
    <row r="78" ht="15" customHeight="1" spans="1:14">
      <c r="A78" s="54">
        <v>45368</v>
      </c>
      <c r="B78" s="39">
        <f t="shared" si="8"/>
        <v>11</v>
      </c>
      <c r="C78" s="39">
        <f t="shared" si="9"/>
        <v>7</v>
      </c>
      <c r="D78" s="55">
        <v>10</v>
      </c>
      <c r="E78" s="39">
        <f t="shared" si="14"/>
        <v>48</v>
      </c>
      <c r="F78" s="55">
        <v>156</v>
      </c>
      <c r="G78" s="39">
        <f t="shared" si="12"/>
        <v>520</v>
      </c>
      <c r="H78" s="39">
        <f t="shared" si="13"/>
        <v>604</v>
      </c>
      <c r="I78" s="55">
        <v>78</v>
      </c>
      <c r="J78" s="55">
        <v>110</v>
      </c>
      <c r="K78" s="55">
        <v>2</v>
      </c>
      <c r="L78" s="39">
        <f>SUM($I$2:K78)</f>
        <v>7897</v>
      </c>
      <c r="M78" s="39" t="e">
        <f t="shared" si="10"/>
        <v>#N/A</v>
      </c>
      <c r="N78" s="39" t="e">
        <f t="shared" si="11"/>
        <v>#N/A</v>
      </c>
    </row>
    <row r="79" ht="15" customHeight="1" spans="1:14">
      <c r="A79" s="54">
        <v>45369</v>
      </c>
      <c r="B79" s="39">
        <f t="shared" si="8"/>
        <v>12</v>
      </c>
      <c r="C79" s="39">
        <f t="shared" si="9"/>
        <v>1</v>
      </c>
      <c r="D79" s="55">
        <v>10</v>
      </c>
      <c r="E79" s="39" t="e">
        <f t="shared" si="14"/>
        <v>#N/A</v>
      </c>
      <c r="F79" s="55">
        <v>110</v>
      </c>
      <c r="G79" s="39" t="e">
        <f t="shared" si="12"/>
        <v>#N/A</v>
      </c>
      <c r="H79" s="39" t="e">
        <f t="shared" si="13"/>
        <v>#N/A</v>
      </c>
      <c r="I79" s="55">
        <v>44</v>
      </c>
      <c r="J79" s="55">
        <v>112</v>
      </c>
      <c r="K79" s="55">
        <v>4</v>
      </c>
      <c r="L79" s="39">
        <f>SUM($I$2:K79)</f>
        <v>8057</v>
      </c>
      <c r="M79" s="39" t="e">
        <f t="shared" si="10"/>
        <v>#N/A</v>
      </c>
      <c r="N79" s="39" t="e">
        <f t="shared" si="11"/>
        <v>#N/A</v>
      </c>
    </row>
    <row r="80" ht="15" customHeight="1" spans="1:14">
      <c r="A80" s="54">
        <v>45370</v>
      </c>
      <c r="B80" s="39">
        <f t="shared" si="8"/>
        <v>12</v>
      </c>
      <c r="C80" s="39">
        <f t="shared" si="9"/>
        <v>2</v>
      </c>
      <c r="D80" s="55">
        <v>5</v>
      </c>
      <c r="E80" s="39" t="e">
        <f t="shared" si="14"/>
        <v>#N/A</v>
      </c>
      <c r="F80" s="55">
        <v>89</v>
      </c>
      <c r="G80" s="39" t="e">
        <f t="shared" si="12"/>
        <v>#N/A</v>
      </c>
      <c r="H80" s="39" t="e">
        <f t="shared" si="13"/>
        <v>#N/A</v>
      </c>
      <c r="I80" s="55">
        <v>53</v>
      </c>
      <c r="J80" s="55">
        <v>46</v>
      </c>
      <c r="K80" s="55">
        <v>1</v>
      </c>
      <c r="L80" s="39">
        <f>SUM($I$2:K80)</f>
        <v>8157</v>
      </c>
      <c r="M80" s="39" t="e">
        <f t="shared" si="10"/>
        <v>#N/A</v>
      </c>
      <c r="N80" s="39" t="e">
        <f t="shared" si="11"/>
        <v>#N/A</v>
      </c>
    </row>
    <row r="81" ht="15" customHeight="1" spans="1:14">
      <c r="A81" s="54">
        <v>45371</v>
      </c>
      <c r="B81" s="39">
        <f t="shared" si="8"/>
        <v>12</v>
      </c>
      <c r="C81" s="39">
        <f t="shared" si="9"/>
        <v>3</v>
      </c>
      <c r="D81" s="55">
        <v>10</v>
      </c>
      <c r="E81" s="39" t="e">
        <f t="shared" si="14"/>
        <v>#N/A</v>
      </c>
      <c r="F81" s="55">
        <v>152</v>
      </c>
      <c r="G81" s="39" t="e">
        <f t="shared" si="12"/>
        <v>#N/A</v>
      </c>
      <c r="H81" s="39" t="e">
        <f t="shared" si="13"/>
        <v>#N/A</v>
      </c>
      <c r="I81" s="55">
        <v>94</v>
      </c>
      <c r="J81" s="55">
        <v>95</v>
      </c>
      <c r="K81" s="55">
        <v>1</v>
      </c>
      <c r="L81" s="39">
        <f>SUM($I$2:K81)</f>
        <v>8347</v>
      </c>
      <c r="M81" s="39" t="e">
        <f t="shared" si="10"/>
        <v>#N/A</v>
      </c>
      <c r="N81" s="39" t="e">
        <f t="shared" si="11"/>
        <v>#N/A</v>
      </c>
    </row>
    <row r="82" ht="15" customHeight="1" spans="1:14">
      <c r="A82" s="54">
        <v>45372</v>
      </c>
      <c r="B82" s="39">
        <f t="shared" si="8"/>
        <v>12</v>
      </c>
      <c r="C82" s="39">
        <f t="shared" si="9"/>
        <v>4</v>
      </c>
      <c r="D82" s="55">
        <v>8</v>
      </c>
      <c r="E82" s="39" t="e">
        <f t="shared" si="14"/>
        <v>#N/A</v>
      </c>
      <c r="F82" s="55">
        <v>116</v>
      </c>
      <c r="G82" s="39" t="e">
        <f t="shared" si="12"/>
        <v>#N/A</v>
      </c>
      <c r="H82" s="39" t="e">
        <f t="shared" si="13"/>
        <v>#N/A</v>
      </c>
      <c r="I82" s="55">
        <v>59</v>
      </c>
      <c r="J82" s="55">
        <v>90</v>
      </c>
      <c r="K82" s="55">
        <v>3</v>
      </c>
      <c r="L82" s="39">
        <f>SUM($I$2:K82)</f>
        <v>8499</v>
      </c>
      <c r="M82" s="39" t="e">
        <f t="shared" si="10"/>
        <v>#N/A</v>
      </c>
      <c r="N82" s="39" t="e">
        <f t="shared" si="11"/>
        <v>#N/A</v>
      </c>
    </row>
    <row r="83" ht="15" customHeight="1" spans="1:14">
      <c r="A83" s="54">
        <v>45373</v>
      </c>
      <c r="B83" s="39">
        <f t="shared" si="8"/>
        <v>12</v>
      </c>
      <c r="C83" s="39">
        <f t="shared" si="9"/>
        <v>5</v>
      </c>
      <c r="D83" s="55">
        <v>10</v>
      </c>
      <c r="E83" s="39" t="e">
        <f t="shared" si="14"/>
        <v>#N/A</v>
      </c>
      <c r="F83" s="55">
        <v>111</v>
      </c>
      <c r="G83" s="39" t="e">
        <f t="shared" si="12"/>
        <v>#N/A</v>
      </c>
      <c r="H83" s="39" t="e">
        <f t="shared" si="13"/>
        <v>#N/A</v>
      </c>
      <c r="I83" s="55">
        <v>60</v>
      </c>
      <c r="J83" s="55">
        <v>65</v>
      </c>
      <c r="K83" s="55">
        <v>5</v>
      </c>
      <c r="L83" s="39">
        <f>SUM($I$2:K83)</f>
        <v>8629</v>
      </c>
      <c r="M83" s="39" t="e">
        <f t="shared" si="10"/>
        <v>#N/A</v>
      </c>
      <c r="N83" s="39" t="e">
        <f t="shared" si="11"/>
        <v>#N/A</v>
      </c>
    </row>
    <row r="84" ht="15" customHeight="1" spans="1:14">
      <c r="A84" s="54">
        <v>45374</v>
      </c>
      <c r="B84" s="39">
        <f t="shared" si="8"/>
        <v>12</v>
      </c>
      <c r="C84" s="39">
        <f t="shared" si="9"/>
        <v>6</v>
      </c>
      <c r="D84" s="55">
        <v>6</v>
      </c>
      <c r="E84" s="39" t="e">
        <f t="shared" si="14"/>
        <v>#N/A</v>
      </c>
      <c r="F84" s="55">
        <v>70</v>
      </c>
      <c r="G84" s="39" t="e">
        <f t="shared" si="12"/>
        <v>#N/A</v>
      </c>
      <c r="H84" s="39" t="e">
        <f t="shared" si="13"/>
        <v>#N/A</v>
      </c>
      <c r="I84" s="55">
        <v>53</v>
      </c>
      <c r="J84" s="55">
        <v>48</v>
      </c>
      <c r="K84" s="55">
        <v>1</v>
      </c>
      <c r="L84" s="39">
        <f>SUM($I$2:K84)</f>
        <v>8731</v>
      </c>
      <c r="M84" s="39" t="e">
        <f t="shared" si="10"/>
        <v>#N/A</v>
      </c>
      <c r="N84" s="39" t="e">
        <f t="shared" si="11"/>
        <v>#N/A</v>
      </c>
    </row>
    <row r="85" ht="15" customHeight="1" spans="1:14">
      <c r="A85" s="54">
        <v>45375</v>
      </c>
      <c r="B85" s="39">
        <f t="shared" si="8"/>
        <v>12</v>
      </c>
      <c r="C85" s="39">
        <f t="shared" si="9"/>
        <v>7</v>
      </c>
      <c r="D85" s="55">
        <v>9</v>
      </c>
      <c r="E85" s="39">
        <f t="shared" si="14"/>
        <v>58</v>
      </c>
      <c r="F85" s="55">
        <v>119</v>
      </c>
      <c r="G85" s="39">
        <f t="shared" si="12"/>
        <v>568</v>
      </c>
      <c r="H85" s="39">
        <f t="shared" si="13"/>
        <v>767</v>
      </c>
      <c r="I85" s="55">
        <v>36</v>
      </c>
      <c r="J85" s="55">
        <v>93</v>
      </c>
      <c r="K85" s="55">
        <v>6</v>
      </c>
      <c r="L85" s="39">
        <f>SUM($I$2:K85)</f>
        <v>8866</v>
      </c>
      <c r="M85" s="39" t="e">
        <f t="shared" si="10"/>
        <v>#N/A</v>
      </c>
      <c r="N85" s="39" t="e">
        <f t="shared" si="11"/>
        <v>#N/A</v>
      </c>
    </row>
    <row r="86" ht="15" customHeight="1" spans="1:14">
      <c r="A86" s="54">
        <v>45376</v>
      </c>
      <c r="B86" s="39">
        <f t="shared" si="8"/>
        <v>13</v>
      </c>
      <c r="C86" s="39">
        <f t="shared" si="9"/>
        <v>1</v>
      </c>
      <c r="D86" s="55">
        <v>5</v>
      </c>
      <c r="E86" s="39" t="e">
        <f t="shared" si="14"/>
        <v>#N/A</v>
      </c>
      <c r="F86" s="55">
        <v>50</v>
      </c>
      <c r="G86" s="39" t="e">
        <f t="shared" si="12"/>
        <v>#N/A</v>
      </c>
      <c r="H86" s="39" t="e">
        <f t="shared" si="13"/>
        <v>#N/A</v>
      </c>
      <c r="I86" s="55">
        <v>25</v>
      </c>
      <c r="J86" s="55">
        <v>48</v>
      </c>
      <c r="K86" s="55">
        <v>2</v>
      </c>
      <c r="L86" s="39">
        <f>SUM($I$2:K86)</f>
        <v>8941</v>
      </c>
      <c r="M86" s="39" t="e">
        <f t="shared" si="10"/>
        <v>#N/A</v>
      </c>
      <c r="N86" s="39" t="e">
        <f t="shared" si="11"/>
        <v>#N/A</v>
      </c>
    </row>
    <row r="87" ht="15" customHeight="1" spans="1:14">
      <c r="A87" s="54">
        <v>45377</v>
      </c>
      <c r="B87" s="39">
        <f t="shared" si="8"/>
        <v>13</v>
      </c>
      <c r="C87" s="39">
        <f t="shared" si="9"/>
        <v>2</v>
      </c>
      <c r="D87" s="55">
        <v>4</v>
      </c>
      <c r="E87" s="39" t="e">
        <f t="shared" si="14"/>
        <v>#N/A</v>
      </c>
      <c r="F87" s="55">
        <v>49</v>
      </c>
      <c r="G87" s="39" t="e">
        <f t="shared" si="12"/>
        <v>#N/A</v>
      </c>
      <c r="H87" s="39" t="e">
        <f t="shared" si="13"/>
        <v>#N/A</v>
      </c>
      <c r="I87" s="55">
        <v>30</v>
      </c>
      <c r="J87" s="55">
        <v>33</v>
      </c>
      <c r="K87" s="55">
        <v>1</v>
      </c>
      <c r="L87" s="39">
        <f>SUM($I$2:K87)</f>
        <v>9005</v>
      </c>
      <c r="M87" s="39" t="e">
        <f t="shared" si="10"/>
        <v>#N/A</v>
      </c>
      <c r="N87" s="39" t="e">
        <f t="shared" si="11"/>
        <v>#N/A</v>
      </c>
    </row>
    <row r="88" ht="15" customHeight="1" spans="1:14">
      <c r="A88" s="54">
        <v>45378</v>
      </c>
      <c r="B88" s="39">
        <f t="shared" si="8"/>
        <v>13</v>
      </c>
      <c r="C88" s="39">
        <f t="shared" si="9"/>
        <v>3</v>
      </c>
      <c r="D88" s="55">
        <v>6</v>
      </c>
      <c r="E88" s="39" t="e">
        <f t="shared" si="14"/>
        <v>#N/A</v>
      </c>
      <c r="F88" s="55">
        <v>73</v>
      </c>
      <c r="G88" s="39" t="e">
        <f t="shared" si="12"/>
        <v>#N/A</v>
      </c>
      <c r="H88" s="39" t="e">
        <f t="shared" si="13"/>
        <v>#N/A</v>
      </c>
      <c r="I88" s="55">
        <v>57</v>
      </c>
      <c r="J88" s="55">
        <v>60</v>
      </c>
      <c r="K88" s="55">
        <v>3</v>
      </c>
      <c r="L88" s="39">
        <f>SUM($I$2:K88)</f>
        <v>9125</v>
      </c>
      <c r="M88" s="39" t="e">
        <f t="shared" si="10"/>
        <v>#N/A</v>
      </c>
      <c r="N88" s="39" t="e">
        <f t="shared" si="11"/>
        <v>#N/A</v>
      </c>
    </row>
    <row r="89" ht="15" customHeight="1" spans="1:14">
      <c r="A89" s="54">
        <v>45379</v>
      </c>
      <c r="B89" s="39">
        <f t="shared" si="8"/>
        <v>13</v>
      </c>
      <c r="C89" s="39">
        <f t="shared" si="9"/>
        <v>4</v>
      </c>
      <c r="D89" s="55">
        <v>3</v>
      </c>
      <c r="E89" s="39" t="e">
        <f t="shared" si="14"/>
        <v>#N/A</v>
      </c>
      <c r="F89" s="55">
        <v>27</v>
      </c>
      <c r="G89" s="39" t="e">
        <f t="shared" si="12"/>
        <v>#N/A</v>
      </c>
      <c r="H89" s="39" t="e">
        <f t="shared" si="13"/>
        <v>#N/A</v>
      </c>
      <c r="I89" s="55">
        <v>17</v>
      </c>
      <c r="J89" s="55">
        <v>24</v>
      </c>
      <c r="K89" s="55">
        <v>4</v>
      </c>
      <c r="L89" s="39">
        <f>SUM($I$2:K89)</f>
        <v>9170</v>
      </c>
      <c r="M89" s="39" t="e">
        <f t="shared" si="10"/>
        <v>#N/A</v>
      </c>
      <c r="N89" s="39" t="e">
        <f t="shared" si="11"/>
        <v>#N/A</v>
      </c>
    </row>
    <row r="90" ht="15" customHeight="1" spans="1:14">
      <c r="A90" s="54">
        <v>45380</v>
      </c>
      <c r="B90" s="39">
        <f t="shared" si="8"/>
        <v>13</v>
      </c>
      <c r="C90" s="39">
        <f t="shared" si="9"/>
        <v>5</v>
      </c>
      <c r="D90" s="55">
        <v>10</v>
      </c>
      <c r="E90" s="39" t="e">
        <f t="shared" si="14"/>
        <v>#N/A</v>
      </c>
      <c r="F90" s="55">
        <v>180</v>
      </c>
      <c r="G90" s="39" t="e">
        <f t="shared" si="12"/>
        <v>#N/A</v>
      </c>
      <c r="H90" s="39" t="e">
        <f t="shared" si="13"/>
        <v>#N/A</v>
      </c>
      <c r="I90" s="55">
        <v>89</v>
      </c>
      <c r="J90" s="55">
        <v>106</v>
      </c>
      <c r="K90" s="55">
        <v>5</v>
      </c>
      <c r="L90" s="39">
        <f>SUM($I$2:K90)</f>
        <v>9370</v>
      </c>
      <c r="M90" s="39" t="e">
        <f t="shared" si="10"/>
        <v>#N/A</v>
      </c>
      <c r="N90" s="39" t="e">
        <f t="shared" si="11"/>
        <v>#N/A</v>
      </c>
    </row>
    <row r="91" ht="15" customHeight="1" spans="1:14">
      <c r="A91" s="54">
        <v>45381</v>
      </c>
      <c r="B91" s="39">
        <f t="shared" si="8"/>
        <v>13</v>
      </c>
      <c r="C91" s="39">
        <f t="shared" si="9"/>
        <v>6</v>
      </c>
      <c r="D91" s="55">
        <v>6</v>
      </c>
      <c r="E91" s="39" t="e">
        <f t="shared" si="14"/>
        <v>#N/A</v>
      </c>
      <c r="F91" s="55">
        <v>69</v>
      </c>
      <c r="G91" s="39" t="e">
        <f t="shared" si="12"/>
        <v>#N/A</v>
      </c>
      <c r="H91" s="39" t="e">
        <f t="shared" si="13"/>
        <v>#N/A</v>
      </c>
      <c r="I91" s="55">
        <v>45</v>
      </c>
      <c r="J91" s="55">
        <v>62</v>
      </c>
      <c r="K91" s="55">
        <v>1</v>
      </c>
      <c r="L91" s="39">
        <f>SUM($I$2:K91)</f>
        <v>9478</v>
      </c>
      <c r="M91" s="39" t="e">
        <f t="shared" si="10"/>
        <v>#N/A</v>
      </c>
      <c r="N91" s="39" t="e">
        <f t="shared" si="11"/>
        <v>#N/A</v>
      </c>
    </row>
    <row r="92" ht="15" customHeight="1" spans="1:14">
      <c r="A92" s="54">
        <v>45382</v>
      </c>
      <c r="B92" s="39">
        <f t="shared" si="8"/>
        <v>13</v>
      </c>
      <c r="C92" s="39">
        <f t="shared" si="9"/>
        <v>7</v>
      </c>
      <c r="D92" s="55">
        <v>4</v>
      </c>
      <c r="E92" s="39">
        <f t="shared" si="14"/>
        <v>38</v>
      </c>
      <c r="F92" s="55">
        <v>36</v>
      </c>
      <c r="G92" s="39">
        <f t="shared" si="12"/>
        <v>385</v>
      </c>
      <c r="H92" s="39">
        <f t="shared" si="13"/>
        <v>484</v>
      </c>
      <c r="I92" s="55">
        <v>15</v>
      </c>
      <c r="J92" s="55">
        <v>30</v>
      </c>
      <c r="K92" s="55">
        <v>3</v>
      </c>
      <c r="L92" s="39">
        <f>SUM($I$2:K92)</f>
        <v>9526</v>
      </c>
      <c r="M92" s="39" t="e">
        <f t="shared" si="10"/>
        <v>#N/A</v>
      </c>
      <c r="N92" s="39" t="e">
        <f t="shared" si="11"/>
        <v>#N/A</v>
      </c>
    </row>
    <row r="93" ht="15" customHeight="1" spans="1:14">
      <c r="A93" s="54">
        <v>45383</v>
      </c>
      <c r="B93" s="39">
        <f t="shared" si="8"/>
        <v>14</v>
      </c>
      <c r="C93" s="39">
        <f t="shared" si="9"/>
        <v>1</v>
      </c>
      <c r="D93" s="55">
        <v>7</v>
      </c>
      <c r="E93" s="39" t="e">
        <f t="shared" si="14"/>
        <v>#N/A</v>
      </c>
      <c r="F93" s="55">
        <v>55</v>
      </c>
      <c r="G93" s="39" t="e">
        <f t="shared" si="12"/>
        <v>#N/A</v>
      </c>
      <c r="H93" s="39" t="e">
        <f t="shared" si="13"/>
        <v>#N/A</v>
      </c>
      <c r="I93" s="55">
        <v>27</v>
      </c>
      <c r="J93" s="55">
        <v>62</v>
      </c>
      <c r="K93" s="55">
        <v>2</v>
      </c>
      <c r="L93" s="39">
        <f>SUM($I$2:K93)</f>
        <v>9617</v>
      </c>
      <c r="M93" s="39" t="e">
        <f t="shared" si="10"/>
        <v>#N/A</v>
      </c>
      <c r="N93" s="39" t="e">
        <f t="shared" si="11"/>
        <v>#N/A</v>
      </c>
    </row>
    <row r="94" ht="15" customHeight="1" spans="1:14">
      <c r="A94" s="54">
        <v>45384</v>
      </c>
      <c r="B94" s="39">
        <f t="shared" si="8"/>
        <v>14</v>
      </c>
      <c r="C94" s="39">
        <f t="shared" si="9"/>
        <v>2</v>
      </c>
      <c r="D94" s="55">
        <v>8</v>
      </c>
      <c r="E94" s="39" t="e">
        <f t="shared" si="14"/>
        <v>#N/A</v>
      </c>
      <c r="F94" s="55">
        <v>84</v>
      </c>
      <c r="G94" s="39" t="e">
        <f t="shared" si="12"/>
        <v>#N/A</v>
      </c>
      <c r="H94" s="39" t="e">
        <f t="shared" si="13"/>
        <v>#N/A</v>
      </c>
      <c r="I94" s="55">
        <v>49</v>
      </c>
      <c r="J94" s="55">
        <v>44</v>
      </c>
      <c r="K94" s="55">
        <v>3</v>
      </c>
      <c r="L94" s="39">
        <f>SUM($I$2:K94)</f>
        <v>9713</v>
      </c>
      <c r="M94" s="39" t="e">
        <f t="shared" si="10"/>
        <v>#N/A</v>
      </c>
      <c r="N94" s="39" t="e">
        <f t="shared" si="11"/>
        <v>#N/A</v>
      </c>
    </row>
    <row r="95" ht="15" customHeight="1" spans="1:14">
      <c r="A95" s="54">
        <v>45385</v>
      </c>
      <c r="B95" s="39">
        <f t="shared" si="8"/>
        <v>14</v>
      </c>
      <c r="C95" s="39">
        <f t="shared" si="9"/>
        <v>3</v>
      </c>
      <c r="D95" s="55">
        <v>4</v>
      </c>
      <c r="E95" s="39" t="e">
        <f t="shared" si="14"/>
        <v>#N/A</v>
      </c>
      <c r="F95" s="55">
        <v>61</v>
      </c>
      <c r="G95" s="39" t="e">
        <f t="shared" si="12"/>
        <v>#N/A</v>
      </c>
      <c r="H95" s="39" t="e">
        <f t="shared" si="13"/>
        <v>#N/A</v>
      </c>
      <c r="I95" s="55">
        <v>21</v>
      </c>
      <c r="J95" s="55">
        <v>54</v>
      </c>
      <c r="K95" s="55">
        <v>5</v>
      </c>
      <c r="L95" s="39">
        <f>SUM($I$2:K95)</f>
        <v>9793</v>
      </c>
      <c r="M95" s="39" t="e">
        <f t="shared" si="10"/>
        <v>#N/A</v>
      </c>
      <c r="N95" s="39" t="e">
        <f t="shared" si="11"/>
        <v>#N/A</v>
      </c>
    </row>
    <row r="96" ht="15" customHeight="1" spans="1:14">
      <c r="A96" s="54">
        <v>45386</v>
      </c>
      <c r="B96" s="39">
        <f t="shared" si="8"/>
        <v>14</v>
      </c>
      <c r="C96" s="39">
        <f t="shared" si="9"/>
        <v>4</v>
      </c>
      <c r="D96" s="55">
        <v>3</v>
      </c>
      <c r="E96" s="39" t="e">
        <f t="shared" si="14"/>
        <v>#N/A</v>
      </c>
      <c r="F96" s="55">
        <v>44</v>
      </c>
      <c r="G96" s="39" t="e">
        <f t="shared" si="12"/>
        <v>#N/A</v>
      </c>
      <c r="H96" s="39" t="e">
        <f t="shared" si="13"/>
        <v>#N/A</v>
      </c>
      <c r="I96" s="55">
        <v>28</v>
      </c>
      <c r="J96" s="55">
        <v>27</v>
      </c>
      <c r="K96" s="55">
        <v>5</v>
      </c>
      <c r="L96" s="39">
        <f>SUM($I$2:K96)</f>
        <v>9853</v>
      </c>
      <c r="M96" s="39" t="e">
        <f t="shared" si="10"/>
        <v>#N/A</v>
      </c>
      <c r="N96" s="39" t="e">
        <f t="shared" si="11"/>
        <v>#N/A</v>
      </c>
    </row>
    <row r="97" ht="15" customHeight="1" spans="1:14">
      <c r="A97" s="54">
        <v>45387</v>
      </c>
      <c r="B97" s="39">
        <f t="shared" si="8"/>
        <v>14</v>
      </c>
      <c r="C97" s="39">
        <f t="shared" si="9"/>
        <v>5</v>
      </c>
      <c r="D97" s="55">
        <v>8</v>
      </c>
      <c r="E97" s="39" t="e">
        <f t="shared" si="14"/>
        <v>#N/A</v>
      </c>
      <c r="F97" s="55">
        <v>82</v>
      </c>
      <c r="G97" s="39" t="e">
        <f t="shared" si="12"/>
        <v>#N/A</v>
      </c>
      <c r="H97" s="39" t="e">
        <f t="shared" si="13"/>
        <v>#N/A</v>
      </c>
      <c r="I97" s="55">
        <v>48</v>
      </c>
      <c r="J97" s="55">
        <v>62</v>
      </c>
      <c r="K97" s="55">
        <v>2</v>
      </c>
      <c r="L97" s="39">
        <f>SUM($I$2:K97)</f>
        <v>9965</v>
      </c>
      <c r="M97" s="39" t="e">
        <f t="shared" si="10"/>
        <v>#N/A</v>
      </c>
      <c r="N97" s="39" t="e">
        <f t="shared" si="11"/>
        <v>#N/A</v>
      </c>
    </row>
    <row r="98" ht="15" customHeight="1" spans="1:14">
      <c r="A98" s="54">
        <v>45388</v>
      </c>
      <c r="B98" s="39">
        <f t="shared" si="8"/>
        <v>14</v>
      </c>
      <c r="C98" s="39">
        <f t="shared" si="9"/>
        <v>6</v>
      </c>
      <c r="D98" s="55">
        <v>8</v>
      </c>
      <c r="E98" s="39" t="e">
        <f t="shared" si="14"/>
        <v>#N/A</v>
      </c>
      <c r="F98" s="55">
        <v>92</v>
      </c>
      <c r="G98" s="39" t="e">
        <f t="shared" si="12"/>
        <v>#N/A</v>
      </c>
      <c r="H98" s="39" t="e">
        <f t="shared" si="13"/>
        <v>#N/A</v>
      </c>
      <c r="I98" s="55">
        <v>38</v>
      </c>
      <c r="J98" s="55">
        <v>94</v>
      </c>
      <c r="K98" s="55">
        <v>4</v>
      </c>
      <c r="L98" s="39">
        <f>SUM($I$2:K98)</f>
        <v>10101</v>
      </c>
      <c r="M98" s="39" t="e">
        <f t="shared" si="10"/>
        <v>#N/A</v>
      </c>
      <c r="N98" s="39" t="e">
        <f t="shared" si="11"/>
        <v>#N/A</v>
      </c>
    </row>
    <row r="99" ht="15" customHeight="1" spans="1:14">
      <c r="A99" s="54">
        <v>45389</v>
      </c>
      <c r="B99" s="39">
        <f t="shared" si="8"/>
        <v>14</v>
      </c>
      <c r="C99" s="39">
        <f t="shared" si="9"/>
        <v>7</v>
      </c>
      <c r="D99" s="55">
        <v>4</v>
      </c>
      <c r="E99" s="39">
        <f t="shared" si="14"/>
        <v>42</v>
      </c>
      <c r="F99" s="55">
        <v>42</v>
      </c>
      <c r="G99" s="39">
        <f t="shared" si="12"/>
        <v>321</v>
      </c>
      <c r="H99" s="39">
        <f t="shared" si="13"/>
        <v>460</v>
      </c>
      <c r="I99" s="55">
        <v>17</v>
      </c>
      <c r="J99" s="55">
        <v>38</v>
      </c>
      <c r="K99" s="55">
        <v>5</v>
      </c>
      <c r="L99" s="39">
        <f>SUM($I$2:K99)</f>
        <v>10161</v>
      </c>
      <c r="M99" s="39" t="e">
        <f t="shared" si="10"/>
        <v>#N/A</v>
      </c>
      <c r="N99" s="39" t="e">
        <f t="shared" si="11"/>
        <v>#N/A</v>
      </c>
    </row>
    <row r="100" ht="15" customHeight="1" spans="1:14">
      <c r="A100" s="54">
        <v>45390</v>
      </c>
      <c r="B100" s="39">
        <f t="shared" si="8"/>
        <v>15</v>
      </c>
      <c r="C100" s="39">
        <f t="shared" si="9"/>
        <v>1</v>
      </c>
      <c r="D100" s="55">
        <v>6</v>
      </c>
      <c r="E100" s="39" t="e">
        <f t="shared" si="14"/>
        <v>#N/A</v>
      </c>
      <c r="F100" s="55">
        <v>80</v>
      </c>
      <c r="G100" s="39" t="e">
        <f t="shared" si="12"/>
        <v>#N/A</v>
      </c>
      <c r="H100" s="39" t="e">
        <f t="shared" si="13"/>
        <v>#N/A</v>
      </c>
      <c r="I100" s="55">
        <v>44</v>
      </c>
      <c r="J100" s="55">
        <v>58</v>
      </c>
      <c r="K100" s="55">
        <v>6</v>
      </c>
      <c r="L100" s="39">
        <f>SUM($I$2:K100)</f>
        <v>10269</v>
      </c>
      <c r="M100" s="39" t="e">
        <f t="shared" si="10"/>
        <v>#N/A</v>
      </c>
      <c r="N100" s="39" t="e">
        <f t="shared" si="11"/>
        <v>#N/A</v>
      </c>
    </row>
    <row r="101" ht="15" customHeight="1" spans="1:14">
      <c r="A101" s="54">
        <v>45391</v>
      </c>
      <c r="B101" s="39">
        <f t="shared" si="8"/>
        <v>15</v>
      </c>
      <c r="C101" s="39">
        <f t="shared" si="9"/>
        <v>2</v>
      </c>
      <c r="D101" s="55">
        <v>4</v>
      </c>
      <c r="E101" s="39" t="e">
        <f t="shared" si="14"/>
        <v>#N/A</v>
      </c>
      <c r="F101" s="55">
        <v>37</v>
      </c>
      <c r="G101" s="39" t="e">
        <f t="shared" si="12"/>
        <v>#N/A</v>
      </c>
      <c r="H101" s="39" t="e">
        <f t="shared" si="13"/>
        <v>#N/A</v>
      </c>
      <c r="I101" s="55">
        <v>20</v>
      </c>
      <c r="J101" s="55">
        <v>25</v>
      </c>
      <c r="K101" s="55">
        <v>3</v>
      </c>
      <c r="L101" s="39">
        <f>SUM($I$2:K101)</f>
        <v>10317</v>
      </c>
      <c r="M101" s="39" t="e">
        <f t="shared" si="10"/>
        <v>#N/A</v>
      </c>
      <c r="N101" s="39" t="e">
        <f t="shared" si="11"/>
        <v>#N/A</v>
      </c>
    </row>
    <row r="102" ht="15" customHeight="1" spans="1:14">
      <c r="A102" s="54">
        <v>45392</v>
      </c>
      <c r="B102" s="39">
        <f t="shared" si="8"/>
        <v>15</v>
      </c>
      <c r="C102" s="39">
        <f t="shared" si="9"/>
        <v>3</v>
      </c>
      <c r="D102" s="55">
        <v>10</v>
      </c>
      <c r="E102" s="39" t="e">
        <f t="shared" si="14"/>
        <v>#N/A</v>
      </c>
      <c r="F102" s="55">
        <v>167</v>
      </c>
      <c r="G102" s="39" t="e">
        <f t="shared" si="12"/>
        <v>#N/A</v>
      </c>
      <c r="H102" s="39" t="e">
        <f t="shared" si="13"/>
        <v>#N/A</v>
      </c>
      <c r="I102" s="55">
        <v>86</v>
      </c>
      <c r="J102" s="55">
        <v>101</v>
      </c>
      <c r="K102" s="55">
        <v>3</v>
      </c>
      <c r="L102" s="39">
        <f>SUM($I$2:K102)</f>
        <v>10507</v>
      </c>
      <c r="M102" s="39" t="e">
        <f t="shared" si="10"/>
        <v>#N/A</v>
      </c>
      <c r="N102" s="39" t="e">
        <f t="shared" si="11"/>
        <v>#N/A</v>
      </c>
    </row>
    <row r="103" ht="15" customHeight="1" spans="1:14">
      <c r="A103" s="54">
        <v>45393</v>
      </c>
      <c r="B103" s="39">
        <f t="shared" si="8"/>
        <v>15</v>
      </c>
      <c r="C103" s="39">
        <f t="shared" si="9"/>
        <v>4</v>
      </c>
      <c r="D103" s="55">
        <v>6</v>
      </c>
      <c r="E103" s="39" t="e">
        <f t="shared" si="14"/>
        <v>#N/A</v>
      </c>
      <c r="F103" s="55">
        <v>72</v>
      </c>
      <c r="G103" s="39" t="e">
        <f t="shared" si="12"/>
        <v>#N/A</v>
      </c>
      <c r="H103" s="39" t="e">
        <f t="shared" si="13"/>
        <v>#N/A</v>
      </c>
      <c r="I103" s="55">
        <v>38</v>
      </c>
      <c r="J103" s="55">
        <v>65</v>
      </c>
      <c r="K103" s="55">
        <v>5</v>
      </c>
      <c r="L103" s="39">
        <f>SUM($I$2:K103)</f>
        <v>10615</v>
      </c>
      <c r="M103" s="39" t="e">
        <f t="shared" si="10"/>
        <v>#N/A</v>
      </c>
      <c r="N103" s="39" t="e">
        <f t="shared" si="11"/>
        <v>#N/A</v>
      </c>
    </row>
    <row r="104" ht="15" customHeight="1" spans="1:14">
      <c r="A104" s="54">
        <v>45394</v>
      </c>
      <c r="B104" s="39">
        <f t="shared" si="8"/>
        <v>15</v>
      </c>
      <c r="C104" s="39">
        <f t="shared" si="9"/>
        <v>5</v>
      </c>
      <c r="D104" s="55">
        <v>4</v>
      </c>
      <c r="E104" s="39" t="e">
        <f t="shared" si="14"/>
        <v>#N/A</v>
      </c>
      <c r="F104" s="55">
        <v>38</v>
      </c>
      <c r="G104" s="39" t="e">
        <f t="shared" si="12"/>
        <v>#N/A</v>
      </c>
      <c r="H104" s="39" t="e">
        <f t="shared" si="13"/>
        <v>#N/A</v>
      </c>
      <c r="I104" s="55">
        <v>19</v>
      </c>
      <c r="J104" s="55">
        <v>28</v>
      </c>
      <c r="K104" s="55">
        <v>1</v>
      </c>
      <c r="L104" s="39">
        <f>SUM($I$2:K104)</f>
        <v>10663</v>
      </c>
      <c r="M104" s="39" t="e">
        <f t="shared" si="10"/>
        <v>#N/A</v>
      </c>
      <c r="N104" s="39" t="e">
        <f t="shared" si="11"/>
        <v>#N/A</v>
      </c>
    </row>
    <row r="105" ht="15" customHeight="1" spans="1:14">
      <c r="A105" s="54">
        <v>45395</v>
      </c>
      <c r="B105" s="39">
        <f t="shared" si="8"/>
        <v>15</v>
      </c>
      <c r="C105" s="39">
        <f t="shared" si="9"/>
        <v>6</v>
      </c>
      <c r="D105" s="55">
        <v>5</v>
      </c>
      <c r="E105" s="39" t="e">
        <f t="shared" si="14"/>
        <v>#N/A</v>
      </c>
      <c r="F105" s="55">
        <v>60</v>
      </c>
      <c r="G105" s="39" t="e">
        <f t="shared" si="12"/>
        <v>#N/A</v>
      </c>
      <c r="H105" s="39" t="e">
        <f t="shared" si="13"/>
        <v>#N/A</v>
      </c>
      <c r="I105" s="55">
        <v>38</v>
      </c>
      <c r="J105" s="55">
        <v>59</v>
      </c>
      <c r="K105" s="55">
        <v>3</v>
      </c>
      <c r="L105" s="39">
        <f>SUM($I$2:K105)</f>
        <v>10763</v>
      </c>
      <c r="M105" s="39" t="e">
        <f t="shared" si="10"/>
        <v>#N/A</v>
      </c>
      <c r="N105" s="39" t="e">
        <f t="shared" si="11"/>
        <v>#N/A</v>
      </c>
    </row>
    <row r="106" ht="15" customHeight="1" spans="1:14">
      <c r="A106" s="54">
        <v>45396</v>
      </c>
      <c r="B106" s="39">
        <f t="shared" si="8"/>
        <v>15</v>
      </c>
      <c r="C106" s="39">
        <f t="shared" si="9"/>
        <v>7</v>
      </c>
      <c r="D106" s="55">
        <v>8</v>
      </c>
      <c r="E106" s="39">
        <f t="shared" si="14"/>
        <v>43</v>
      </c>
      <c r="F106" s="55">
        <v>134</v>
      </c>
      <c r="G106" s="39">
        <f t="shared" si="12"/>
        <v>471</v>
      </c>
      <c r="H106" s="39">
        <f t="shared" si="13"/>
        <v>588</v>
      </c>
      <c r="I106" s="55">
        <v>69</v>
      </c>
      <c r="J106" s="55">
        <v>79</v>
      </c>
      <c r="K106" s="55">
        <v>4</v>
      </c>
      <c r="L106" s="39">
        <f>SUM($I$2:K106)</f>
        <v>10915</v>
      </c>
      <c r="M106" s="39" t="e">
        <f t="shared" si="10"/>
        <v>#N/A</v>
      </c>
      <c r="N106" s="39" t="e">
        <f t="shared" si="11"/>
        <v>#N/A</v>
      </c>
    </row>
    <row r="107" ht="15" customHeight="1" spans="1:14">
      <c r="A107" s="54">
        <v>45397</v>
      </c>
      <c r="B107" s="39">
        <f t="shared" si="8"/>
        <v>16</v>
      </c>
      <c r="C107" s="39">
        <f t="shared" si="9"/>
        <v>1</v>
      </c>
      <c r="D107" s="55">
        <v>9</v>
      </c>
      <c r="E107" s="39" t="e">
        <f t="shared" si="14"/>
        <v>#N/A</v>
      </c>
      <c r="F107" s="55">
        <v>130</v>
      </c>
      <c r="G107" s="39" t="e">
        <f t="shared" si="12"/>
        <v>#N/A</v>
      </c>
      <c r="H107" s="39" t="e">
        <f t="shared" si="13"/>
        <v>#N/A</v>
      </c>
      <c r="I107" s="55">
        <v>57</v>
      </c>
      <c r="J107" s="55">
        <v>122</v>
      </c>
      <c r="K107" s="55">
        <v>1</v>
      </c>
      <c r="L107" s="39">
        <f>SUM($I$2:K107)</f>
        <v>11095</v>
      </c>
      <c r="M107" s="39">
        <f t="shared" si="10"/>
        <v>3</v>
      </c>
      <c r="N107" s="39" t="str">
        <f t="shared" si="11"/>
        <v>April</v>
      </c>
    </row>
    <row r="108" ht="15" customHeight="1" spans="1:14">
      <c r="A108" s="54">
        <v>45398</v>
      </c>
      <c r="B108" s="39">
        <f t="shared" si="8"/>
        <v>16</v>
      </c>
      <c r="C108" s="39">
        <f t="shared" si="9"/>
        <v>2</v>
      </c>
      <c r="D108" s="55">
        <v>5</v>
      </c>
      <c r="E108" s="39" t="e">
        <f t="shared" si="14"/>
        <v>#N/A</v>
      </c>
      <c r="F108" s="55">
        <v>60</v>
      </c>
      <c r="G108" s="39" t="e">
        <f t="shared" si="12"/>
        <v>#N/A</v>
      </c>
      <c r="H108" s="39" t="e">
        <f t="shared" si="13"/>
        <v>#N/A</v>
      </c>
      <c r="I108" s="55">
        <v>29</v>
      </c>
      <c r="J108" s="55">
        <v>50</v>
      </c>
      <c r="K108" s="55">
        <v>1</v>
      </c>
      <c r="L108" s="39">
        <f>SUM($I$2:K108)</f>
        <v>11175</v>
      </c>
      <c r="M108" s="39" t="e">
        <f t="shared" si="10"/>
        <v>#N/A</v>
      </c>
      <c r="N108" s="39" t="e">
        <f t="shared" si="11"/>
        <v>#N/A</v>
      </c>
    </row>
    <row r="109" ht="15" customHeight="1" spans="1:14">
      <c r="A109" s="54">
        <v>45399</v>
      </c>
      <c r="B109" s="39">
        <f t="shared" si="8"/>
        <v>16</v>
      </c>
      <c r="C109" s="39">
        <f t="shared" si="9"/>
        <v>3</v>
      </c>
      <c r="D109" s="55">
        <v>8</v>
      </c>
      <c r="E109" s="39" t="e">
        <f t="shared" si="14"/>
        <v>#N/A</v>
      </c>
      <c r="F109" s="55">
        <v>144</v>
      </c>
      <c r="G109" s="39" t="e">
        <f t="shared" si="12"/>
        <v>#N/A</v>
      </c>
      <c r="H109" s="39" t="e">
        <f t="shared" si="13"/>
        <v>#N/A</v>
      </c>
      <c r="I109" s="55">
        <v>45</v>
      </c>
      <c r="J109" s="55">
        <v>112</v>
      </c>
      <c r="K109" s="55">
        <v>3</v>
      </c>
      <c r="L109" s="39">
        <f>SUM($I$2:K109)</f>
        <v>11335</v>
      </c>
      <c r="M109" s="39" t="e">
        <f t="shared" si="10"/>
        <v>#N/A</v>
      </c>
      <c r="N109" s="39" t="e">
        <f t="shared" si="11"/>
        <v>#N/A</v>
      </c>
    </row>
    <row r="110" ht="15" customHeight="1" spans="1:14">
      <c r="A110" s="54">
        <v>45400</v>
      </c>
      <c r="B110" s="39">
        <f t="shared" si="8"/>
        <v>16</v>
      </c>
      <c r="C110" s="39">
        <f t="shared" si="9"/>
        <v>4</v>
      </c>
      <c r="D110" s="55">
        <v>9</v>
      </c>
      <c r="E110" s="39" t="e">
        <f t="shared" si="14"/>
        <v>#N/A</v>
      </c>
      <c r="F110" s="55">
        <v>104</v>
      </c>
      <c r="G110" s="39" t="e">
        <f t="shared" si="12"/>
        <v>#N/A</v>
      </c>
      <c r="H110" s="39" t="e">
        <f t="shared" si="13"/>
        <v>#N/A</v>
      </c>
      <c r="I110" s="55">
        <v>55</v>
      </c>
      <c r="J110" s="55">
        <v>85</v>
      </c>
      <c r="K110" s="55">
        <v>4</v>
      </c>
      <c r="L110" s="39">
        <f>SUM($I$2:K110)</f>
        <v>11479</v>
      </c>
      <c r="M110" s="39" t="e">
        <f t="shared" si="10"/>
        <v>#N/A</v>
      </c>
      <c r="N110" s="39" t="e">
        <f t="shared" si="11"/>
        <v>#N/A</v>
      </c>
    </row>
    <row r="111" ht="15" customHeight="1" spans="1:14">
      <c r="A111" s="54">
        <v>45401</v>
      </c>
      <c r="B111" s="39">
        <f t="shared" si="8"/>
        <v>16</v>
      </c>
      <c r="C111" s="39">
        <f t="shared" si="9"/>
        <v>5</v>
      </c>
      <c r="D111" s="55">
        <v>6</v>
      </c>
      <c r="E111" s="39" t="e">
        <f t="shared" si="14"/>
        <v>#N/A</v>
      </c>
      <c r="F111" s="55">
        <v>84</v>
      </c>
      <c r="G111" s="39" t="e">
        <f t="shared" si="12"/>
        <v>#N/A</v>
      </c>
      <c r="H111" s="39" t="e">
        <f t="shared" si="13"/>
        <v>#N/A</v>
      </c>
      <c r="I111" s="55">
        <v>49</v>
      </c>
      <c r="J111" s="55">
        <v>44</v>
      </c>
      <c r="K111" s="55">
        <v>3</v>
      </c>
      <c r="L111" s="39">
        <f>SUM($I$2:K111)</f>
        <v>11575</v>
      </c>
      <c r="M111" s="39" t="e">
        <f t="shared" si="10"/>
        <v>#N/A</v>
      </c>
      <c r="N111" s="39" t="e">
        <f t="shared" si="11"/>
        <v>#N/A</v>
      </c>
    </row>
    <row r="112" ht="15" customHeight="1" spans="1:14">
      <c r="A112" s="54">
        <v>45402</v>
      </c>
      <c r="B112" s="39">
        <f t="shared" si="8"/>
        <v>16</v>
      </c>
      <c r="C112" s="39">
        <f t="shared" si="9"/>
        <v>6</v>
      </c>
      <c r="D112" s="55">
        <v>10</v>
      </c>
      <c r="E112" s="39" t="e">
        <f t="shared" si="14"/>
        <v>#N/A</v>
      </c>
      <c r="F112" s="55">
        <v>109</v>
      </c>
      <c r="G112" s="39" t="e">
        <f t="shared" si="12"/>
        <v>#N/A</v>
      </c>
      <c r="H112" s="39" t="e">
        <f t="shared" si="13"/>
        <v>#N/A</v>
      </c>
      <c r="I112" s="55">
        <v>83</v>
      </c>
      <c r="J112" s="55">
        <v>74</v>
      </c>
      <c r="K112" s="55">
        <v>3</v>
      </c>
      <c r="L112" s="39">
        <f>SUM($I$2:K112)</f>
        <v>11735</v>
      </c>
      <c r="M112" s="39" t="e">
        <f t="shared" si="10"/>
        <v>#N/A</v>
      </c>
      <c r="N112" s="39" t="e">
        <f t="shared" si="11"/>
        <v>#N/A</v>
      </c>
    </row>
    <row r="113" ht="15" customHeight="1" spans="1:14">
      <c r="A113" s="54">
        <v>45403</v>
      </c>
      <c r="B113" s="39">
        <f t="shared" si="8"/>
        <v>16</v>
      </c>
      <c r="C113" s="39">
        <f t="shared" si="9"/>
        <v>7</v>
      </c>
      <c r="D113" s="55">
        <v>8</v>
      </c>
      <c r="E113" s="39">
        <f t="shared" si="14"/>
        <v>55</v>
      </c>
      <c r="F113" s="55">
        <v>91</v>
      </c>
      <c r="G113" s="39">
        <f t="shared" si="12"/>
        <v>532</v>
      </c>
      <c r="H113" s="39">
        <f t="shared" si="13"/>
        <v>722</v>
      </c>
      <c r="I113" s="55">
        <v>34</v>
      </c>
      <c r="J113" s="55">
        <v>80</v>
      </c>
      <c r="K113" s="55">
        <v>6</v>
      </c>
      <c r="L113" s="39">
        <f>SUM($I$2:K113)</f>
        <v>11855</v>
      </c>
      <c r="M113" s="39" t="e">
        <f t="shared" si="10"/>
        <v>#N/A</v>
      </c>
      <c r="N113" s="39" t="e">
        <f t="shared" si="11"/>
        <v>#N/A</v>
      </c>
    </row>
    <row r="114" ht="15" customHeight="1" spans="1:14">
      <c r="A114" s="54">
        <v>45404</v>
      </c>
      <c r="B114" s="39">
        <f t="shared" si="8"/>
        <v>17</v>
      </c>
      <c r="C114" s="39">
        <f t="shared" si="9"/>
        <v>1</v>
      </c>
      <c r="D114" s="55">
        <v>9</v>
      </c>
      <c r="E114" s="39" t="e">
        <f t="shared" si="14"/>
        <v>#N/A</v>
      </c>
      <c r="F114" s="55">
        <v>111</v>
      </c>
      <c r="G114" s="39" t="e">
        <f t="shared" si="12"/>
        <v>#N/A</v>
      </c>
      <c r="H114" s="39" t="e">
        <f t="shared" si="13"/>
        <v>#N/A</v>
      </c>
      <c r="I114" s="55">
        <v>90</v>
      </c>
      <c r="J114" s="55">
        <v>77</v>
      </c>
      <c r="K114" s="55">
        <v>4</v>
      </c>
      <c r="L114" s="39">
        <f>SUM($I$2:K114)</f>
        <v>12026</v>
      </c>
      <c r="M114" s="39" t="e">
        <f t="shared" si="10"/>
        <v>#N/A</v>
      </c>
      <c r="N114" s="39" t="e">
        <f t="shared" si="11"/>
        <v>#N/A</v>
      </c>
    </row>
    <row r="115" ht="15" customHeight="1" spans="1:14">
      <c r="A115" s="54">
        <v>45405</v>
      </c>
      <c r="B115" s="39">
        <f t="shared" si="8"/>
        <v>17</v>
      </c>
      <c r="C115" s="39">
        <f t="shared" si="9"/>
        <v>2</v>
      </c>
      <c r="D115" s="55">
        <v>4</v>
      </c>
      <c r="E115" s="39" t="e">
        <f t="shared" si="14"/>
        <v>#N/A</v>
      </c>
      <c r="F115" s="55">
        <v>48</v>
      </c>
      <c r="G115" s="39" t="e">
        <f t="shared" si="12"/>
        <v>#N/A</v>
      </c>
      <c r="H115" s="39" t="e">
        <f t="shared" si="13"/>
        <v>#N/A</v>
      </c>
      <c r="I115" s="55">
        <v>32</v>
      </c>
      <c r="J115" s="55">
        <v>38</v>
      </c>
      <c r="K115" s="55">
        <v>6</v>
      </c>
      <c r="L115" s="39">
        <f>SUM($I$2:K115)</f>
        <v>12102</v>
      </c>
      <c r="M115" s="39" t="e">
        <f t="shared" si="10"/>
        <v>#N/A</v>
      </c>
      <c r="N115" s="39" t="e">
        <f t="shared" si="11"/>
        <v>#N/A</v>
      </c>
    </row>
    <row r="116" ht="15" customHeight="1" spans="1:14">
      <c r="A116" s="54">
        <v>45406</v>
      </c>
      <c r="B116" s="39">
        <f t="shared" si="8"/>
        <v>17</v>
      </c>
      <c r="C116" s="39">
        <f t="shared" si="9"/>
        <v>3</v>
      </c>
      <c r="D116" s="55">
        <v>9</v>
      </c>
      <c r="E116" s="39" t="e">
        <f t="shared" si="14"/>
        <v>#N/A</v>
      </c>
      <c r="F116" s="55">
        <v>119</v>
      </c>
      <c r="G116" s="39" t="e">
        <f t="shared" si="12"/>
        <v>#N/A</v>
      </c>
      <c r="H116" s="39" t="e">
        <f t="shared" si="13"/>
        <v>#N/A</v>
      </c>
      <c r="I116" s="55">
        <v>83</v>
      </c>
      <c r="J116" s="55">
        <v>94</v>
      </c>
      <c r="K116" s="55">
        <v>3</v>
      </c>
      <c r="L116" s="39">
        <f>SUM($I$2:K116)</f>
        <v>12282</v>
      </c>
      <c r="M116" s="39" t="e">
        <f t="shared" si="10"/>
        <v>#N/A</v>
      </c>
      <c r="N116" s="39" t="e">
        <f t="shared" si="11"/>
        <v>#N/A</v>
      </c>
    </row>
    <row r="117" ht="15" customHeight="1" spans="1:14">
      <c r="A117" s="54">
        <v>45407</v>
      </c>
      <c r="B117" s="39">
        <f t="shared" si="8"/>
        <v>17</v>
      </c>
      <c r="C117" s="39">
        <f t="shared" si="9"/>
        <v>4</v>
      </c>
      <c r="D117" s="55">
        <v>5</v>
      </c>
      <c r="E117" s="39" t="e">
        <f t="shared" si="14"/>
        <v>#N/A</v>
      </c>
      <c r="F117" s="55">
        <v>53</v>
      </c>
      <c r="G117" s="39" t="e">
        <f t="shared" si="12"/>
        <v>#N/A</v>
      </c>
      <c r="H117" s="39" t="e">
        <f t="shared" si="13"/>
        <v>#N/A</v>
      </c>
      <c r="I117" s="55">
        <v>23</v>
      </c>
      <c r="J117" s="55">
        <v>39</v>
      </c>
      <c r="K117" s="55">
        <v>3</v>
      </c>
      <c r="L117" s="39">
        <f>SUM($I$2:K117)</f>
        <v>12347</v>
      </c>
      <c r="M117" s="39" t="e">
        <f t="shared" si="10"/>
        <v>#N/A</v>
      </c>
      <c r="N117" s="39" t="e">
        <f t="shared" si="11"/>
        <v>#N/A</v>
      </c>
    </row>
    <row r="118" ht="15" customHeight="1" spans="1:14">
      <c r="A118" s="54">
        <v>45408</v>
      </c>
      <c r="B118" s="39">
        <f t="shared" si="8"/>
        <v>17</v>
      </c>
      <c r="C118" s="39">
        <f t="shared" si="9"/>
        <v>5</v>
      </c>
      <c r="D118" s="55">
        <v>10</v>
      </c>
      <c r="E118" s="39" t="e">
        <f t="shared" si="14"/>
        <v>#N/A</v>
      </c>
      <c r="F118" s="55">
        <v>133</v>
      </c>
      <c r="G118" s="39" t="e">
        <f t="shared" si="12"/>
        <v>#N/A</v>
      </c>
      <c r="H118" s="39" t="e">
        <f t="shared" si="13"/>
        <v>#N/A</v>
      </c>
      <c r="I118" s="55">
        <v>65</v>
      </c>
      <c r="J118" s="55">
        <v>113</v>
      </c>
      <c r="K118" s="55">
        <v>2</v>
      </c>
      <c r="L118" s="39">
        <f>SUM($I$2:K118)</f>
        <v>12527</v>
      </c>
      <c r="M118" s="39" t="e">
        <f t="shared" si="10"/>
        <v>#N/A</v>
      </c>
      <c r="N118" s="39" t="e">
        <f t="shared" si="11"/>
        <v>#N/A</v>
      </c>
    </row>
    <row r="119" ht="15" customHeight="1" spans="1:14">
      <c r="A119" s="54">
        <v>45409</v>
      </c>
      <c r="B119" s="39">
        <f t="shared" si="8"/>
        <v>17</v>
      </c>
      <c r="C119" s="39">
        <f t="shared" si="9"/>
        <v>6</v>
      </c>
      <c r="D119" s="55">
        <v>5</v>
      </c>
      <c r="E119" s="39" t="e">
        <f t="shared" si="14"/>
        <v>#N/A</v>
      </c>
      <c r="F119" s="55">
        <v>48</v>
      </c>
      <c r="G119" s="39" t="e">
        <f t="shared" si="12"/>
        <v>#N/A</v>
      </c>
      <c r="H119" s="39" t="e">
        <f t="shared" si="13"/>
        <v>#N/A</v>
      </c>
      <c r="I119" s="55">
        <v>32</v>
      </c>
      <c r="J119" s="55">
        <v>32</v>
      </c>
      <c r="K119" s="55">
        <v>1</v>
      </c>
      <c r="L119" s="39">
        <f>SUM($I$2:K119)</f>
        <v>12592</v>
      </c>
      <c r="M119" s="39" t="e">
        <f t="shared" si="10"/>
        <v>#N/A</v>
      </c>
      <c r="N119" s="39" t="e">
        <f t="shared" si="11"/>
        <v>#N/A</v>
      </c>
    </row>
    <row r="120" ht="15" customHeight="1" spans="1:14">
      <c r="A120" s="54">
        <v>45410</v>
      </c>
      <c r="B120" s="39">
        <f t="shared" si="8"/>
        <v>17</v>
      </c>
      <c r="C120" s="39">
        <f t="shared" si="9"/>
        <v>7</v>
      </c>
      <c r="D120" s="55">
        <v>4</v>
      </c>
      <c r="E120" s="39">
        <f t="shared" si="14"/>
        <v>46</v>
      </c>
      <c r="F120" s="55">
        <v>42</v>
      </c>
      <c r="G120" s="39">
        <f t="shared" si="12"/>
        <v>395</v>
      </c>
      <c r="H120" s="39">
        <f t="shared" si="13"/>
        <v>554</v>
      </c>
      <c r="I120" s="55">
        <v>28</v>
      </c>
      <c r="J120" s="55">
        <v>39</v>
      </c>
      <c r="K120" s="55">
        <v>1</v>
      </c>
      <c r="L120" s="39">
        <f>SUM($I$2:K120)</f>
        <v>12660</v>
      </c>
      <c r="M120" s="39" t="e">
        <f t="shared" si="10"/>
        <v>#N/A</v>
      </c>
      <c r="N120" s="39" t="e">
        <f t="shared" si="11"/>
        <v>#N/A</v>
      </c>
    </row>
    <row r="121" ht="15" customHeight="1" spans="1:14">
      <c r="A121" s="54">
        <v>45411</v>
      </c>
      <c r="B121" s="39">
        <f t="shared" si="8"/>
        <v>18</v>
      </c>
      <c r="C121" s="39">
        <f t="shared" si="9"/>
        <v>1</v>
      </c>
      <c r="D121" s="55">
        <v>10</v>
      </c>
      <c r="E121" s="39" t="e">
        <f t="shared" si="14"/>
        <v>#N/A</v>
      </c>
      <c r="F121" s="55">
        <v>134</v>
      </c>
      <c r="G121" s="39" t="e">
        <f t="shared" si="12"/>
        <v>#N/A</v>
      </c>
      <c r="H121" s="39" t="e">
        <f t="shared" si="13"/>
        <v>#N/A</v>
      </c>
      <c r="I121" s="55">
        <v>72</v>
      </c>
      <c r="J121" s="55">
        <v>74</v>
      </c>
      <c r="K121" s="55">
        <v>4</v>
      </c>
      <c r="L121" s="39">
        <f>SUM($I$2:K121)</f>
        <v>12810</v>
      </c>
      <c r="M121" s="39" t="e">
        <f t="shared" si="10"/>
        <v>#N/A</v>
      </c>
      <c r="N121" s="39" t="e">
        <f t="shared" si="11"/>
        <v>#N/A</v>
      </c>
    </row>
    <row r="122" ht="15" customHeight="1" spans="1:14">
      <c r="A122" s="54">
        <v>45412</v>
      </c>
      <c r="B122" s="39">
        <f t="shared" si="8"/>
        <v>18</v>
      </c>
      <c r="C122" s="39">
        <f t="shared" si="9"/>
        <v>2</v>
      </c>
      <c r="D122" s="55">
        <v>4</v>
      </c>
      <c r="E122" s="39" t="e">
        <f t="shared" si="14"/>
        <v>#N/A</v>
      </c>
      <c r="F122" s="55">
        <v>30</v>
      </c>
      <c r="G122" s="39" t="e">
        <f t="shared" si="12"/>
        <v>#N/A</v>
      </c>
      <c r="H122" s="39" t="e">
        <f t="shared" si="13"/>
        <v>#N/A</v>
      </c>
      <c r="I122" s="55">
        <v>20</v>
      </c>
      <c r="J122" s="55">
        <v>23</v>
      </c>
      <c r="K122" s="55">
        <v>5</v>
      </c>
      <c r="L122" s="39">
        <f>SUM($I$2:K122)</f>
        <v>12858</v>
      </c>
      <c r="M122" s="39" t="e">
        <f t="shared" si="10"/>
        <v>#N/A</v>
      </c>
      <c r="N122" s="39" t="e">
        <f t="shared" si="11"/>
        <v>#N/A</v>
      </c>
    </row>
    <row r="123" ht="15" customHeight="1" spans="1:14">
      <c r="A123" s="54">
        <v>45413</v>
      </c>
      <c r="B123" s="39">
        <f t="shared" si="8"/>
        <v>18</v>
      </c>
      <c r="C123" s="39">
        <f t="shared" si="9"/>
        <v>3</v>
      </c>
      <c r="D123" s="55">
        <v>5</v>
      </c>
      <c r="E123" s="39" t="e">
        <f t="shared" si="14"/>
        <v>#N/A</v>
      </c>
      <c r="F123" s="55">
        <v>48</v>
      </c>
      <c r="G123" s="39" t="e">
        <f t="shared" si="12"/>
        <v>#N/A</v>
      </c>
      <c r="H123" s="39" t="e">
        <f t="shared" si="13"/>
        <v>#N/A</v>
      </c>
      <c r="I123" s="55">
        <v>34</v>
      </c>
      <c r="J123" s="55">
        <v>32</v>
      </c>
      <c r="K123" s="55">
        <v>4</v>
      </c>
      <c r="L123" s="39">
        <f>SUM($I$2:K123)</f>
        <v>12928</v>
      </c>
      <c r="M123" s="39" t="e">
        <f t="shared" si="10"/>
        <v>#N/A</v>
      </c>
      <c r="N123" s="39" t="e">
        <f t="shared" si="11"/>
        <v>#N/A</v>
      </c>
    </row>
    <row r="124" ht="15" customHeight="1" spans="1:14">
      <c r="A124" s="54">
        <v>45414</v>
      </c>
      <c r="B124" s="39">
        <f t="shared" si="8"/>
        <v>18</v>
      </c>
      <c r="C124" s="39">
        <f t="shared" si="9"/>
        <v>4</v>
      </c>
      <c r="D124" s="55">
        <v>8</v>
      </c>
      <c r="E124" s="39" t="e">
        <f t="shared" si="14"/>
        <v>#N/A</v>
      </c>
      <c r="F124" s="55">
        <v>91</v>
      </c>
      <c r="G124" s="39" t="e">
        <f t="shared" si="12"/>
        <v>#N/A</v>
      </c>
      <c r="H124" s="39" t="e">
        <f t="shared" si="13"/>
        <v>#N/A</v>
      </c>
      <c r="I124" s="55">
        <v>45</v>
      </c>
      <c r="J124" s="55">
        <v>78</v>
      </c>
      <c r="K124" s="55">
        <v>5</v>
      </c>
      <c r="L124" s="39">
        <f>SUM($I$2:K124)</f>
        <v>13056</v>
      </c>
      <c r="M124" s="39" t="e">
        <f t="shared" si="10"/>
        <v>#N/A</v>
      </c>
      <c r="N124" s="39" t="e">
        <f t="shared" si="11"/>
        <v>#N/A</v>
      </c>
    </row>
    <row r="125" ht="15" customHeight="1" spans="1:14">
      <c r="A125" s="54">
        <v>45415</v>
      </c>
      <c r="B125" s="39">
        <f t="shared" si="8"/>
        <v>18</v>
      </c>
      <c r="C125" s="39">
        <f t="shared" si="9"/>
        <v>5</v>
      </c>
      <c r="D125" s="55">
        <v>6</v>
      </c>
      <c r="E125" s="39" t="e">
        <f t="shared" si="14"/>
        <v>#N/A</v>
      </c>
      <c r="F125" s="55">
        <v>60</v>
      </c>
      <c r="G125" s="39" t="e">
        <f t="shared" si="12"/>
        <v>#N/A</v>
      </c>
      <c r="H125" s="39" t="e">
        <f t="shared" si="13"/>
        <v>#N/A</v>
      </c>
      <c r="I125" s="55">
        <v>26</v>
      </c>
      <c r="J125" s="55">
        <v>51</v>
      </c>
      <c r="K125" s="55">
        <v>1</v>
      </c>
      <c r="L125" s="39">
        <f>SUM($I$2:K125)</f>
        <v>13134</v>
      </c>
      <c r="M125" s="39" t="e">
        <f t="shared" si="10"/>
        <v>#N/A</v>
      </c>
      <c r="N125" s="39" t="e">
        <f t="shared" si="11"/>
        <v>#N/A</v>
      </c>
    </row>
    <row r="126" ht="15" customHeight="1" spans="1:14">
      <c r="A126" s="54">
        <v>45416</v>
      </c>
      <c r="B126" s="39">
        <f t="shared" si="8"/>
        <v>18</v>
      </c>
      <c r="C126" s="39">
        <f t="shared" si="9"/>
        <v>6</v>
      </c>
      <c r="D126" s="55">
        <v>10</v>
      </c>
      <c r="E126" s="39" t="e">
        <f t="shared" si="14"/>
        <v>#N/A</v>
      </c>
      <c r="F126" s="55">
        <v>112</v>
      </c>
      <c r="G126" s="39" t="e">
        <f t="shared" si="12"/>
        <v>#N/A</v>
      </c>
      <c r="H126" s="39" t="e">
        <f t="shared" si="13"/>
        <v>#N/A</v>
      </c>
      <c r="I126" s="55">
        <v>72</v>
      </c>
      <c r="J126" s="55">
        <v>82</v>
      </c>
      <c r="K126" s="55">
        <v>6</v>
      </c>
      <c r="L126" s="39">
        <f>SUM($I$2:K126)</f>
        <v>13294</v>
      </c>
      <c r="M126" s="39" t="e">
        <f t="shared" si="10"/>
        <v>#N/A</v>
      </c>
      <c r="N126" s="39" t="e">
        <f t="shared" si="11"/>
        <v>#N/A</v>
      </c>
    </row>
    <row r="127" ht="15" customHeight="1" spans="1:14">
      <c r="A127" s="54">
        <v>45417</v>
      </c>
      <c r="B127" s="39">
        <f t="shared" si="8"/>
        <v>18</v>
      </c>
      <c r="C127" s="39">
        <f t="shared" si="9"/>
        <v>7</v>
      </c>
      <c r="D127" s="55">
        <v>3</v>
      </c>
      <c r="E127" s="39">
        <f t="shared" si="14"/>
        <v>46</v>
      </c>
      <c r="F127" s="55">
        <v>35</v>
      </c>
      <c r="G127" s="39">
        <f t="shared" si="12"/>
        <v>346</v>
      </c>
      <c r="H127" s="39">
        <f t="shared" si="13"/>
        <v>510</v>
      </c>
      <c r="I127" s="55">
        <v>18</v>
      </c>
      <c r="J127" s="55">
        <v>32</v>
      </c>
      <c r="K127" s="55">
        <v>1</v>
      </c>
      <c r="L127" s="39">
        <f>SUM($I$2:K127)</f>
        <v>13345</v>
      </c>
      <c r="M127" s="39" t="e">
        <f t="shared" si="10"/>
        <v>#N/A</v>
      </c>
      <c r="N127" s="39" t="e">
        <f t="shared" si="11"/>
        <v>#N/A</v>
      </c>
    </row>
    <row r="128" ht="15" customHeight="1" spans="1:14">
      <c r="A128" s="54">
        <v>45418</v>
      </c>
      <c r="B128" s="39">
        <f t="shared" si="8"/>
        <v>19</v>
      </c>
      <c r="C128" s="39">
        <f t="shared" si="9"/>
        <v>1</v>
      </c>
      <c r="D128" s="55">
        <v>10</v>
      </c>
      <c r="E128" s="39" t="e">
        <f t="shared" si="14"/>
        <v>#N/A</v>
      </c>
      <c r="F128" s="55">
        <v>107</v>
      </c>
      <c r="G128" s="39" t="e">
        <f t="shared" si="12"/>
        <v>#N/A</v>
      </c>
      <c r="H128" s="39" t="e">
        <f t="shared" si="13"/>
        <v>#N/A</v>
      </c>
      <c r="I128" s="55">
        <v>76</v>
      </c>
      <c r="J128" s="55">
        <v>68</v>
      </c>
      <c r="K128" s="55">
        <v>6</v>
      </c>
      <c r="L128" s="39">
        <f>SUM($I$2:K128)</f>
        <v>13495</v>
      </c>
      <c r="M128" s="39" t="e">
        <f t="shared" si="10"/>
        <v>#N/A</v>
      </c>
      <c r="N128" s="39" t="e">
        <f t="shared" si="11"/>
        <v>#N/A</v>
      </c>
    </row>
    <row r="129" ht="15" customHeight="1" spans="1:14">
      <c r="A129" s="54">
        <v>45419</v>
      </c>
      <c r="B129" s="39">
        <f t="shared" si="8"/>
        <v>19</v>
      </c>
      <c r="C129" s="39">
        <f t="shared" si="9"/>
        <v>2</v>
      </c>
      <c r="D129" s="55">
        <v>8</v>
      </c>
      <c r="E129" s="39" t="e">
        <f t="shared" si="14"/>
        <v>#N/A</v>
      </c>
      <c r="F129" s="55">
        <v>78</v>
      </c>
      <c r="G129" s="39" t="e">
        <f t="shared" si="12"/>
        <v>#N/A</v>
      </c>
      <c r="H129" s="39" t="e">
        <f t="shared" si="13"/>
        <v>#N/A</v>
      </c>
      <c r="I129" s="55">
        <v>47</v>
      </c>
      <c r="J129" s="55">
        <v>78</v>
      </c>
      <c r="K129" s="55">
        <v>3</v>
      </c>
      <c r="L129" s="39">
        <f>SUM($I$2:K129)</f>
        <v>13623</v>
      </c>
      <c r="M129" s="39" t="e">
        <f t="shared" si="10"/>
        <v>#N/A</v>
      </c>
      <c r="N129" s="39" t="e">
        <f t="shared" si="11"/>
        <v>#N/A</v>
      </c>
    </row>
    <row r="130" ht="15" customHeight="1" spans="1:14">
      <c r="A130" s="54">
        <v>45420</v>
      </c>
      <c r="B130" s="39">
        <f t="shared" ref="B130:B193" si="15">WEEKNUM(A130,2)</f>
        <v>19</v>
      </c>
      <c r="C130" s="39">
        <f t="shared" si="9"/>
        <v>3</v>
      </c>
      <c r="D130" s="55">
        <v>7</v>
      </c>
      <c r="E130" s="39" t="e">
        <f t="shared" si="14"/>
        <v>#N/A</v>
      </c>
      <c r="F130" s="55">
        <v>95</v>
      </c>
      <c r="G130" s="39" t="e">
        <f t="shared" si="12"/>
        <v>#N/A</v>
      </c>
      <c r="H130" s="39" t="e">
        <f t="shared" si="13"/>
        <v>#N/A</v>
      </c>
      <c r="I130" s="55">
        <v>44</v>
      </c>
      <c r="J130" s="55">
        <v>55</v>
      </c>
      <c r="K130" s="55">
        <v>6</v>
      </c>
      <c r="L130" s="39">
        <f>SUM($I$2:K130)</f>
        <v>13728</v>
      </c>
      <c r="M130" s="39" t="e">
        <f t="shared" si="10"/>
        <v>#N/A</v>
      </c>
      <c r="N130" s="39" t="e">
        <f t="shared" si="11"/>
        <v>#N/A</v>
      </c>
    </row>
    <row r="131" ht="15" customHeight="1" spans="1:14">
      <c r="A131" s="54">
        <v>45421</v>
      </c>
      <c r="B131" s="39">
        <f t="shared" si="15"/>
        <v>19</v>
      </c>
      <c r="C131" s="39">
        <f t="shared" ref="C131:C194" si="16">WEEKDAY(A131,2)</f>
        <v>4</v>
      </c>
      <c r="D131" s="55">
        <v>5</v>
      </c>
      <c r="E131" s="39" t="e">
        <f t="shared" si="14"/>
        <v>#N/A</v>
      </c>
      <c r="F131" s="55">
        <v>48</v>
      </c>
      <c r="G131" s="39" t="e">
        <f t="shared" si="12"/>
        <v>#N/A</v>
      </c>
      <c r="H131" s="39" t="e">
        <f t="shared" si="13"/>
        <v>#N/A</v>
      </c>
      <c r="I131" s="55">
        <v>26</v>
      </c>
      <c r="J131" s="55">
        <v>43</v>
      </c>
      <c r="K131" s="55">
        <v>1</v>
      </c>
      <c r="L131" s="39">
        <f>SUM($I$2:K131)</f>
        <v>13798</v>
      </c>
      <c r="M131" s="39" t="e">
        <f t="shared" ref="M131:M194" si="17">IF(DAY(A131)=15,$O$1,NA())</f>
        <v>#N/A</v>
      </c>
      <c r="N131" s="39" t="e">
        <f t="shared" ref="N131:N194" si="18">IF(DAY(A131)=15,CHOOSE(MONTH(A131),"January","February","March","April","May","June","July","August","September","October","November","December"),NA())</f>
        <v>#N/A</v>
      </c>
    </row>
    <row r="132" ht="15" customHeight="1" spans="1:14">
      <c r="A132" s="54">
        <v>45422</v>
      </c>
      <c r="B132" s="39">
        <f t="shared" si="15"/>
        <v>19</v>
      </c>
      <c r="C132" s="39">
        <f t="shared" si="16"/>
        <v>5</v>
      </c>
      <c r="D132" s="55">
        <v>3</v>
      </c>
      <c r="E132" s="39" t="e">
        <f t="shared" si="14"/>
        <v>#N/A</v>
      </c>
      <c r="F132" s="55">
        <v>41</v>
      </c>
      <c r="G132" s="39" t="e">
        <f t="shared" si="12"/>
        <v>#N/A</v>
      </c>
      <c r="H132" s="39" t="e">
        <f t="shared" si="13"/>
        <v>#N/A</v>
      </c>
      <c r="I132" s="55">
        <v>22</v>
      </c>
      <c r="J132" s="55">
        <v>29</v>
      </c>
      <c r="K132" s="55">
        <v>6</v>
      </c>
      <c r="L132" s="39">
        <f>SUM($I$2:K132)</f>
        <v>13855</v>
      </c>
      <c r="M132" s="39" t="e">
        <f t="shared" si="17"/>
        <v>#N/A</v>
      </c>
      <c r="N132" s="39" t="e">
        <f t="shared" si="18"/>
        <v>#N/A</v>
      </c>
    </row>
    <row r="133" ht="15" customHeight="1" spans="1:14">
      <c r="A133" s="54">
        <v>45423</v>
      </c>
      <c r="B133" s="39">
        <f t="shared" si="15"/>
        <v>19</v>
      </c>
      <c r="C133" s="39">
        <f t="shared" si="16"/>
        <v>6</v>
      </c>
      <c r="D133" s="55">
        <v>5</v>
      </c>
      <c r="E133" s="39" t="e">
        <f t="shared" si="14"/>
        <v>#N/A</v>
      </c>
      <c r="F133" s="55">
        <v>65</v>
      </c>
      <c r="G133" s="39" t="e">
        <f t="shared" si="12"/>
        <v>#N/A</v>
      </c>
      <c r="H133" s="39" t="e">
        <f t="shared" si="13"/>
        <v>#N/A</v>
      </c>
      <c r="I133" s="55">
        <v>29</v>
      </c>
      <c r="J133" s="55">
        <v>68</v>
      </c>
      <c r="K133" s="55">
        <v>3</v>
      </c>
      <c r="L133" s="39">
        <f>SUM($I$2:K133)</f>
        <v>13955</v>
      </c>
      <c r="M133" s="39" t="e">
        <f t="shared" si="17"/>
        <v>#N/A</v>
      </c>
      <c r="N133" s="39" t="e">
        <f t="shared" si="18"/>
        <v>#N/A</v>
      </c>
    </row>
    <row r="134" ht="15" customHeight="1" spans="1:14">
      <c r="A134" s="54">
        <v>45424</v>
      </c>
      <c r="B134" s="39">
        <f t="shared" si="15"/>
        <v>19</v>
      </c>
      <c r="C134" s="39">
        <f t="shared" si="16"/>
        <v>7</v>
      </c>
      <c r="D134" s="55">
        <v>10</v>
      </c>
      <c r="E134" s="39">
        <f t="shared" si="14"/>
        <v>48</v>
      </c>
      <c r="F134" s="55">
        <v>153</v>
      </c>
      <c r="G134" s="39">
        <f t="shared" si="12"/>
        <v>402</v>
      </c>
      <c r="H134" s="39">
        <f t="shared" si="13"/>
        <v>587</v>
      </c>
      <c r="I134" s="55">
        <v>57</v>
      </c>
      <c r="J134" s="55">
        <v>117</v>
      </c>
      <c r="K134" s="55">
        <v>6</v>
      </c>
      <c r="L134" s="39">
        <f>SUM($I$2:K134)</f>
        <v>14135</v>
      </c>
      <c r="M134" s="39" t="e">
        <f t="shared" si="17"/>
        <v>#N/A</v>
      </c>
      <c r="N134" s="39" t="e">
        <f t="shared" si="18"/>
        <v>#N/A</v>
      </c>
    </row>
    <row r="135" ht="15" customHeight="1" spans="1:14">
      <c r="A135" s="54">
        <v>45425</v>
      </c>
      <c r="B135" s="39">
        <f t="shared" si="15"/>
        <v>20</v>
      </c>
      <c r="C135" s="39">
        <f t="shared" si="16"/>
        <v>1</v>
      </c>
      <c r="D135" s="55">
        <v>6</v>
      </c>
      <c r="E135" s="39" t="e">
        <f t="shared" si="14"/>
        <v>#N/A</v>
      </c>
      <c r="F135" s="55">
        <v>95</v>
      </c>
      <c r="G135" s="39" t="e">
        <f t="shared" ref="G135:G198" si="19">IF(B136&gt;B135,SUM(F131:F135),NA())</f>
        <v>#N/A</v>
      </c>
      <c r="H135" s="39" t="e">
        <f t="shared" si="13"/>
        <v>#N/A</v>
      </c>
      <c r="I135" s="55">
        <v>53</v>
      </c>
      <c r="J135" s="55">
        <v>49</v>
      </c>
      <c r="K135" s="55">
        <v>6</v>
      </c>
      <c r="L135" s="39">
        <f>SUM($I$2:K135)</f>
        <v>14243</v>
      </c>
      <c r="M135" s="39" t="e">
        <f t="shared" si="17"/>
        <v>#N/A</v>
      </c>
      <c r="N135" s="39" t="e">
        <f t="shared" si="18"/>
        <v>#N/A</v>
      </c>
    </row>
    <row r="136" ht="15" customHeight="1" spans="1:14">
      <c r="A136" s="54">
        <v>45426</v>
      </c>
      <c r="B136" s="39">
        <f t="shared" si="15"/>
        <v>20</v>
      </c>
      <c r="C136" s="39">
        <f t="shared" si="16"/>
        <v>2</v>
      </c>
      <c r="D136" s="55">
        <v>7</v>
      </c>
      <c r="E136" s="39" t="e">
        <f t="shared" si="14"/>
        <v>#N/A</v>
      </c>
      <c r="F136" s="55">
        <v>84</v>
      </c>
      <c r="G136" s="39" t="e">
        <f t="shared" si="19"/>
        <v>#N/A</v>
      </c>
      <c r="H136" s="39" t="e">
        <f t="shared" ref="H136:H199" si="20">IF(B137&gt;B136,SUM(F130:F136),NA())</f>
        <v>#N/A</v>
      </c>
      <c r="I136" s="55">
        <v>42</v>
      </c>
      <c r="J136" s="55">
        <v>79</v>
      </c>
      <c r="K136" s="55">
        <v>5</v>
      </c>
      <c r="L136" s="39">
        <f>SUM($I$2:K136)</f>
        <v>14369</v>
      </c>
      <c r="M136" s="39" t="e">
        <f t="shared" si="17"/>
        <v>#N/A</v>
      </c>
      <c r="N136" s="39" t="e">
        <f t="shared" si="18"/>
        <v>#N/A</v>
      </c>
    </row>
    <row r="137" ht="15" customHeight="1" spans="1:14">
      <c r="A137" s="54">
        <v>45427</v>
      </c>
      <c r="B137" s="39">
        <f t="shared" si="15"/>
        <v>20</v>
      </c>
      <c r="C137" s="39">
        <f t="shared" si="16"/>
        <v>3</v>
      </c>
      <c r="D137" s="55">
        <v>7</v>
      </c>
      <c r="E137" s="39" t="e">
        <f t="shared" ref="E137:E200" si="21">IF(B138&gt;B137,SUM(D131:D137),NA())</f>
        <v>#N/A</v>
      </c>
      <c r="F137" s="55">
        <v>88</v>
      </c>
      <c r="G137" s="39" t="e">
        <f t="shared" si="19"/>
        <v>#N/A</v>
      </c>
      <c r="H137" s="39" t="e">
        <f t="shared" si="20"/>
        <v>#N/A</v>
      </c>
      <c r="I137" s="55">
        <v>43</v>
      </c>
      <c r="J137" s="55">
        <v>86</v>
      </c>
      <c r="K137" s="55">
        <v>4</v>
      </c>
      <c r="L137" s="39">
        <f>SUM($I$2:K137)</f>
        <v>14502</v>
      </c>
      <c r="M137" s="39">
        <f t="shared" si="17"/>
        <v>3</v>
      </c>
      <c r="N137" s="39" t="str">
        <f t="shared" si="18"/>
        <v>May</v>
      </c>
    </row>
    <row r="138" ht="15" customHeight="1" spans="1:14">
      <c r="A138" s="54">
        <v>45428</v>
      </c>
      <c r="B138" s="39">
        <f t="shared" si="15"/>
        <v>20</v>
      </c>
      <c r="C138" s="39">
        <f t="shared" si="16"/>
        <v>4</v>
      </c>
      <c r="D138" s="55">
        <v>3</v>
      </c>
      <c r="E138" s="39" t="e">
        <f t="shared" si="21"/>
        <v>#N/A</v>
      </c>
      <c r="F138" s="55">
        <v>40</v>
      </c>
      <c r="G138" s="39" t="e">
        <f t="shared" si="19"/>
        <v>#N/A</v>
      </c>
      <c r="H138" s="39" t="e">
        <f t="shared" si="20"/>
        <v>#N/A</v>
      </c>
      <c r="I138" s="55">
        <v>13</v>
      </c>
      <c r="J138" s="55">
        <v>30</v>
      </c>
      <c r="K138" s="55">
        <v>2</v>
      </c>
      <c r="L138" s="39">
        <f>SUM($I$2:K138)</f>
        <v>14547</v>
      </c>
      <c r="M138" s="39" t="e">
        <f t="shared" si="17"/>
        <v>#N/A</v>
      </c>
      <c r="N138" s="39" t="e">
        <f t="shared" si="18"/>
        <v>#N/A</v>
      </c>
    </row>
    <row r="139" ht="15" customHeight="1" spans="1:14">
      <c r="A139" s="54">
        <v>45429</v>
      </c>
      <c r="B139" s="39">
        <f t="shared" si="15"/>
        <v>20</v>
      </c>
      <c r="C139" s="39">
        <f t="shared" si="16"/>
        <v>5</v>
      </c>
      <c r="D139" s="55">
        <v>6</v>
      </c>
      <c r="E139" s="39" t="e">
        <f t="shared" si="21"/>
        <v>#N/A</v>
      </c>
      <c r="F139" s="55">
        <v>83</v>
      </c>
      <c r="G139" s="39" t="e">
        <f t="shared" si="19"/>
        <v>#N/A</v>
      </c>
      <c r="H139" s="39" t="e">
        <f t="shared" si="20"/>
        <v>#N/A</v>
      </c>
      <c r="I139" s="55">
        <v>58</v>
      </c>
      <c r="J139" s="55">
        <v>54</v>
      </c>
      <c r="K139" s="55">
        <v>2</v>
      </c>
      <c r="L139" s="39">
        <f>SUM($I$2:K139)</f>
        <v>14661</v>
      </c>
      <c r="M139" s="39" t="e">
        <f t="shared" si="17"/>
        <v>#N/A</v>
      </c>
      <c r="N139" s="39" t="e">
        <f t="shared" si="18"/>
        <v>#N/A</v>
      </c>
    </row>
    <row r="140" ht="15" customHeight="1" spans="1:14">
      <c r="A140" s="54">
        <v>45430</v>
      </c>
      <c r="B140" s="39">
        <f t="shared" si="15"/>
        <v>20</v>
      </c>
      <c r="C140" s="39">
        <f t="shared" si="16"/>
        <v>6</v>
      </c>
      <c r="D140" s="55">
        <v>5</v>
      </c>
      <c r="E140" s="39" t="e">
        <f t="shared" si="21"/>
        <v>#N/A</v>
      </c>
      <c r="F140" s="55">
        <v>57</v>
      </c>
      <c r="G140" s="39" t="e">
        <f t="shared" si="19"/>
        <v>#N/A</v>
      </c>
      <c r="H140" s="39" t="e">
        <f t="shared" si="20"/>
        <v>#N/A</v>
      </c>
      <c r="I140" s="55">
        <v>25</v>
      </c>
      <c r="J140" s="55">
        <v>56</v>
      </c>
      <c r="K140" s="55">
        <v>4</v>
      </c>
      <c r="L140" s="39">
        <f>SUM($I$2:K140)</f>
        <v>14746</v>
      </c>
      <c r="M140" s="39" t="e">
        <f t="shared" si="17"/>
        <v>#N/A</v>
      </c>
      <c r="N140" s="39" t="e">
        <f t="shared" si="18"/>
        <v>#N/A</v>
      </c>
    </row>
    <row r="141" ht="15" customHeight="1" spans="1:14">
      <c r="A141" s="54">
        <v>45431</v>
      </c>
      <c r="B141" s="39">
        <f t="shared" si="15"/>
        <v>20</v>
      </c>
      <c r="C141" s="39">
        <f t="shared" si="16"/>
        <v>7</v>
      </c>
      <c r="D141" s="55">
        <v>10</v>
      </c>
      <c r="E141" s="39">
        <f t="shared" si="21"/>
        <v>44</v>
      </c>
      <c r="F141" s="55">
        <v>148</v>
      </c>
      <c r="G141" s="39">
        <f t="shared" si="19"/>
        <v>416</v>
      </c>
      <c r="H141" s="39">
        <f t="shared" si="20"/>
        <v>595</v>
      </c>
      <c r="I141" s="55">
        <v>49</v>
      </c>
      <c r="J141" s="55">
        <v>119</v>
      </c>
      <c r="K141" s="55">
        <v>2</v>
      </c>
      <c r="L141" s="39">
        <f>SUM($I$2:K141)</f>
        <v>14916</v>
      </c>
      <c r="M141" s="39" t="e">
        <f t="shared" si="17"/>
        <v>#N/A</v>
      </c>
      <c r="N141" s="39" t="e">
        <f t="shared" si="18"/>
        <v>#N/A</v>
      </c>
    </row>
    <row r="142" ht="15" customHeight="1" spans="1:14">
      <c r="A142" s="54">
        <v>45432</v>
      </c>
      <c r="B142" s="39">
        <f t="shared" si="15"/>
        <v>21</v>
      </c>
      <c r="C142" s="39">
        <f t="shared" si="16"/>
        <v>1</v>
      </c>
      <c r="D142" s="55">
        <v>5</v>
      </c>
      <c r="E142" s="39" t="e">
        <f t="shared" si="21"/>
        <v>#N/A</v>
      </c>
      <c r="F142" s="55">
        <v>44</v>
      </c>
      <c r="G142" s="39" t="e">
        <f t="shared" si="19"/>
        <v>#N/A</v>
      </c>
      <c r="H142" s="39" t="e">
        <f t="shared" si="20"/>
        <v>#N/A</v>
      </c>
      <c r="I142" s="55">
        <v>18</v>
      </c>
      <c r="J142" s="55">
        <v>49</v>
      </c>
      <c r="K142" s="55">
        <v>3</v>
      </c>
      <c r="L142" s="39">
        <f>SUM($I$2:K142)</f>
        <v>14986</v>
      </c>
      <c r="M142" s="39" t="e">
        <f t="shared" si="17"/>
        <v>#N/A</v>
      </c>
      <c r="N142" s="39" t="e">
        <f t="shared" si="18"/>
        <v>#N/A</v>
      </c>
    </row>
    <row r="143" ht="15" customHeight="1" spans="1:14">
      <c r="A143" s="54">
        <v>45433</v>
      </c>
      <c r="B143" s="39">
        <f t="shared" si="15"/>
        <v>21</v>
      </c>
      <c r="C143" s="39">
        <f t="shared" si="16"/>
        <v>2</v>
      </c>
      <c r="D143" s="55">
        <v>9</v>
      </c>
      <c r="E143" s="39" t="e">
        <f t="shared" si="21"/>
        <v>#N/A</v>
      </c>
      <c r="F143" s="55">
        <v>77</v>
      </c>
      <c r="G143" s="39" t="e">
        <f t="shared" si="19"/>
        <v>#N/A</v>
      </c>
      <c r="H143" s="39" t="e">
        <f t="shared" si="20"/>
        <v>#N/A</v>
      </c>
      <c r="I143" s="55">
        <v>31</v>
      </c>
      <c r="J143" s="55">
        <v>81</v>
      </c>
      <c r="K143" s="55">
        <v>5</v>
      </c>
      <c r="L143" s="39">
        <f>SUM($I$2:K143)</f>
        <v>15103</v>
      </c>
      <c r="M143" s="39" t="e">
        <f t="shared" si="17"/>
        <v>#N/A</v>
      </c>
      <c r="N143" s="39" t="e">
        <f t="shared" si="18"/>
        <v>#N/A</v>
      </c>
    </row>
    <row r="144" ht="15" customHeight="1" spans="1:14">
      <c r="A144" s="54">
        <v>45434</v>
      </c>
      <c r="B144" s="39">
        <f t="shared" si="15"/>
        <v>21</v>
      </c>
      <c r="C144" s="39">
        <f t="shared" si="16"/>
        <v>3</v>
      </c>
      <c r="D144" s="55">
        <v>5</v>
      </c>
      <c r="E144" s="39" t="e">
        <f t="shared" si="21"/>
        <v>#N/A</v>
      </c>
      <c r="F144" s="55">
        <v>62</v>
      </c>
      <c r="G144" s="39" t="e">
        <f t="shared" si="19"/>
        <v>#N/A</v>
      </c>
      <c r="H144" s="39" t="e">
        <f t="shared" si="20"/>
        <v>#N/A</v>
      </c>
      <c r="I144" s="55">
        <v>34</v>
      </c>
      <c r="J144" s="55">
        <v>53</v>
      </c>
      <c r="K144" s="55">
        <v>3</v>
      </c>
      <c r="L144" s="39">
        <f>SUM($I$2:K144)</f>
        <v>15193</v>
      </c>
      <c r="M144" s="39" t="e">
        <f t="shared" si="17"/>
        <v>#N/A</v>
      </c>
      <c r="N144" s="39" t="e">
        <f t="shared" si="18"/>
        <v>#N/A</v>
      </c>
    </row>
    <row r="145" ht="15" customHeight="1" spans="1:14">
      <c r="A145" s="54">
        <v>45435</v>
      </c>
      <c r="B145" s="39">
        <f t="shared" si="15"/>
        <v>21</v>
      </c>
      <c r="C145" s="39">
        <f t="shared" si="16"/>
        <v>4</v>
      </c>
      <c r="D145" s="55">
        <v>7</v>
      </c>
      <c r="E145" s="39" t="e">
        <f t="shared" si="21"/>
        <v>#N/A</v>
      </c>
      <c r="F145" s="55">
        <v>94</v>
      </c>
      <c r="G145" s="39" t="e">
        <f t="shared" si="19"/>
        <v>#N/A</v>
      </c>
      <c r="H145" s="39" t="e">
        <f t="shared" si="20"/>
        <v>#N/A</v>
      </c>
      <c r="I145" s="55">
        <v>56</v>
      </c>
      <c r="J145" s="55">
        <v>62</v>
      </c>
      <c r="K145" s="55">
        <v>1</v>
      </c>
      <c r="L145" s="39">
        <f>SUM($I$2:K145)</f>
        <v>15312</v>
      </c>
      <c r="M145" s="39" t="e">
        <f t="shared" si="17"/>
        <v>#N/A</v>
      </c>
      <c r="N145" s="39" t="e">
        <f t="shared" si="18"/>
        <v>#N/A</v>
      </c>
    </row>
    <row r="146" ht="15" customHeight="1" spans="1:14">
      <c r="A146" s="54">
        <v>45436</v>
      </c>
      <c r="B146" s="39">
        <f t="shared" si="15"/>
        <v>21</v>
      </c>
      <c r="C146" s="39">
        <f t="shared" si="16"/>
        <v>5</v>
      </c>
      <c r="D146" s="55">
        <v>7</v>
      </c>
      <c r="E146" s="39" t="e">
        <f t="shared" si="21"/>
        <v>#N/A</v>
      </c>
      <c r="F146" s="55">
        <v>83</v>
      </c>
      <c r="G146" s="39" t="e">
        <f t="shared" si="19"/>
        <v>#N/A</v>
      </c>
      <c r="H146" s="39" t="e">
        <f t="shared" si="20"/>
        <v>#N/A</v>
      </c>
      <c r="I146" s="55">
        <v>45</v>
      </c>
      <c r="J146" s="55">
        <v>56</v>
      </c>
      <c r="K146" s="55">
        <v>4</v>
      </c>
      <c r="L146" s="39">
        <f>SUM($I$2:K146)</f>
        <v>15417</v>
      </c>
      <c r="M146" s="39" t="e">
        <f t="shared" si="17"/>
        <v>#N/A</v>
      </c>
      <c r="N146" s="39" t="e">
        <f t="shared" si="18"/>
        <v>#N/A</v>
      </c>
    </row>
    <row r="147" ht="15" customHeight="1" spans="1:14">
      <c r="A147" s="54">
        <v>45437</v>
      </c>
      <c r="B147" s="39">
        <f t="shared" si="15"/>
        <v>21</v>
      </c>
      <c r="C147" s="39">
        <f t="shared" si="16"/>
        <v>6</v>
      </c>
      <c r="D147" s="55">
        <v>3</v>
      </c>
      <c r="E147" s="39" t="e">
        <f t="shared" si="21"/>
        <v>#N/A</v>
      </c>
      <c r="F147" s="55">
        <v>40</v>
      </c>
      <c r="G147" s="39" t="e">
        <f t="shared" si="19"/>
        <v>#N/A</v>
      </c>
      <c r="H147" s="39" t="e">
        <f t="shared" si="20"/>
        <v>#N/A</v>
      </c>
      <c r="I147" s="55">
        <v>20</v>
      </c>
      <c r="J147" s="55">
        <v>24</v>
      </c>
      <c r="K147" s="55">
        <v>4</v>
      </c>
      <c r="L147" s="39">
        <f>SUM($I$2:K147)</f>
        <v>15465</v>
      </c>
      <c r="M147" s="39" t="e">
        <f t="shared" si="17"/>
        <v>#N/A</v>
      </c>
      <c r="N147" s="39" t="e">
        <f t="shared" si="18"/>
        <v>#N/A</v>
      </c>
    </row>
    <row r="148" ht="15" customHeight="1" spans="1:14">
      <c r="A148" s="54">
        <v>45438</v>
      </c>
      <c r="B148" s="39">
        <f t="shared" si="15"/>
        <v>21</v>
      </c>
      <c r="C148" s="39">
        <f t="shared" si="16"/>
        <v>7</v>
      </c>
      <c r="D148" s="55">
        <v>10</v>
      </c>
      <c r="E148" s="39">
        <f t="shared" si="21"/>
        <v>46</v>
      </c>
      <c r="F148" s="55">
        <v>138</v>
      </c>
      <c r="G148" s="39">
        <f t="shared" si="19"/>
        <v>417</v>
      </c>
      <c r="H148" s="39">
        <f t="shared" si="20"/>
        <v>538</v>
      </c>
      <c r="I148" s="55">
        <v>61</v>
      </c>
      <c r="J148" s="55">
        <v>93</v>
      </c>
      <c r="K148" s="55">
        <v>6</v>
      </c>
      <c r="L148" s="39">
        <f>SUM($I$2:K148)</f>
        <v>15625</v>
      </c>
      <c r="M148" s="39" t="e">
        <f t="shared" si="17"/>
        <v>#N/A</v>
      </c>
      <c r="N148" s="39" t="e">
        <f t="shared" si="18"/>
        <v>#N/A</v>
      </c>
    </row>
    <row r="149" ht="15" customHeight="1" spans="1:14">
      <c r="A149" s="54">
        <v>45439</v>
      </c>
      <c r="B149" s="39">
        <f t="shared" si="15"/>
        <v>22</v>
      </c>
      <c r="C149" s="39">
        <f t="shared" si="16"/>
        <v>1</v>
      </c>
      <c r="D149" s="55">
        <v>3</v>
      </c>
      <c r="E149" s="39" t="e">
        <f t="shared" si="21"/>
        <v>#N/A</v>
      </c>
      <c r="F149" s="55">
        <v>47</v>
      </c>
      <c r="G149" s="39" t="e">
        <f t="shared" si="19"/>
        <v>#N/A</v>
      </c>
      <c r="H149" s="39" t="e">
        <f t="shared" si="20"/>
        <v>#N/A</v>
      </c>
      <c r="I149" s="55">
        <v>27</v>
      </c>
      <c r="J149" s="55">
        <v>25</v>
      </c>
      <c r="K149" s="55">
        <v>2</v>
      </c>
      <c r="L149" s="39">
        <f>SUM($I$2:K149)</f>
        <v>15679</v>
      </c>
      <c r="M149" s="39" t="e">
        <f t="shared" si="17"/>
        <v>#N/A</v>
      </c>
      <c r="N149" s="39" t="e">
        <f t="shared" si="18"/>
        <v>#N/A</v>
      </c>
    </row>
    <row r="150" ht="15" customHeight="1" spans="1:14">
      <c r="A150" s="54">
        <v>45440</v>
      </c>
      <c r="B150" s="39">
        <f t="shared" si="15"/>
        <v>22</v>
      </c>
      <c r="C150" s="39">
        <f t="shared" si="16"/>
        <v>2</v>
      </c>
      <c r="D150" s="55">
        <v>5</v>
      </c>
      <c r="E150" s="39" t="e">
        <f t="shared" si="21"/>
        <v>#N/A</v>
      </c>
      <c r="F150" s="55">
        <v>43</v>
      </c>
      <c r="G150" s="39" t="e">
        <f t="shared" si="19"/>
        <v>#N/A</v>
      </c>
      <c r="H150" s="39" t="e">
        <f t="shared" si="20"/>
        <v>#N/A</v>
      </c>
      <c r="I150" s="55">
        <v>22</v>
      </c>
      <c r="J150" s="55">
        <v>38</v>
      </c>
      <c r="K150" s="55">
        <v>5</v>
      </c>
      <c r="L150" s="39">
        <f>SUM($I$2:K150)</f>
        <v>15744</v>
      </c>
      <c r="M150" s="39" t="e">
        <f t="shared" si="17"/>
        <v>#N/A</v>
      </c>
      <c r="N150" s="39" t="e">
        <f t="shared" si="18"/>
        <v>#N/A</v>
      </c>
    </row>
    <row r="151" ht="15" customHeight="1" spans="1:14">
      <c r="A151" s="54">
        <v>45441</v>
      </c>
      <c r="B151" s="39">
        <f t="shared" si="15"/>
        <v>22</v>
      </c>
      <c r="C151" s="39">
        <f t="shared" si="16"/>
        <v>3</v>
      </c>
      <c r="D151" s="55">
        <v>6</v>
      </c>
      <c r="E151" s="39" t="e">
        <f t="shared" si="21"/>
        <v>#N/A</v>
      </c>
      <c r="F151" s="55">
        <v>70</v>
      </c>
      <c r="G151" s="39" t="e">
        <f t="shared" si="19"/>
        <v>#N/A</v>
      </c>
      <c r="H151" s="39" t="e">
        <f t="shared" si="20"/>
        <v>#N/A</v>
      </c>
      <c r="I151" s="55">
        <v>42</v>
      </c>
      <c r="J151" s="55">
        <v>45</v>
      </c>
      <c r="K151" s="55">
        <v>3</v>
      </c>
      <c r="L151" s="39">
        <f>SUM($I$2:K151)</f>
        <v>15834</v>
      </c>
      <c r="M151" s="39" t="e">
        <f t="shared" si="17"/>
        <v>#N/A</v>
      </c>
      <c r="N151" s="39" t="e">
        <f t="shared" si="18"/>
        <v>#N/A</v>
      </c>
    </row>
    <row r="152" ht="15" customHeight="1" spans="1:14">
      <c r="A152" s="54">
        <v>45442</v>
      </c>
      <c r="B152" s="39">
        <f t="shared" si="15"/>
        <v>22</v>
      </c>
      <c r="C152" s="39">
        <f t="shared" si="16"/>
        <v>4</v>
      </c>
      <c r="D152" s="55">
        <v>3</v>
      </c>
      <c r="E152" s="39" t="e">
        <f t="shared" si="21"/>
        <v>#N/A</v>
      </c>
      <c r="F152" s="55">
        <v>38</v>
      </c>
      <c r="G152" s="39" t="e">
        <f t="shared" si="19"/>
        <v>#N/A</v>
      </c>
      <c r="H152" s="39" t="e">
        <f t="shared" si="20"/>
        <v>#N/A</v>
      </c>
      <c r="I152" s="55">
        <v>18</v>
      </c>
      <c r="J152" s="55">
        <v>34</v>
      </c>
      <c r="K152" s="55">
        <v>2</v>
      </c>
      <c r="L152" s="39">
        <f>SUM($I$2:K152)</f>
        <v>15888</v>
      </c>
      <c r="M152" s="39" t="e">
        <f t="shared" si="17"/>
        <v>#N/A</v>
      </c>
      <c r="N152" s="39" t="e">
        <f t="shared" si="18"/>
        <v>#N/A</v>
      </c>
    </row>
    <row r="153" ht="15" customHeight="1" spans="1:14">
      <c r="A153" s="54">
        <v>45443</v>
      </c>
      <c r="B153" s="39">
        <f t="shared" si="15"/>
        <v>22</v>
      </c>
      <c r="C153" s="39">
        <f t="shared" si="16"/>
        <v>5</v>
      </c>
      <c r="D153" s="55">
        <v>9</v>
      </c>
      <c r="E153" s="39" t="e">
        <f t="shared" si="21"/>
        <v>#N/A</v>
      </c>
      <c r="F153" s="55">
        <v>146</v>
      </c>
      <c r="G153" s="39" t="e">
        <f t="shared" si="19"/>
        <v>#N/A</v>
      </c>
      <c r="H153" s="39" t="e">
        <f t="shared" si="20"/>
        <v>#N/A</v>
      </c>
      <c r="I153" s="55">
        <v>56</v>
      </c>
      <c r="J153" s="55">
        <v>122</v>
      </c>
      <c r="K153" s="55">
        <v>2</v>
      </c>
      <c r="L153" s="39">
        <f>SUM($I$2:K153)</f>
        <v>16068</v>
      </c>
      <c r="M153" s="39" t="e">
        <f t="shared" si="17"/>
        <v>#N/A</v>
      </c>
      <c r="N153" s="39" t="e">
        <f t="shared" si="18"/>
        <v>#N/A</v>
      </c>
    </row>
    <row r="154" ht="15" customHeight="1" spans="1:14">
      <c r="A154" s="54">
        <v>45444</v>
      </c>
      <c r="B154" s="39">
        <f t="shared" si="15"/>
        <v>22</v>
      </c>
      <c r="C154" s="39">
        <f t="shared" si="16"/>
        <v>6</v>
      </c>
      <c r="D154" s="55">
        <v>5</v>
      </c>
      <c r="E154" s="39" t="e">
        <f t="shared" si="21"/>
        <v>#N/A</v>
      </c>
      <c r="F154" s="55">
        <v>71</v>
      </c>
      <c r="G154" s="39" t="e">
        <f t="shared" si="19"/>
        <v>#N/A</v>
      </c>
      <c r="H154" s="39" t="e">
        <f t="shared" si="20"/>
        <v>#N/A</v>
      </c>
      <c r="I154" s="55">
        <v>24</v>
      </c>
      <c r="J154" s="55">
        <v>60</v>
      </c>
      <c r="K154" s="55">
        <v>6</v>
      </c>
      <c r="L154" s="39">
        <f>SUM($I$2:K154)</f>
        <v>16158</v>
      </c>
      <c r="M154" s="39" t="e">
        <f t="shared" si="17"/>
        <v>#N/A</v>
      </c>
      <c r="N154" s="39" t="e">
        <f t="shared" si="18"/>
        <v>#N/A</v>
      </c>
    </row>
    <row r="155" ht="15" customHeight="1" spans="1:14">
      <c r="A155" s="54">
        <v>45445</v>
      </c>
      <c r="B155" s="39">
        <f t="shared" si="15"/>
        <v>22</v>
      </c>
      <c r="C155" s="39">
        <f t="shared" si="16"/>
        <v>7</v>
      </c>
      <c r="D155" s="55">
        <v>5</v>
      </c>
      <c r="E155" s="39">
        <f t="shared" si="21"/>
        <v>36</v>
      </c>
      <c r="F155" s="55">
        <v>59</v>
      </c>
      <c r="G155" s="39">
        <f t="shared" si="19"/>
        <v>384</v>
      </c>
      <c r="H155" s="39">
        <f t="shared" si="20"/>
        <v>474</v>
      </c>
      <c r="I155" s="55">
        <v>32</v>
      </c>
      <c r="J155" s="55">
        <v>50</v>
      </c>
      <c r="K155" s="55">
        <v>3</v>
      </c>
      <c r="L155" s="39">
        <f>SUM($I$2:K155)</f>
        <v>16243</v>
      </c>
      <c r="M155" s="39" t="e">
        <f t="shared" si="17"/>
        <v>#N/A</v>
      </c>
      <c r="N155" s="39" t="e">
        <f t="shared" si="18"/>
        <v>#N/A</v>
      </c>
    </row>
    <row r="156" ht="15" customHeight="1" spans="1:14">
      <c r="A156" s="54">
        <v>45446</v>
      </c>
      <c r="B156" s="39">
        <f t="shared" si="15"/>
        <v>23</v>
      </c>
      <c r="C156" s="39">
        <f t="shared" si="16"/>
        <v>1</v>
      </c>
      <c r="D156" s="55">
        <v>5</v>
      </c>
      <c r="E156" s="39" t="e">
        <f t="shared" si="21"/>
        <v>#N/A</v>
      </c>
      <c r="F156" s="55">
        <v>65</v>
      </c>
      <c r="G156" s="39" t="e">
        <f t="shared" si="19"/>
        <v>#N/A</v>
      </c>
      <c r="H156" s="39" t="e">
        <f t="shared" si="20"/>
        <v>#N/A</v>
      </c>
      <c r="I156" s="55">
        <v>42</v>
      </c>
      <c r="J156" s="55">
        <v>39</v>
      </c>
      <c r="K156" s="55">
        <v>4</v>
      </c>
      <c r="L156" s="39">
        <f>SUM($I$2:K156)</f>
        <v>16328</v>
      </c>
      <c r="M156" s="39" t="e">
        <f t="shared" si="17"/>
        <v>#N/A</v>
      </c>
      <c r="N156" s="39" t="e">
        <f t="shared" si="18"/>
        <v>#N/A</v>
      </c>
    </row>
    <row r="157" ht="15" customHeight="1" spans="1:14">
      <c r="A157" s="54">
        <v>45447</v>
      </c>
      <c r="B157" s="39">
        <f t="shared" si="15"/>
        <v>23</v>
      </c>
      <c r="C157" s="39">
        <f t="shared" si="16"/>
        <v>2</v>
      </c>
      <c r="D157" s="55">
        <v>9</v>
      </c>
      <c r="E157" s="39" t="e">
        <f t="shared" si="21"/>
        <v>#N/A</v>
      </c>
      <c r="F157" s="55">
        <v>84</v>
      </c>
      <c r="G157" s="39" t="e">
        <f t="shared" si="19"/>
        <v>#N/A</v>
      </c>
      <c r="H157" s="39" t="e">
        <f t="shared" si="20"/>
        <v>#N/A</v>
      </c>
      <c r="I157" s="55">
        <v>50</v>
      </c>
      <c r="J157" s="55">
        <v>63</v>
      </c>
      <c r="K157" s="55">
        <v>4</v>
      </c>
      <c r="L157" s="39">
        <f>SUM($I$2:K157)</f>
        <v>16445</v>
      </c>
      <c r="M157" s="39" t="e">
        <f t="shared" si="17"/>
        <v>#N/A</v>
      </c>
      <c r="N157" s="39" t="e">
        <f t="shared" si="18"/>
        <v>#N/A</v>
      </c>
    </row>
    <row r="158" ht="15" customHeight="1" spans="1:14">
      <c r="A158" s="54">
        <v>45448</v>
      </c>
      <c r="B158" s="39">
        <f t="shared" si="15"/>
        <v>23</v>
      </c>
      <c r="C158" s="39">
        <f t="shared" si="16"/>
        <v>3</v>
      </c>
      <c r="D158" s="55">
        <v>9</v>
      </c>
      <c r="E158" s="39" t="e">
        <f t="shared" si="21"/>
        <v>#N/A</v>
      </c>
      <c r="F158" s="55">
        <v>90</v>
      </c>
      <c r="G158" s="39" t="e">
        <f t="shared" si="19"/>
        <v>#N/A</v>
      </c>
      <c r="H158" s="39" t="e">
        <f t="shared" si="20"/>
        <v>#N/A</v>
      </c>
      <c r="I158" s="55">
        <v>49</v>
      </c>
      <c r="J158" s="55">
        <v>63</v>
      </c>
      <c r="K158" s="55">
        <v>5</v>
      </c>
      <c r="L158" s="39">
        <f>SUM($I$2:K158)</f>
        <v>16562</v>
      </c>
      <c r="M158" s="39" t="e">
        <f t="shared" si="17"/>
        <v>#N/A</v>
      </c>
      <c r="N158" s="39" t="e">
        <f t="shared" si="18"/>
        <v>#N/A</v>
      </c>
    </row>
    <row r="159" ht="15" customHeight="1" spans="1:14">
      <c r="A159" s="54">
        <v>45449</v>
      </c>
      <c r="B159" s="39">
        <f t="shared" si="15"/>
        <v>23</v>
      </c>
      <c r="C159" s="39">
        <f t="shared" si="16"/>
        <v>4</v>
      </c>
      <c r="D159" s="55">
        <v>3</v>
      </c>
      <c r="E159" s="39" t="e">
        <f t="shared" si="21"/>
        <v>#N/A</v>
      </c>
      <c r="F159" s="55">
        <v>42</v>
      </c>
      <c r="G159" s="39" t="e">
        <f t="shared" si="19"/>
        <v>#N/A</v>
      </c>
      <c r="H159" s="39" t="e">
        <f t="shared" si="20"/>
        <v>#N/A</v>
      </c>
      <c r="I159" s="55">
        <v>17</v>
      </c>
      <c r="J159" s="55">
        <v>39</v>
      </c>
      <c r="K159" s="55">
        <v>1</v>
      </c>
      <c r="L159" s="39">
        <f>SUM($I$2:K159)</f>
        <v>16619</v>
      </c>
      <c r="M159" s="39" t="e">
        <f t="shared" si="17"/>
        <v>#N/A</v>
      </c>
      <c r="N159" s="39" t="e">
        <f t="shared" si="18"/>
        <v>#N/A</v>
      </c>
    </row>
    <row r="160" ht="15" customHeight="1" spans="1:14">
      <c r="A160" s="54">
        <v>45450</v>
      </c>
      <c r="B160" s="39">
        <f t="shared" si="15"/>
        <v>23</v>
      </c>
      <c r="C160" s="39">
        <f t="shared" si="16"/>
        <v>5</v>
      </c>
      <c r="D160" s="55">
        <v>6</v>
      </c>
      <c r="E160" s="39" t="e">
        <f t="shared" si="21"/>
        <v>#N/A</v>
      </c>
      <c r="F160" s="55">
        <v>59</v>
      </c>
      <c r="G160" s="39" t="e">
        <f t="shared" si="19"/>
        <v>#N/A</v>
      </c>
      <c r="H160" s="39" t="e">
        <f t="shared" si="20"/>
        <v>#N/A</v>
      </c>
      <c r="I160" s="55">
        <v>25</v>
      </c>
      <c r="J160" s="55">
        <v>67</v>
      </c>
      <c r="K160" s="55">
        <v>4</v>
      </c>
      <c r="L160" s="39">
        <f>SUM($I$2:K160)</f>
        <v>16715</v>
      </c>
      <c r="M160" s="39" t="e">
        <f t="shared" si="17"/>
        <v>#N/A</v>
      </c>
      <c r="N160" s="39" t="e">
        <f t="shared" si="18"/>
        <v>#N/A</v>
      </c>
    </row>
    <row r="161" ht="15" customHeight="1" spans="1:14">
      <c r="A161" s="54">
        <v>45451</v>
      </c>
      <c r="B161" s="39">
        <f t="shared" si="15"/>
        <v>23</v>
      </c>
      <c r="C161" s="39">
        <f t="shared" si="16"/>
        <v>6</v>
      </c>
      <c r="D161" s="55">
        <v>8</v>
      </c>
      <c r="E161" s="39" t="e">
        <f t="shared" si="21"/>
        <v>#N/A</v>
      </c>
      <c r="F161" s="55">
        <v>109</v>
      </c>
      <c r="G161" s="39" t="e">
        <f t="shared" si="19"/>
        <v>#N/A</v>
      </c>
      <c r="H161" s="39" t="e">
        <f t="shared" si="20"/>
        <v>#N/A</v>
      </c>
      <c r="I161" s="55">
        <v>76</v>
      </c>
      <c r="J161" s="55">
        <v>70</v>
      </c>
      <c r="K161" s="55">
        <v>6</v>
      </c>
      <c r="L161" s="39">
        <f>SUM($I$2:K161)</f>
        <v>16867</v>
      </c>
      <c r="M161" s="39" t="e">
        <f t="shared" si="17"/>
        <v>#N/A</v>
      </c>
      <c r="N161" s="39" t="e">
        <f t="shared" si="18"/>
        <v>#N/A</v>
      </c>
    </row>
    <row r="162" ht="15" customHeight="1" spans="1:14">
      <c r="A162" s="54">
        <v>45452</v>
      </c>
      <c r="B162" s="39">
        <f t="shared" si="15"/>
        <v>23</v>
      </c>
      <c r="C162" s="39">
        <f t="shared" si="16"/>
        <v>7</v>
      </c>
      <c r="D162" s="55">
        <v>10</v>
      </c>
      <c r="E162" s="39">
        <f t="shared" si="21"/>
        <v>50</v>
      </c>
      <c r="F162" s="55">
        <v>74</v>
      </c>
      <c r="G162" s="39">
        <f t="shared" si="19"/>
        <v>374</v>
      </c>
      <c r="H162" s="39">
        <f t="shared" si="20"/>
        <v>523</v>
      </c>
      <c r="I162" s="55">
        <v>53</v>
      </c>
      <c r="J162" s="55">
        <v>65</v>
      </c>
      <c r="K162" s="55">
        <v>2</v>
      </c>
      <c r="L162" s="39">
        <f>SUM($I$2:K162)</f>
        <v>16987</v>
      </c>
      <c r="M162" s="39" t="e">
        <f t="shared" si="17"/>
        <v>#N/A</v>
      </c>
      <c r="N162" s="39" t="e">
        <f t="shared" si="18"/>
        <v>#N/A</v>
      </c>
    </row>
    <row r="163" ht="15" customHeight="1" spans="1:14">
      <c r="A163" s="54">
        <v>45453</v>
      </c>
      <c r="B163" s="39">
        <f t="shared" si="15"/>
        <v>24</v>
      </c>
      <c r="C163" s="39">
        <f t="shared" si="16"/>
        <v>1</v>
      </c>
      <c r="D163" s="55">
        <v>6</v>
      </c>
      <c r="E163" s="39" t="e">
        <f t="shared" si="21"/>
        <v>#N/A</v>
      </c>
      <c r="F163" s="55">
        <v>88</v>
      </c>
      <c r="G163" s="39" t="e">
        <f t="shared" si="19"/>
        <v>#N/A</v>
      </c>
      <c r="H163" s="39" t="e">
        <f t="shared" si="20"/>
        <v>#N/A</v>
      </c>
      <c r="I163" s="55">
        <v>50</v>
      </c>
      <c r="J163" s="55">
        <v>59</v>
      </c>
      <c r="K163" s="55">
        <v>5</v>
      </c>
      <c r="L163" s="39">
        <f>SUM($I$2:K163)</f>
        <v>17101</v>
      </c>
      <c r="M163" s="39" t="e">
        <f t="shared" si="17"/>
        <v>#N/A</v>
      </c>
      <c r="N163" s="39" t="e">
        <f t="shared" si="18"/>
        <v>#N/A</v>
      </c>
    </row>
    <row r="164" ht="15" customHeight="1" spans="1:14">
      <c r="A164" s="54">
        <v>45454</v>
      </c>
      <c r="B164" s="39">
        <f t="shared" si="15"/>
        <v>24</v>
      </c>
      <c r="C164" s="39">
        <f t="shared" si="16"/>
        <v>2</v>
      </c>
      <c r="D164" s="55">
        <v>7</v>
      </c>
      <c r="E164" s="39" t="e">
        <f t="shared" si="21"/>
        <v>#N/A</v>
      </c>
      <c r="F164" s="55">
        <v>57</v>
      </c>
      <c r="G164" s="39" t="e">
        <f t="shared" si="19"/>
        <v>#N/A</v>
      </c>
      <c r="H164" s="39" t="e">
        <f t="shared" si="20"/>
        <v>#N/A</v>
      </c>
      <c r="I164" s="55">
        <v>35</v>
      </c>
      <c r="J164" s="55">
        <v>46</v>
      </c>
      <c r="K164" s="55">
        <v>3</v>
      </c>
      <c r="L164" s="39">
        <f>SUM($I$2:K164)</f>
        <v>17185</v>
      </c>
      <c r="M164" s="39" t="e">
        <f t="shared" si="17"/>
        <v>#N/A</v>
      </c>
      <c r="N164" s="39" t="e">
        <f t="shared" si="18"/>
        <v>#N/A</v>
      </c>
    </row>
    <row r="165" ht="15" customHeight="1" spans="1:14">
      <c r="A165" s="54">
        <v>45455</v>
      </c>
      <c r="B165" s="39">
        <f t="shared" si="15"/>
        <v>24</v>
      </c>
      <c r="C165" s="39">
        <f t="shared" si="16"/>
        <v>3</v>
      </c>
      <c r="D165" s="55">
        <v>10</v>
      </c>
      <c r="E165" s="39" t="e">
        <f t="shared" si="21"/>
        <v>#N/A</v>
      </c>
      <c r="F165" s="55">
        <v>116</v>
      </c>
      <c r="G165" s="39" t="e">
        <f t="shared" si="19"/>
        <v>#N/A</v>
      </c>
      <c r="H165" s="39" t="e">
        <f t="shared" si="20"/>
        <v>#N/A</v>
      </c>
      <c r="I165" s="55">
        <v>72</v>
      </c>
      <c r="J165" s="55">
        <v>92</v>
      </c>
      <c r="K165" s="55">
        <v>6</v>
      </c>
      <c r="L165" s="39">
        <f>SUM($I$2:K165)</f>
        <v>17355</v>
      </c>
      <c r="M165" s="39" t="e">
        <f t="shared" si="17"/>
        <v>#N/A</v>
      </c>
      <c r="N165" s="39" t="e">
        <f t="shared" si="18"/>
        <v>#N/A</v>
      </c>
    </row>
    <row r="166" ht="15" customHeight="1" spans="1:14">
      <c r="A166" s="54">
        <v>45456</v>
      </c>
      <c r="B166" s="39">
        <f t="shared" si="15"/>
        <v>24</v>
      </c>
      <c r="C166" s="39">
        <f t="shared" si="16"/>
        <v>4</v>
      </c>
      <c r="D166" s="55">
        <v>6</v>
      </c>
      <c r="E166" s="39" t="e">
        <f t="shared" si="21"/>
        <v>#N/A</v>
      </c>
      <c r="F166" s="55">
        <v>74</v>
      </c>
      <c r="G166" s="39" t="e">
        <f t="shared" si="19"/>
        <v>#N/A</v>
      </c>
      <c r="H166" s="39" t="e">
        <f t="shared" si="20"/>
        <v>#N/A</v>
      </c>
      <c r="I166" s="55">
        <v>35</v>
      </c>
      <c r="J166" s="55">
        <v>59</v>
      </c>
      <c r="K166" s="55">
        <v>2</v>
      </c>
      <c r="L166" s="39">
        <f>SUM($I$2:K166)</f>
        <v>17451</v>
      </c>
      <c r="M166" s="39" t="e">
        <f t="shared" si="17"/>
        <v>#N/A</v>
      </c>
      <c r="N166" s="39" t="e">
        <f t="shared" si="18"/>
        <v>#N/A</v>
      </c>
    </row>
    <row r="167" ht="15" customHeight="1" spans="1:14">
      <c r="A167" s="54">
        <v>45457</v>
      </c>
      <c r="B167" s="39">
        <f t="shared" si="15"/>
        <v>24</v>
      </c>
      <c r="C167" s="39">
        <f t="shared" si="16"/>
        <v>5</v>
      </c>
      <c r="D167" s="55">
        <v>4</v>
      </c>
      <c r="E167" s="39" t="e">
        <f t="shared" si="21"/>
        <v>#N/A</v>
      </c>
      <c r="F167" s="55">
        <v>46</v>
      </c>
      <c r="G167" s="39" t="e">
        <f t="shared" si="19"/>
        <v>#N/A</v>
      </c>
      <c r="H167" s="39" t="e">
        <f t="shared" si="20"/>
        <v>#N/A</v>
      </c>
      <c r="I167" s="55">
        <v>28</v>
      </c>
      <c r="J167" s="55">
        <v>35</v>
      </c>
      <c r="K167" s="55">
        <v>1</v>
      </c>
      <c r="L167" s="39">
        <f>SUM($I$2:K167)</f>
        <v>17515</v>
      </c>
      <c r="M167" s="39" t="e">
        <f t="shared" si="17"/>
        <v>#N/A</v>
      </c>
      <c r="N167" s="39" t="e">
        <f t="shared" si="18"/>
        <v>#N/A</v>
      </c>
    </row>
    <row r="168" ht="15" customHeight="1" spans="1:14">
      <c r="A168" s="54">
        <v>45458</v>
      </c>
      <c r="B168" s="39">
        <f t="shared" si="15"/>
        <v>24</v>
      </c>
      <c r="C168" s="39">
        <f t="shared" si="16"/>
        <v>6</v>
      </c>
      <c r="D168" s="55">
        <v>10</v>
      </c>
      <c r="E168" s="39" t="e">
        <f t="shared" si="21"/>
        <v>#N/A</v>
      </c>
      <c r="F168" s="55">
        <v>123</v>
      </c>
      <c r="G168" s="39" t="e">
        <f t="shared" si="19"/>
        <v>#N/A</v>
      </c>
      <c r="H168" s="39" t="e">
        <f t="shared" si="20"/>
        <v>#N/A</v>
      </c>
      <c r="I168" s="55">
        <v>72</v>
      </c>
      <c r="J168" s="55">
        <v>75</v>
      </c>
      <c r="K168" s="55">
        <v>3</v>
      </c>
      <c r="L168" s="39">
        <f>SUM($I$2:K168)</f>
        <v>17665</v>
      </c>
      <c r="M168" s="39">
        <f t="shared" si="17"/>
        <v>3</v>
      </c>
      <c r="N168" s="39" t="str">
        <f t="shared" si="18"/>
        <v>June</v>
      </c>
    </row>
    <row r="169" ht="15" customHeight="1" spans="1:14">
      <c r="A169" s="54">
        <v>45459</v>
      </c>
      <c r="B169" s="39">
        <f t="shared" si="15"/>
        <v>24</v>
      </c>
      <c r="C169" s="39">
        <f t="shared" si="16"/>
        <v>7</v>
      </c>
      <c r="D169" s="55">
        <v>9</v>
      </c>
      <c r="E169" s="39">
        <f t="shared" si="21"/>
        <v>52</v>
      </c>
      <c r="F169" s="55">
        <v>108</v>
      </c>
      <c r="G169" s="39">
        <f t="shared" si="19"/>
        <v>467</v>
      </c>
      <c r="H169" s="39">
        <f t="shared" si="20"/>
        <v>612</v>
      </c>
      <c r="I169" s="55">
        <v>68</v>
      </c>
      <c r="J169" s="55">
        <v>71</v>
      </c>
      <c r="K169" s="55">
        <v>5</v>
      </c>
      <c r="L169" s="39">
        <f>SUM($I$2:K169)</f>
        <v>17809</v>
      </c>
      <c r="M169" s="39" t="e">
        <f t="shared" si="17"/>
        <v>#N/A</v>
      </c>
      <c r="N169" s="39" t="e">
        <f t="shared" si="18"/>
        <v>#N/A</v>
      </c>
    </row>
    <row r="170" ht="15" customHeight="1" spans="1:14">
      <c r="A170" s="54">
        <v>45460</v>
      </c>
      <c r="B170" s="39">
        <f t="shared" si="15"/>
        <v>25</v>
      </c>
      <c r="C170" s="39">
        <f t="shared" si="16"/>
        <v>1</v>
      </c>
      <c r="D170" s="55">
        <v>8</v>
      </c>
      <c r="E170" s="39" t="e">
        <f t="shared" si="21"/>
        <v>#N/A</v>
      </c>
      <c r="F170" s="55">
        <v>75</v>
      </c>
      <c r="G170" s="39" t="e">
        <f t="shared" si="19"/>
        <v>#N/A</v>
      </c>
      <c r="H170" s="39" t="e">
        <f t="shared" si="20"/>
        <v>#N/A</v>
      </c>
      <c r="I170" s="55">
        <v>36</v>
      </c>
      <c r="J170" s="55">
        <v>71</v>
      </c>
      <c r="K170" s="55">
        <v>5</v>
      </c>
      <c r="L170" s="39">
        <f>SUM($I$2:K170)</f>
        <v>17921</v>
      </c>
      <c r="M170" s="39" t="e">
        <f t="shared" si="17"/>
        <v>#N/A</v>
      </c>
      <c r="N170" s="39" t="e">
        <f t="shared" si="18"/>
        <v>#N/A</v>
      </c>
    </row>
    <row r="171" ht="15" customHeight="1" spans="1:14">
      <c r="A171" s="54">
        <v>45461</v>
      </c>
      <c r="B171" s="39">
        <f t="shared" si="15"/>
        <v>25</v>
      </c>
      <c r="C171" s="39">
        <f t="shared" si="16"/>
        <v>2</v>
      </c>
      <c r="D171" s="55">
        <v>8</v>
      </c>
      <c r="E171" s="39" t="e">
        <f t="shared" si="21"/>
        <v>#N/A</v>
      </c>
      <c r="F171" s="55">
        <v>123</v>
      </c>
      <c r="G171" s="39" t="e">
        <f t="shared" si="19"/>
        <v>#N/A</v>
      </c>
      <c r="H171" s="39" t="e">
        <f t="shared" si="20"/>
        <v>#N/A</v>
      </c>
      <c r="I171" s="55">
        <v>53</v>
      </c>
      <c r="J171" s="55">
        <v>96</v>
      </c>
      <c r="K171" s="55">
        <v>3</v>
      </c>
      <c r="L171" s="39">
        <f>SUM($I$2:K171)</f>
        <v>18073</v>
      </c>
      <c r="M171" s="39" t="e">
        <f t="shared" si="17"/>
        <v>#N/A</v>
      </c>
      <c r="N171" s="39" t="e">
        <f t="shared" si="18"/>
        <v>#N/A</v>
      </c>
    </row>
    <row r="172" ht="15" customHeight="1" spans="1:14">
      <c r="A172" s="54">
        <v>45462</v>
      </c>
      <c r="B172" s="39">
        <f t="shared" si="15"/>
        <v>25</v>
      </c>
      <c r="C172" s="39">
        <f t="shared" si="16"/>
        <v>3</v>
      </c>
      <c r="D172" s="55">
        <v>5</v>
      </c>
      <c r="E172" s="39" t="e">
        <f t="shared" si="21"/>
        <v>#N/A</v>
      </c>
      <c r="F172" s="55">
        <v>76</v>
      </c>
      <c r="G172" s="39" t="e">
        <f t="shared" si="19"/>
        <v>#N/A</v>
      </c>
      <c r="H172" s="39" t="e">
        <f t="shared" si="20"/>
        <v>#N/A</v>
      </c>
      <c r="I172" s="55">
        <v>34</v>
      </c>
      <c r="J172" s="55">
        <v>50</v>
      </c>
      <c r="K172" s="55">
        <v>1</v>
      </c>
      <c r="L172" s="39">
        <f>SUM($I$2:K172)</f>
        <v>18158</v>
      </c>
      <c r="M172" s="39" t="e">
        <f t="shared" si="17"/>
        <v>#N/A</v>
      </c>
      <c r="N172" s="39" t="e">
        <f t="shared" si="18"/>
        <v>#N/A</v>
      </c>
    </row>
    <row r="173" ht="15" customHeight="1" spans="1:14">
      <c r="A173" s="54">
        <v>45463</v>
      </c>
      <c r="B173" s="39">
        <f t="shared" si="15"/>
        <v>25</v>
      </c>
      <c r="C173" s="39">
        <f t="shared" si="16"/>
        <v>4</v>
      </c>
      <c r="D173" s="55">
        <v>3</v>
      </c>
      <c r="E173" s="39" t="e">
        <f t="shared" si="21"/>
        <v>#N/A</v>
      </c>
      <c r="F173" s="55">
        <v>47</v>
      </c>
      <c r="G173" s="39" t="e">
        <f t="shared" si="19"/>
        <v>#N/A</v>
      </c>
      <c r="H173" s="39" t="e">
        <f t="shared" si="20"/>
        <v>#N/A</v>
      </c>
      <c r="I173" s="55">
        <v>27</v>
      </c>
      <c r="J173" s="55">
        <v>29</v>
      </c>
      <c r="K173" s="55">
        <v>4</v>
      </c>
      <c r="L173" s="39">
        <f>SUM($I$2:K173)</f>
        <v>18218</v>
      </c>
      <c r="M173" s="39" t="e">
        <f t="shared" si="17"/>
        <v>#N/A</v>
      </c>
      <c r="N173" s="39" t="e">
        <f t="shared" si="18"/>
        <v>#N/A</v>
      </c>
    </row>
    <row r="174" ht="15" customHeight="1" spans="1:14">
      <c r="A174" s="54">
        <v>45464</v>
      </c>
      <c r="B174" s="39">
        <f t="shared" si="15"/>
        <v>25</v>
      </c>
      <c r="C174" s="39">
        <f t="shared" si="16"/>
        <v>5</v>
      </c>
      <c r="D174" s="55">
        <v>3</v>
      </c>
      <c r="E174" s="39" t="e">
        <f t="shared" si="21"/>
        <v>#N/A</v>
      </c>
      <c r="F174" s="55">
        <v>36</v>
      </c>
      <c r="G174" s="39" t="e">
        <f t="shared" si="19"/>
        <v>#N/A</v>
      </c>
      <c r="H174" s="39" t="e">
        <f t="shared" si="20"/>
        <v>#N/A</v>
      </c>
      <c r="I174" s="55">
        <v>18</v>
      </c>
      <c r="J174" s="55">
        <v>31</v>
      </c>
      <c r="K174" s="55">
        <v>5</v>
      </c>
      <c r="L174" s="39">
        <f>SUM($I$2:K174)</f>
        <v>18272</v>
      </c>
      <c r="M174" s="39" t="e">
        <f t="shared" si="17"/>
        <v>#N/A</v>
      </c>
      <c r="N174" s="39" t="e">
        <f t="shared" si="18"/>
        <v>#N/A</v>
      </c>
    </row>
    <row r="175" ht="15" customHeight="1" spans="1:14">
      <c r="A175" s="54">
        <v>45465</v>
      </c>
      <c r="B175" s="39">
        <f t="shared" si="15"/>
        <v>25</v>
      </c>
      <c r="C175" s="39">
        <f t="shared" si="16"/>
        <v>6</v>
      </c>
      <c r="D175" s="55">
        <v>10</v>
      </c>
      <c r="E175" s="39" t="e">
        <f t="shared" si="21"/>
        <v>#N/A</v>
      </c>
      <c r="F175" s="55">
        <v>96</v>
      </c>
      <c r="G175" s="39" t="e">
        <f t="shared" si="19"/>
        <v>#N/A</v>
      </c>
      <c r="H175" s="39" t="e">
        <f t="shared" si="20"/>
        <v>#N/A</v>
      </c>
      <c r="I175" s="55">
        <v>80</v>
      </c>
      <c r="J175" s="55">
        <v>74</v>
      </c>
      <c r="K175" s="55">
        <v>6</v>
      </c>
      <c r="L175" s="39">
        <f>SUM($I$2:K175)</f>
        <v>18432</v>
      </c>
      <c r="M175" s="39" t="e">
        <f t="shared" si="17"/>
        <v>#N/A</v>
      </c>
      <c r="N175" s="39" t="e">
        <f t="shared" si="18"/>
        <v>#N/A</v>
      </c>
    </row>
    <row r="176" ht="15" customHeight="1" spans="1:14">
      <c r="A176" s="54">
        <v>45466</v>
      </c>
      <c r="B176" s="39">
        <f t="shared" si="15"/>
        <v>25</v>
      </c>
      <c r="C176" s="39">
        <f t="shared" si="16"/>
        <v>7</v>
      </c>
      <c r="D176" s="55">
        <v>6</v>
      </c>
      <c r="E176" s="39">
        <f t="shared" si="21"/>
        <v>43</v>
      </c>
      <c r="F176" s="55">
        <v>93</v>
      </c>
      <c r="G176" s="39">
        <f t="shared" si="19"/>
        <v>348</v>
      </c>
      <c r="H176" s="39">
        <f t="shared" si="20"/>
        <v>546</v>
      </c>
      <c r="I176" s="55">
        <v>42</v>
      </c>
      <c r="J176" s="55">
        <v>63</v>
      </c>
      <c r="K176" s="55">
        <v>3</v>
      </c>
      <c r="L176" s="39">
        <f>SUM($I$2:K176)</f>
        <v>18540</v>
      </c>
      <c r="M176" s="39" t="e">
        <f t="shared" si="17"/>
        <v>#N/A</v>
      </c>
      <c r="N176" s="39" t="e">
        <f t="shared" si="18"/>
        <v>#N/A</v>
      </c>
    </row>
    <row r="177" ht="15" customHeight="1" spans="1:14">
      <c r="A177" s="54">
        <v>45467</v>
      </c>
      <c r="B177" s="39">
        <f t="shared" si="15"/>
        <v>26</v>
      </c>
      <c r="C177" s="39">
        <f t="shared" si="16"/>
        <v>1</v>
      </c>
      <c r="D177" s="55">
        <v>7</v>
      </c>
      <c r="E177" s="39" t="e">
        <f t="shared" si="21"/>
        <v>#N/A</v>
      </c>
      <c r="F177" s="55">
        <v>74</v>
      </c>
      <c r="G177" s="39" t="e">
        <f t="shared" si="19"/>
        <v>#N/A</v>
      </c>
      <c r="H177" s="39" t="e">
        <f t="shared" si="20"/>
        <v>#N/A</v>
      </c>
      <c r="I177" s="55">
        <v>42</v>
      </c>
      <c r="J177" s="55">
        <v>46</v>
      </c>
      <c r="K177" s="55">
        <v>3</v>
      </c>
      <c r="L177" s="39">
        <f>SUM($I$2:K177)</f>
        <v>18631</v>
      </c>
      <c r="M177" s="39" t="e">
        <f t="shared" si="17"/>
        <v>#N/A</v>
      </c>
      <c r="N177" s="39" t="e">
        <f t="shared" si="18"/>
        <v>#N/A</v>
      </c>
    </row>
    <row r="178" ht="15" customHeight="1" spans="1:14">
      <c r="A178" s="54">
        <v>45468</v>
      </c>
      <c r="B178" s="39">
        <f t="shared" si="15"/>
        <v>26</v>
      </c>
      <c r="C178" s="39">
        <f t="shared" si="16"/>
        <v>2</v>
      </c>
      <c r="D178" s="55">
        <v>5</v>
      </c>
      <c r="E178" s="39" t="e">
        <f t="shared" si="21"/>
        <v>#N/A</v>
      </c>
      <c r="F178" s="55">
        <v>78</v>
      </c>
      <c r="G178" s="39" t="e">
        <f t="shared" si="19"/>
        <v>#N/A</v>
      </c>
      <c r="H178" s="39" t="e">
        <f t="shared" si="20"/>
        <v>#N/A</v>
      </c>
      <c r="I178" s="55">
        <v>45</v>
      </c>
      <c r="J178" s="55">
        <v>45</v>
      </c>
      <c r="K178" s="55">
        <v>5</v>
      </c>
      <c r="L178" s="39">
        <f>SUM($I$2:K178)</f>
        <v>18726</v>
      </c>
      <c r="M178" s="39" t="e">
        <f t="shared" si="17"/>
        <v>#N/A</v>
      </c>
      <c r="N178" s="39" t="e">
        <f t="shared" si="18"/>
        <v>#N/A</v>
      </c>
    </row>
    <row r="179" ht="15" customHeight="1" spans="1:14">
      <c r="A179" s="54">
        <v>45469</v>
      </c>
      <c r="B179" s="39">
        <f t="shared" si="15"/>
        <v>26</v>
      </c>
      <c r="C179" s="39">
        <f t="shared" si="16"/>
        <v>3</v>
      </c>
      <c r="D179" s="55">
        <v>5</v>
      </c>
      <c r="E179" s="39" t="e">
        <f t="shared" si="21"/>
        <v>#N/A</v>
      </c>
      <c r="F179" s="55">
        <v>60</v>
      </c>
      <c r="G179" s="39" t="e">
        <f t="shared" si="19"/>
        <v>#N/A</v>
      </c>
      <c r="H179" s="39" t="e">
        <f t="shared" si="20"/>
        <v>#N/A</v>
      </c>
      <c r="I179" s="55">
        <v>23</v>
      </c>
      <c r="J179" s="55">
        <v>43</v>
      </c>
      <c r="K179" s="55">
        <v>4</v>
      </c>
      <c r="L179" s="39">
        <f>SUM($I$2:K179)</f>
        <v>18796</v>
      </c>
      <c r="M179" s="39" t="e">
        <f t="shared" si="17"/>
        <v>#N/A</v>
      </c>
      <c r="N179" s="39" t="e">
        <f t="shared" si="18"/>
        <v>#N/A</v>
      </c>
    </row>
    <row r="180" ht="15" customHeight="1" spans="1:14">
      <c r="A180" s="54">
        <v>45470</v>
      </c>
      <c r="B180" s="39">
        <f t="shared" si="15"/>
        <v>26</v>
      </c>
      <c r="C180" s="39">
        <f t="shared" si="16"/>
        <v>4</v>
      </c>
      <c r="D180" s="55">
        <v>4</v>
      </c>
      <c r="E180" s="39" t="e">
        <f t="shared" si="21"/>
        <v>#N/A</v>
      </c>
      <c r="F180" s="55">
        <v>53</v>
      </c>
      <c r="G180" s="39" t="e">
        <f t="shared" si="19"/>
        <v>#N/A</v>
      </c>
      <c r="H180" s="39" t="e">
        <f t="shared" si="20"/>
        <v>#N/A</v>
      </c>
      <c r="I180" s="55">
        <v>18</v>
      </c>
      <c r="J180" s="55">
        <v>41</v>
      </c>
      <c r="K180" s="55">
        <v>1</v>
      </c>
      <c r="L180" s="39">
        <f>SUM($I$2:K180)</f>
        <v>18856</v>
      </c>
      <c r="M180" s="39" t="e">
        <f t="shared" si="17"/>
        <v>#N/A</v>
      </c>
      <c r="N180" s="39" t="e">
        <f t="shared" si="18"/>
        <v>#N/A</v>
      </c>
    </row>
    <row r="181" ht="15" customHeight="1" spans="1:14">
      <c r="A181" s="54">
        <v>45471</v>
      </c>
      <c r="B181" s="39">
        <f t="shared" si="15"/>
        <v>26</v>
      </c>
      <c r="C181" s="39">
        <f t="shared" si="16"/>
        <v>5</v>
      </c>
      <c r="D181" s="55">
        <v>3</v>
      </c>
      <c r="E181" s="39" t="e">
        <f t="shared" si="21"/>
        <v>#N/A</v>
      </c>
      <c r="F181" s="55">
        <v>39</v>
      </c>
      <c r="G181" s="39" t="e">
        <f t="shared" si="19"/>
        <v>#N/A</v>
      </c>
      <c r="H181" s="39" t="e">
        <f t="shared" si="20"/>
        <v>#N/A</v>
      </c>
      <c r="I181" s="55">
        <v>25</v>
      </c>
      <c r="J181" s="55">
        <v>27</v>
      </c>
      <c r="K181" s="55">
        <v>5</v>
      </c>
      <c r="L181" s="39">
        <f>SUM($I$2:K181)</f>
        <v>18913</v>
      </c>
      <c r="M181" s="39" t="e">
        <f t="shared" si="17"/>
        <v>#N/A</v>
      </c>
      <c r="N181" s="39" t="e">
        <f t="shared" si="18"/>
        <v>#N/A</v>
      </c>
    </row>
    <row r="182" ht="15" customHeight="1" spans="1:14">
      <c r="A182" s="54">
        <v>45472</v>
      </c>
      <c r="B182" s="39">
        <f t="shared" si="15"/>
        <v>26</v>
      </c>
      <c r="C182" s="39">
        <f t="shared" si="16"/>
        <v>6</v>
      </c>
      <c r="D182" s="55">
        <v>4</v>
      </c>
      <c r="E182" s="39" t="e">
        <f t="shared" si="21"/>
        <v>#N/A</v>
      </c>
      <c r="F182" s="55">
        <v>54</v>
      </c>
      <c r="G182" s="39" t="e">
        <f t="shared" si="19"/>
        <v>#N/A</v>
      </c>
      <c r="H182" s="39" t="e">
        <f t="shared" si="20"/>
        <v>#N/A</v>
      </c>
      <c r="I182" s="55">
        <v>33</v>
      </c>
      <c r="J182" s="55">
        <v>34</v>
      </c>
      <c r="K182" s="55">
        <v>1</v>
      </c>
      <c r="L182" s="39">
        <f>SUM($I$2:K182)</f>
        <v>18981</v>
      </c>
      <c r="M182" s="39" t="e">
        <f t="shared" si="17"/>
        <v>#N/A</v>
      </c>
      <c r="N182" s="39" t="e">
        <f t="shared" si="18"/>
        <v>#N/A</v>
      </c>
    </row>
    <row r="183" ht="15" customHeight="1" spans="1:14">
      <c r="A183" s="54">
        <v>45473</v>
      </c>
      <c r="B183" s="39">
        <f t="shared" si="15"/>
        <v>26</v>
      </c>
      <c r="C183" s="39">
        <f t="shared" si="16"/>
        <v>7</v>
      </c>
      <c r="D183" s="55">
        <v>3</v>
      </c>
      <c r="E183" s="39">
        <f t="shared" si="21"/>
        <v>31</v>
      </c>
      <c r="F183" s="55">
        <v>37</v>
      </c>
      <c r="G183" s="39">
        <f t="shared" si="19"/>
        <v>243</v>
      </c>
      <c r="H183" s="39">
        <f t="shared" si="20"/>
        <v>395</v>
      </c>
      <c r="I183" s="55">
        <v>15</v>
      </c>
      <c r="J183" s="55">
        <v>32</v>
      </c>
      <c r="K183" s="55">
        <v>4</v>
      </c>
      <c r="L183" s="39">
        <f>SUM($I$2:K183)</f>
        <v>19032</v>
      </c>
      <c r="M183" s="39" t="e">
        <f t="shared" si="17"/>
        <v>#N/A</v>
      </c>
      <c r="N183" s="39" t="e">
        <f t="shared" si="18"/>
        <v>#N/A</v>
      </c>
    </row>
    <row r="184" ht="15" customHeight="1" spans="1:14">
      <c r="A184" s="54">
        <v>45474</v>
      </c>
      <c r="B184" s="39">
        <f t="shared" si="15"/>
        <v>27</v>
      </c>
      <c r="C184" s="39">
        <f t="shared" si="16"/>
        <v>1</v>
      </c>
      <c r="D184" s="55">
        <v>5</v>
      </c>
      <c r="E184" s="39" t="e">
        <f t="shared" si="21"/>
        <v>#N/A</v>
      </c>
      <c r="F184" s="55">
        <v>85</v>
      </c>
      <c r="G184" s="39" t="e">
        <f t="shared" si="19"/>
        <v>#N/A</v>
      </c>
      <c r="H184" s="39" t="e">
        <f t="shared" si="20"/>
        <v>#N/A</v>
      </c>
      <c r="I184" s="55">
        <v>33</v>
      </c>
      <c r="J184" s="55">
        <v>60</v>
      </c>
      <c r="K184" s="55">
        <v>2</v>
      </c>
      <c r="L184" s="39">
        <f>SUM($I$2:K184)</f>
        <v>19127</v>
      </c>
      <c r="M184" s="39" t="e">
        <f t="shared" si="17"/>
        <v>#N/A</v>
      </c>
      <c r="N184" s="39" t="e">
        <f t="shared" si="18"/>
        <v>#N/A</v>
      </c>
    </row>
    <row r="185" ht="15" customHeight="1" spans="1:14">
      <c r="A185" s="54">
        <v>45475</v>
      </c>
      <c r="B185" s="39">
        <f t="shared" si="15"/>
        <v>27</v>
      </c>
      <c r="C185" s="39">
        <f t="shared" si="16"/>
        <v>2</v>
      </c>
      <c r="D185" s="55">
        <v>4</v>
      </c>
      <c r="E185" s="39" t="e">
        <f t="shared" si="21"/>
        <v>#N/A</v>
      </c>
      <c r="F185" s="55">
        <v>48</v>
      </c>
      <c r="G185" s="39" t="e">
        <f t="shared" si="19"/>
        <v>#N/A</v>
      </c>
      <c r="H185" s="39" t="e">
        <f t="shared" si="20"/>
        <v>#N/A</v>
      </c>
      <c r="I185" s="55">
        <v>31</v>
      </c>
      <c r="J185" s="55">
        <v>39</v>
      </c>
      <c r="K185" s="55">
        <v>2</v>
      </c>
      <c r="L185" s="39">
        <f>SUM($I$2:K185)</f>
        <v>19199</v>
      </c>
      <c r="M185" s="39" t="e">
        <f t="shared" si="17"/>
        <v>#N/A</v>
      </c>
      <c r="N185" s="39" t="e">
        <f t="shared" si="18"/>
        <v>#N/A</v>
      </c>
    </row>
    <row r="186" ht="15" customHeight="1" spans="1:14">
      <c r="A186" s="54">
        <v>45476</v>
      </c>
      <c r="B186" s="39">
        <f t="shared" si="15"/>
        <v>27</v>
      </c>
      <c r="C186" s="39">
        <f t="shared" si="16"/>
        <v>3</v>
      </c>
      <c r="D186" s="55">
        <v>3</v>
      </c>
      <c r="E186" s="39" t="e">
        <f t="shared" si="21"/>
        <v>#N/A</v>
      </c>
      <c r="F186" s="55">
        <v>35</v>
      </c>
      <c r="G186" s="39" t="e">
        <f t="shared" si="19"/>
        <v>#N/A</v>
      </c>
      <c r="H186" s="39" t="e">
        <f t="shared" si="20"/>
        <v>#N/A</v>
      </c>
      <c r="I186" s="55">
        <v>13</v>
      </c>
      <c r="J186" s="55">
        <v>39</v>
      </c>
      <c r="K186" s="55">
        <v>5</v>
      </c>
      <c r="L186" s="39">
        <f>SUM($I$2:K186)</f>
        <v>19256</v>
      </c>
      <c r="M186" s="39" t="e">
        <f t="shared" si="17"/>
        <v>#N/A</v>
      </c>
      <c r="N186" s="39" t="e">
        <f t="shared" si="18"/>
        <v>#N/A</v>
      </c>
    </row>
    <row r="187" ht="15" customHeight="1" spans="1:14">
      <c r="A187" s="54">
        <v>45477</v>
      </c>
      <c r="B187" s="39">
        <f t="shared" si="15"/>
        <v>27</v>
      </c>
      <c r="C187" s="39">
        <f t="shared" si="16"/>
        <v>4</v>
      </c>
      <c r="D187" s="55">
        <v>9</v>
      </c>
      <c r="E187" s="39" t="e">
        <f t="shared" si="21"/>
        <v>#N/A</v>
      </c>
      <c r="F187" s="55">
        <v>107</v>
      </c>
      <c r="G187" s="39" t="e">
        <f t="shared" si="19"/>
        <v>#N/A</v>
      </c>
      <c r="H187" s="39" t="e">
        <f t="shared" si="20"/>
        <v>#N/A</v>
      </c>
      <c r="I187" s="55">
        <v>76</v>
      </c>
      <c r="J187" s="55">
        <v>73</v>
      </c>
      <c r="K187" s="55">
        <v>4</v>
      </c>
      <c r="L187" s="39">
        <f>SUM($I$2:K187)</f>
        <v>19409</v>
      </c>
      <c r="M187" s="39" t="e">
        <f t="shared" si="17"/>
        <v>#N/A</v>
      </c>
      <c r="N187" s="39" t="e">
        <f t="shared" si="18"/>
        <v>#N/A</v>
      </c>
    </row>
    <row r="188" ht="15" customHeight="1" spans="1:14">
      <c r="A188" s="54">
        <v>45478</v>
      </c>
      <c r="B188" s="39">
        <f t="shared" si="15"/>
        <v>27</v>
      </c>
      <c r="C188" s="39">
        <f t="shared" si="16"/>
        <v>5</v>
      </c>
      <c r="D188" s="55">
        <v>4</v>
      </c>
      <c r="E188" s="39" t="e">
        <f t="shared" si="21"/>
        <v>#N/A</v>
      </c>
      <c r="F188" s="55">
        <v>47</v>
      </c>
      <c r="G188" s="39" t="e">
        <f t="shared" si="19"/>
        <v>#N/A</v>
      </c>
      <c r="H188" s="39" t="e">
        <f t="shared" si="20"/>
        <v>#N/A</v>
      </c>
      <c r="I188" s="55">
        <v>33</v>
      </c>
      <c r="J188" s="55">
        <v>37</v>
      </c>
      <c r="K188" s="55">
        <v>2</v>
      </c>
      <c r="L188" s="39">
        <f>SUM($I$2:K188)</f>
        <v>19481</v>
      </c>
      <c r="M188" s="39" t="e">
        <f t="shared" si="17"/>
        <v>#N/A</v>
      </c>
      <c r="N188" s="39" t="e">
        <f t="shared" si="18"/>
        <v>#N/A</v>
      </c>
    </row>
    <row r="189" ht="15" customHeight="1" spans="1:14">
      <c r="A189" s="54">
        <v>45479</v>
      </c>
      <c r="B189" s="39">
        <f t="shared" si="15"/>
        <v>27</v>
      </c>
      <c r="C189" s="39">
        <f t="shared" si="16"/>
        <v>6</v>
      </c>
      <c r="D189" s="55">
        <v>7</v>
      </c>
      <c r="E189" s="39" t="e">
        <f t="shared" si="21"/>
        <v>#N/A</v>
      </c>
      <c r="F189" s="55">
        <v>110</v>
      </c>
      <c r="G189" s="39" t="e">
        <f t="shared" si="19"/>
        <v>#N/A</v>
      </c>
      <c r="H189" s="39" t="e">
        <f t="shared" si="20"/>
        <v>#N/A</v>
      </c>
      <c r="I189" s="55">
        <v>38</v>
      </c>
      <c r="J189" s="55">
        <v>86</v>
      </c>
      <c r="K189" s="55">
        <v>2</v>
      </c>
      <c r="L189" s="39">
        <f>SUM($I$2:K189)</f>
        <v>19607</v>
      </c>
      <c r="M189" s="39" t="e">
        <f t="shared" si="17"/>
        <v>#N/A</v>
      </c>
      <c r="N189" s="39" t="e">
        <f t="shared" si="18"/>
        <v>#N/A</v>
      </c>
    </row>
    <row r="190" ht="15" customHeight="1" spans="1:14">
      <c r="A190" s="54">
        <v>45480</v>
      </c>
      <c r="B190" s="39">
        <f t="shared" si="15"/>
        <v>27</v>
      </c>
      <c r="C190" s="39">
        <f t="shared" si="16"/>
        <v>7</v>
      </c>
      <c r="D190" s="55">
        <v>5</v>
      </c>
      <c r="E190" s="39">
        <f t="shared" si="21"/>
        <v>37</v>
      </c>
      <c r="F190" s="55">
        <v>46</v>
      </c>
      <c r="G190" s="39">
        <f t="shared" si="19"/>
        <v>345</v>
      </c>
      <c r="H190" s="39">
        <f t="shared" si="20"/>
        <v>478</v>
      </c>
      <c r="I190" s="55">
        <v>27</v>
      </c>
      <c r="J190" s="55">
        <v>33</v>
      </c>
      <c r="K190" s="55">
        <v>5</v>
      </c>
      <c r="L190" s="39">
        <f>SUM($I$2:K190)</f>
        <v>19672</v>
      </c>
      <c r="M190" s="39" t="e">
        <f t="shared" si="17"/>
        <v>#N/A</v>
      </c>
      <c r="N190" s="39" t="e">
        <f t="shared" si="18"/>
        <v>#N/A</v>
      </c>
    </row>
    <row r="191" ht="15" customHeight="1" spans="1:14">
      <c r="A191" s="54">
        <v>45481</v>
      </c>
      <c r="B191" s="39">
        <f t="shared" si="15"/>
        <v>28</v>
      </c>
      <c r="C191" s="39">
        <f t="shared" si="16"/>
        <v>1</v>
      </c>
      <c r="D191" s="55">
        <v>4</v>
      </c>
      <c r="E191" s="39" t="e">
        <f t="shared" si="21"/>
        <v>#N/A</v>
      </c>
      <c r="F191" s="55">
        <v>44</v>
      </c>
      <c r="G191" s="39" t="e">
        <f t="shared" si="19"/>
        <v>#N/A</v>
      </c>
      <c r="H191" s="39" t="e">
        <f t="shared" si="20"/>
        <v>#N/A</v>
      </c>
      <c r="I191" s="55">
        <v>21</v>
      </c>
      <c r="J191" s="55">
        <v>37</v>
      </c>
      <c r="K191" s="55">
        <v>2</v>
      </c>
      <c r="L191" s="39">
        <f>SUM($I$2:K191)</f>
        <v>19732</v>
      </c>
      <c r="M191" s="39" t="e">
        <f t="shared" si="17"/>
        <v>#N/A</v>
      </c>
      <c r="N191" s="39" t="e">
        <f t="shared" si="18"/>
        <v>#N/A</v>
      </c>
    </row>
    <row r="192" ht="15" customHeight="1" spans="1:14">
      <c r="A192" s="54">
        <v>45482</v>
      </c>
      <c r="B192" s="39">
        <f t="shared" si="15"/>
        <v>28</v>
      </c>
      <c r="C192" s="39">
        <f t="shared" si="16"/>
        <v>2</v>
      </c>
      <c r="D192" s="55">
        <v>4</v>
      </c>
      <c r="E192" s="39" t="e">
        <f t="shared" si="21"/>
        <v>#N/A</v>
      </c>
      <c r="F192" s="55">
        <v>53</v>
      </c>
      <c r="G192" s="39" t="e">
        <f t="shared" si="19"/>
        <v>#N/A</v>
      </c>
      <c r="H192" s="39" t="e">
        <f t="shared" si="20"/>
        <v>#N/A</v>
      </c>
      <c r="I192" s="55">
        <v>33</v>
      </c>
      <c r="J192" s="55">
        <v>44</v>
      </c>
      <c r="K192" s="55">
        <v>3</v>
      </c>
      <c r="L192" s="39">
        <f>SUM($I$2:K192)</f>
        <v>19812</v>
      </c>
      <c r="M192" s="39" t="e">
        <f t="shared" si="17"/>
        <v>#N/A</v>
      </c>
      <c r="N192" s="39" t="e">
        <f t="shared" si="18"/>
        <v>#N/A</v>
      </c>
    </row>
    <row r="193" ht="15" customHeight="1" spans="1:14">
      <c r="A193" s="54">
        <v>45483</v>
      </c>
      <c r="B193" s="39">
        <f t="shared" si="15"/>
        <v>28</v>
      </c>
      <c r="C193" s="39">
        <f t="shared" si="16"/>
        <v>3</v>
      </c>
      <c r="D193" s="55">
        <v>8</v>
      </c>
      <c r="E193" s="39" t="e">
        <f t="shared" si="21"/>
        <v>#N/A</v>
      </c>
      <c r="F193" s="55">
        <v>99</v>
      </c>
      <c r="G193" s="39" t="e">
        <f t="shared" si="19"/>
        <v>#N/A</v>
      </c>
      <c r="H193" s="39" t="e">
        <f t="shared" si="20"/>
        <v>#N/A</v>
      </c>
      <c r="I193" s="55">
        <v>52</v>
      </c>
      <c r="J193" s="55">
        <v>79</v>
      </c>
      <c r="K193" s="55">
        <v>5</v>
      </c>
      <c r="L193" s="39">
        <f>SUM($I$2:K193)</f>
        <v>19948</v>
      </c>
      <c r="M193" s="39" t="e">
        <f t="shared" si="17"/>
        <v>#N/A</v>
      </c>
      <c r="N193" s="39" t="e">
        <f t="shared" si="18"/>
        <v>#N/A</v>
      </c>
    </row>
    <row r="194" ht="15" customHeight="1" spans="1:14">
      <c r="A194" s="54">
        <v>45484</v>
      </c>
      <c r="B194" s="39">
        <f t="shared" ref="B194:B257" si="22">WEEKNUM(A194,2)</f>
        <v>28</v>
      </c>
      <c r="C194" s="39">
        <f t="shared" si="16"/>
        <v>4</v>
      </c>
      <c r="D194" s="55">
        <v>9</v>
      </c>
      <c r="E194" s="39" t="e">
        <f t="shared" si="21"/>
        <v>#N/A</v>
      </c>
      <c r="F194" s="55">
        <v>103</v>
      </c>
      <c r="G194" s="39" t="e">
        <f t="shared" si="19"/>
        <v>#N/A</v>
      </c>
      <c r="H194" s="39" t="e">
        <f t="shared" si="20"/>
        <v>#N/A</v>
      </c>
      <c r="I194" s="55">
        <v>33</v>
      </c>
      <c r="J194" s="55">
        <v>88</v>
      </c>
      <c r="K194" s="55">
        <v>5</v>
      </c>
      <c r="L194" s="39">
        <f>SUM($I$2:K194)</f>
        <v>20074</v>
      </c>
      <c r="M194" s="39" t="e">
        <f t="shared" si="17"/>
        <v>#N/A</v>
      </c>
      <c r="N194" s="39" t="e">
        <f t="shared" si="18"/>
        <v>#N/A</v>
      </c>
    </row>
    <row r="195" ht="15" customHeight="1" spans="1:14">
      <c r="A195" s="54">
        <v>45485</v>
      </c>
      <c r="B195" s="39">
        <f t="shared" si="22"/>
        <v>28</v>
      </c>
      <c r="C195" s="39">
        <f t="shared" ref="C195:C258" si="23">WEEKDAY(A195,2)</f>
        <v>5</v>
      </c>
      <c r="D195" s="55">
        <v>7</v>
      </c>
      <c r="E195" s="39" t="e">
        <f t="shared" si="21"/>
        <v>#N/A</v>
      </c>
      <c r="F195" s="55">
        <v>118</v>
      </c>
      <c r="G195" s="39" t="e">
        <f t="shared" si="19"/>
        <v>#N/A</v>
      </c>
      <c r="H195" s="39" t="e">
        <f t="shared" si="20"/>
        <v>#N/A</v>
      </c>
      <c r="I195" s="55">
        <v>41</v>
      </c>
      <c r="J195" s="55">
        <v>94</v>
      </c>
      <c r="K195" s="55">
        <v>5</v>
      </c>
      <c r="L195" s="39">
        <f>SUM($I$2:K195)</f>
        <v>20214</v>
      </c>
      <c r="M195" s="39" t="e">
        <f t="shared" ref="M195:M258" si="24">IF(DAY(A195)=15,$O$1,NA())</f>
        <v>#N/A</v>
      </c>
      <c r="N195" s="39" t="e">
        <f t="shared" ref="N195:N258" si="25">IF(DAY(A195)=15,CHOOSE(MONTH(A195),"January","February","March","April","May","June","July","August","September","October","November","December"),NA())</f>
        <v>#N/A</v>
      </c>
    </row>
    <row r="196" ht="15" customHeight="1" spans="1:14">
      <c r="A196" s="54">
        <v>45486</v>
      </c>
      <c r="B196" s="39">
        <f t="shared" si="22"/>
        <v>28</v>
      </c>
      <c r="C196" s="39">
        <f t="shared" si="23"/>
        <v>6</v>
      </c>
      <c r="D196" s="55">
        <v>5</v>
      </c>
      <c r="E196" s="39" t="e">
        <f t="shared" si="21"/>
        <v>#N/A</v>
      </c>
      <c r="F196" s="55">
        <v>73</v>
      </c>
      <c r="G196" s="39" t="e">
        <f t="shared" si="19"/>
        <v>#N/A</v>
      </c>
      <c r="H196" s="39" t="e">
        <f t="shared" si="20"/>
        <v>#N/A</v>
      </c>
      <c r="I196" s="55">
        <v>27</v>
      </c>
      <c r="J196" s="55">
        <v>62</v>
      </c>
      <c r="K196" s="55">
        <v>6</v>
      </c>
      <c r="L196" s="39">
        <f>SUM($I$2:K196)</f>
        <v>20309</v>
      </c>
      <c r="M196" s="39" t="e">
        <f t="shared" si="24"/>
        <v>#N/A</v>
      </c>
      <c r="N196" s="39" t="e">
        <f t="shared" si="25"/>
        <v>#N/A</v>
      </c>
    </row>
    <row r="197" ht="15" customHeight="1" spans="1:14">
      <c r="A197" s="54">
        <v>45487</v>
      </c>
      <c r="B197" s="39">
        <f t="shared" si="22"/>
        <v>28</v>
      </c>
      <c r="C197" s="39">
        <f t="shared" si="23"/>
        <v>7</v>
      </c>
      <c r="D197" s="55">
        <v>4</v>
      </c>
      <c r="E197" s="39">
        <f t="shared" si="21"/>
        <v>41</v>
      </c>
      <c r="F197" s="55">
        <v>54</v>
      </c>
      <c r="G197" s="39">
        <f t="shared" si="19"/>
        <v>447</v>
      </c>
      <c r="H197" s="39">
        <f t="shared" si="20"/>
        <v>544</v>
      </c>
      <c r="I197" s="55">
        <v>22</v>
      </c>
      <c r="J197" s="55">
        <v>36</v>
      </c>
      <c r="K197" s="55">
        <v>6</v>
      </c>
      <c r="L197" s="39">
        <f>SUM($I$2:K197)</f>
        <v>20373</v>
      </c>
      <c r="M197" s="39" t="e">
        <f t="shared" si="24"/>
        <v>#N/A</v>
      </c>
      <c r="N197" s="39" t="e">
        <f t="shared" si="25"/>
        <v>#N/A</v>
      </c>
    </row>
    <row r="198" ht="15" customHeight="1" spans="1:14">
      <c r="A198" s="54">
        <v>45488</v>
      </c>
      <c r="B198" s="39">
        <f t="shared" si="22"/>
        <v>29</v>
      </c>
      <c r="C198" s="39">
        <f t="shared" si="23"/>
        <v>1</v>
      </c>
      <c r="D198" s="55">
        <v>10</v>
      </c>
      <c r="E198" s="39" t="e">
        <f t="shared" si="21"/>
        <v>#N/A</v>
      </c>
      <c r="F198" s="55">
        <v>115</v>
      </c>
      <c r="G198" s="39" t="e">
        <f t="shared" si="19"/>
        <v>#N/A</v>
      </c>
      <c r="H198" s="39" t="e">
        <f t="shared" si="20"/>
        <v>#N/A</v>
      </c>
      <c r="I198" s="55">
        <v>41</v>
      </c>
      <c r="J198" s="55">
        <v>95</v>
      </c>
      <c r="K198" s="55">
        <v>4</v>
      </c>
      <c r="L198" s="39">
        <f>SUM($I$2:K198)</f>
        <v>20513</v>
      </c>
      <c r="M198" s="39">
        <f t="shared" si="24"/>
        <v>3</v>
      </c>
      <c r="N198" s="39" t="str">
        <f t="shared" si="25"/>
        <v>July</v>
      </c>
    </row>
    <row r="199" ht="15" customHeight="1" spans="1:14">
      <c r="A199" s="54">
        <v>45489</v>
      </c>
      <c r="B199" s="39">
        <f t="shared" si="22"/>
        <v>29</v>
      </c>
      <c r="C199" s="39">
        <f t="shared" si="23"/>
        <v>2</v>
      </c>
      <c r="D199" s="55">
        <v>5</v>
      </c>
      <c r="E199" s="39" t="e">
        <f t="shared" si="21"/>
        <v>#N/A</v>
      </c>
      <c r="F199" s="55">
        <v>60</v>
      </c>
      <c r="G199" s="39" t="e">
        <f t="shared" ref="G199:G262" si="26">IF(B200&gt;B199,SUM(F195:F199),NA())</f>
        <v>#N/A</v>
      </c>
      <c r="H199" s="39" t="e">
        <f t="shared" si="20"/>
        <v>#N/A</v>
      </c>
      <c r="I199" s="55">
        <v>29</v>
      </c>
      <c r="J199" s="55">
        <v>41</v>
      </c>
      <c r="K199" s="55">
        <v>5</v>
      </c>
      <c r="L199" s="39">
        <f>SUM($I$2:K199)</f>
        <v>20588</v>
      </c>
      <c r="M199" s="39" t="e">
        <f t="shared" si="24"/>
        <v>#N/A</v>
      </c>
      <c r="N199" s="39" t="e">
        <f t="shared" si="25"/>
        <v>#N/A</v>
      </c>
    </row>
    <row r="200" ht="15" customHeight="1" spans="1:14">
      <c r="A200" s="54">
        <v>45490</v>
      </c>
      <c r="B200" s="39">
        <f t="shared" si="22"/>
        <v>29</v>
      </c>
      <c r="C200" s="39">
        <f t="shared" si="23"/>
        <v>3</v>
      </c>
      <c r="D200" s="55">
        <v>9</v>
      </c>
      <c r="E200" s="39" t="e">
        <f t="shared" si="21"/>
        <v>#N/A</v>
      </c>
      <c r="F200" s="55">
        <v>150</v>
      </c>
      <c r="G200" s="39" t="e">
        <f t="shared" si="26"/>
        <v>#N/A</v>
      </c>
      <c r="H200" s="39" t="e">
        <f t="shared" ref="H200:H263" si="27">IF(B201&gt;B200,SUM(F194:F200),NA())</f>
        <v>#N/A</v>
      </c>
      <c r="I200" s="55">
        <v>53</v>
      </c>
      <c r="J200" s="55">
        <v>113</v>
      </c>
      <c r="K200" s="55">
        <v>5</v>
      </c>
      <c r="L200" s="39">
        <f>SUM($I$2:K200)</f>
        <v>20759</v>
      </c>
      <c r="M200" s="39" t="e">
        <f t="shared" si="24"/>
        <v>#N/A</v>
      </c>
      <c r="N200" s="39" t="e">
        <f t="shared" si="25"/>
        <v>#N/A</v>
      </c>
    </row>
    <row r="201" ht="15" customHeight="1" spans="1:14">
      <c r="A201" s="54">
        <v>45491</v>
      </c>
      <c r="B201" s="39">
        <f t="shared" si="22"/>
        <v>29</v>
      </c>
      <c r="C201" s="39">
        <f t="shared" si="23"/>
        <v>4</v>
      </c>
      <c r="D201" s="55">
        <v>10</v>
      </c>
      <c r="E201" s="39" t="e">
        <f t="shared" ref="E201:E264" si="28">IF(B202&gt;B201,SUM(D195:D201),NA())</f>
        <v>#N/A</v>
      </c>
      <c r="F201" s="55">
        <v>96</v>
      </c>
      <c r="G201" s="39" t="e">
        <f t="shared" si="26"/>
        <v>#N/A</v>
      </c>
      <c r="H201" s="39" t="e">
        <f t="shared" si="27"/>
        <v>#N/A</v>
      </c>
      <c r="I201" s="55">
        <v>38</v>
      </c>
      <c r="J201" s="55">
        <v>91</v>
      </c>
      <c r="K201" s="55">
        <v>1</v>
      </c>
      <c r="L201" s="39">
        <f>SUM($I$2:K201)</f>
        <v>20889</v>
      </c>
      <c r="M201" s="39" t="e">
        <f t="shared" si="24"/>
        <v>#N/A</v>
      </c>
      <c r="N201" s="39" t="e">
        <f t="shared" si="25"/>
        <v>#N/A</v>
      </c>
    </row>
    <row r="202" ht="15" customHeight="1" spans="1:14">
      <c r="A202" s="54">
        <v>45492</v>
      </c>
      <c r="B202" s="39">
        <f t="shared" si="22"/>
        <v>29</v>
      </c>
      <c r="C202" s="39">
        <f t="shared" si="23"/>
        <v>5</v>
      </c>
      <c r="D202" s="55">
        <v>4</v>
      </c>
      <c r="E202" s="39" t="e">
        <f t="shared" si="28"/>
        <v>#N/A</v>
      </c>
      <c r="F202" s="55">
        <v>50</v>
      </c>
      <c r="G202" s="39" t="e">
        <f t="shared" si="26"/>
        <v>#N/A</v>
      </c>
      <c r="H202" s="39" t="e">
        <f t="shared" si="27"/>
        <v>#N/A</v>
      </c>
      <c r="I202" s="55">
        <v>35</v>
      </c>
      <c r="J202" s="55">
        <v>37</v>
      </c>
      <c r="K202" s="55">
        <v>4</v>
      </c>
      <c r="L202" s="39">
        <f>SUM($I$2:K202)</f>
        <v>20965</v>
      </c>
      <c r="M202" s="39" t="e">
        <f t="shared" si="24"/>
        <v>#N/A</v>
      </c>
      <c r="N202" s="39" t="e">
        <f t="shared" si="25"/>
        <v>#N/A</v>
      </c>
    </row>
    <row r="203" ht="15" customHeight="1" spans="1:14">
      <c r="A203" s="54">
        <v>45493</v>
      </c>
      <c r="B203" s="39">
        <f t="shared" si="22"/>
        <v>29</v>
      </c>
      <c r="C203" s="39">
        <f t="shared" si="23"/>
        <v>6</v>
      </c>
      <c r="D203" s="55">
        <v>5</v>
      </c>
      <c r="E203" s="39" t="e">
        <f t="shared" si="28"/>
        <v>#N/A</v>
      </c>
      <c r="F203" s="55">
        <v>76</v>
      </c>
      <c r="G203" s="39" t="e">
        <f t="shared" si="26"/>
        <v>#N/A</v>
      </c>
      <c r="H203" s="39" t="e">
        <f t="shared" si="27"/>
        <v>#N/A</v>
      </c>
      <c r="I203" s="55">
        <v>46</v>
      </c>
      <c r="J203" s="55">
        <v>48</v>
      </c>
      <c r="K203" s="55">
        <v>1</v>
      </c>
      <c r="L203" s="39">
        <f>SUM($I$2:K203)</f>
        <v>21060</v>
      </c>
      <c r="M203" s="39" t="e">
        <f t="shared" si="24"/>
        <v>#N/A</v>
      </c>
      <c r="N203" s="39" t="e">
        <f t="shared" si="25"/>
        <v>#N/A</v>
      </c>
    </row>
    <row r="204" ht="15" customHeight="1" spans="1:14">
      <c r="A204" s="54">
        <v>45494</v>
      </c>
      <c r="B204" s="39">
        <f t="shared" si="22"/>
        <v>29</v>
      </c>
      <c r="C204" s="39">
        <f t="shared" si="23"/>
        <v>7</v>
      </c>
      <c r="D204" s="55">
        <v>9</v>
      </c>
      <c r="E204" s="39">
        <f t="shared" si="28"/>
        <v>52</v>
      </c>
      <c r="F204" s="55">
        <v>103</v>
      </c>
      <c r="G204" s="39">
        <f t="shared" si="26"/>
        <v>475</v>
      </c>
      <c r="H204" s="39">
        <f t="shared" si="27"/>
        <v>650</v>
      </c>
      <c r="I204" s="55">
        <v>47</v>
      </c>
      <c r="J204" s="55">
        <v>66</v>
      </c>
      <c r="K204" s="55">
        <v>4</v>
      </c>
      <c r="L204" s="39">
        <f>SUM($I$2:K204)</f>
        <v>21177</v>
      </c>
      <c r="M204" s="39" t="e">
        <f t="shared" si="24"/>
        <v>#N/A</v>
      </c>
      <c r="N204" s="39" t="e">
        <f t="shared" si="25"/>
        <v>#N/A</v>
      </c>
    </row>
    <row r="205" ht="15" customHeight="1" spans="1:14">
      <c r="A205" s="54">
        <v>45495</v>
      </c>
      <c r="B205" s="39">
        <f t="shared" si="22"/>
        <v>30</v>
      </c>
      <c r="C205" s="39">
        <f t="shared" si="23"/>
        <v>1</v>
      </c>
      <c r="D205" s="55">
        <v>10</v>
      </c>
      <c r="E205" s="39" t="e">
        <f t="shared" si="28"/>
        <v>#N/A</v>
      </c>
      <c r="F205" s="55">
        <v>111</v>
      </c>
      <c r="G205" s="39" t="e">
        <f t="shared" si="26"/>
        <v>#N/A</v>
      </c>
      <c r="H205" s="39" t="e">
        <f t="shared" si="27"/>
        <v>#N/A</v>
      </c>
      <c r="I205" s="55">
        <v>55</v>
      </c>
      <c r="J205" s="55">
        <v>84</v>
      </c>
      <c r="K205" s="55">
        <v>1</v>
      </c>
      <c r="L205" s="39">
        <f>SUM($I$2:K205)</f>
        <v>21317</v>
      </c>
      <c r="M205" s="39" t="e">
        <f t="shared" si="24"/>
        <v>#N/A</v>
      </c>
      <c r="N205" s="39" t="e">
        <f t="shared" si="25"/>
        <v>#N/A</v>
      </c>
    </row>
    <row r="206" ht="15" customHeight="1" spans="1:14">
      <c r="A206" s="54">
        <v>45496</v>
      </c>
      <c r="B206" s="39">
        <f t="shared" si="22"/>
        <v>30</v>
      </c>
      <c r="C206" s="39">
        <f t="shared" si="23"/>
        <v>2</v>
      </c>
      <c r="D206" s="55">
        <v>4</v>
      </c>
      <c r="E206" s="39" t="e">
        <f t="shared" si="28"/>
        <v>#N/A</v>
      </c>
      <c r="F206" s="55">
        <v>54</v>
      </c>
      <c r="G206" s="39" t="e">
        <f t="shared" si="26"/>
        <v>#N/A</v>
      </c>
      <c r="H206" s="39" t="e">
        <f t="shared" si="27"/>
        <v>#N/A</v>
      </c>
      <c r="I206" s="55">
        <v>21</v>
      </c>
      <c r="J206" s="55">
        <v>48</v>
      </c>
      <c r="K206" s="55">
        <v>3</v>
      </c>
      <c r="L206" s="39">
        <f>SUM($I$2:K206)</f>
        <v>21389</v>
      </c>
      <c r="M206" s="39" t="e">
        <f t="shared" si="24"/>
        <v>#N/A</v>
      </c>
      <c r="N206" s="39" t="e">
        <f t="shared" si="25"/>
        <v>#N/A</v>
      </c>
    </row>
    <row r="207" ht="15" customHeight="1" spans="1:14">
      <c r="A207" s="54">
        <v>45497</v>
      </c>
      <c r="B207" s="39">
        <f t="shared" si="22"/>
        <v>30</v>
      </c>
      <c r="C207" s="39">
        <f t="shared" si="23"/>
        <v>3</v>
      </c>
      <c r="D207" s="55">
        <v>4</v>
      </c>
      <c r="E207" s="39" t="e">
        <f t="shared" si="28"/>
        <v>#N/A</v>
      </c>
      <c r="F207" s="55">
        <v>48</v>
      </c>
      <c r="G207" s="39" t="e">
        <f t="shared" si="26"/>
        <v>#N/A</v>
      </c>
      <c r="H207" s="39" t="e">
        <f t="shared" si="27"/>
        <v>#N/A</v>
      </c>
      <c r="I207" s="55">
        <v>23</v>
      </c>
      <c r="J207" s="55">
        <v>31</v>
      </c>
      <c r="K207" s="55">
        <v>2</v>
      </c>
      <c r="L207" s="39">
        <f>SUM($I$2:K207)</f>
        <v>21445</v>
      </c>
      <c r="M207" s="39" t="e">
        <f t="shared" si="24"/>
        <v>#N/A</v>
      </c>
      <c r="N207" s="39" t="e">
        <f t="shared" si="25"/>
        <v>#N/A</v>
      </c>
    </row>
    <row r="208" ht="15" customHeight="1" spans="1:14">
      <c r="A208" s="54">
        <v>45498</v>
      </c>
      <c r="B208" s="39">
        <f t="shared" si="22"/>
        <v>30</v>
      </c>
      <c r="C208" s="39">
        <f t="shared" si="23"/>
        <v>4</v>
      </c>
      <c r="D208" s="55">
        <v>8</v>
      </c>
      <c r="E208" s="39" t="e">
        <f t="shared" si="28"/>
        <v>#N/A</v>
      </c>
      <c r="F208" s="55">
        <v>94</v>
      </c>
      <c r="G208" s="39" t="e">
        <f t="shared" si="26"/>
        <v>#N/A</v>
      </c>
      <c r="H208" s="39" t="e">
        <f t="shared" si="27"/>
        <v>#N/A</v>
      </c>
      <c r="I208" s="55">
        <v>70</v>
      </c>
      <c r="J208" s="55">
        <v>78</v>
      </c>
      <c r="K208" s="55">
        <v>4</v>
      </c>
      <c r="L208" s="39">
        <f>SUM($I$2:K208)</f>
        <v>21597</v>
      </c>
      <c r="M208" s="39" t="e">
        <f t="shared" si="24"/>
        <v>#N/A</v>
      </c>
      <c r="N208" s="39" t="e">
        <f t="shared" si="25"/>
        <v>#N/A</v>
      </c>
    </row>
    <row r="209" ht="15" customHeight="1" spans="1:14">
      <c r="A209" s="54">
        <v>45499</v>
      </c>
      <c r="B209" s="39">
        <f t="shared" si="22"/>
        <v>30</v>
      </c>
      <c r="C209" s="39">
        <f t="shared" si="23"/>
        <v>5</v>
      </c>
      <c r="D209" s="55">
        <v>5</v>
      </c>
      <c r="E209" s="39" t="e">
        <f t="shared" si="28"/>
        <v>#N/A</v>
      </c>
      <c r="F209" s="55">
        <v>45</v>
      </c>
      <c r="G209" s="39" t="e">
        <f t="shared" si="26"/>
        <v>#N/A</v>
      </c>
      <c r="H209" s="39" t="e">
        <f t="shared" si="27"/>
        <v>#N/A</v>
      </c>
      <c r="I209" s="55">
        <v>31</v>
      </c>
      <c r="J209" s="55">
        <v>42</v>
      </c>
      <c r="K209" s="55">
        <v>2</v>
      </c>
      <c r="L209" s="39">
        <f>SUM($I$2:K209)</f>
        <v>21672</v>
      </c>
      <c r="M209" s="39" t="e">
        <f t="shared" si="24"/>
        <v>#N/A</v>
      </c>
      <c r="N209" s="39" t="e">
        <f t="shared" si="25"/>
        <v>#N/A</v>
      </c>
    </row>
    <row r="210" ht="15" customHeight="1" spans="1:14">
      <c r="A210" s="54">
        <v>45500</v>
      </c>
      <c r="B210" s="39">
        <f t="shared" si="22"/>
        <v>30</v>
      </c>
      <c r="C210" s="39">
        <f t="shared" si="23"/>
        <v>6</v>
      </c>
      <c r="D210" s="55">
        <v>3</v>
      </c>
      <c r="E210" s="39" t="e">
        <f t="shared" si="28"/>
        <v>#N/A</v>
      </c>
      <c r="F210" s="55">
        <v>33</v>
      </c>
      <c r="G210" s="39" t="e">
        <f t="shared" si="26"/>
        <v>#N/A</v>
      </c>
      <c r="H210" s="39" t="e">
        <f t="shared" si="27"/>
        <v>#N/A</v>
      </c>
      <c r="I210" s="55">
        <v>15</v>
      </c>
      <c r="J210" s="55">
        <v>24</v>
      </c>
      <c r="K210" s="55">
        <v>3</v>
      </c>
      <c r="L210" s="39">
        <f>SUM($I$2:K210)</f>
        <v>21714</v>
      </c>
      <c r="M210" s="39" t="e">
        <f t="shared" si="24"/>
        <v>#N/A</v>
      </c>
      <c r="N210" s="39" t="e">
        <f t="shared" si="25"/>
        <v>#N/A</v>
      </c>
    </row>
    <row r="211" ht="15" customHeight="1" spans="1:14">
      <c r="A211" s="54">
        <v>45501</v>
      </c>
      <c r="B211" s="39">
        <f t="shared" si="22"/>
        <v>30</v>
      </c>
      <c r="C211" s="39">
        <f t="shared" si="23"/>
        <v>7</v>
      </c>
      <c r="D211" s="55">
        <v>3</v>
      </c>
      <c r="E211" s="39">
        <f t="shared" si="28"/>
        <v>37</v>
      </c>
      <c r="F211" s="55">
        <v>44</v>
      </c>
      <c r="G211" s="39">
        <f t="shared" si="26"/>
        <v>264</v>
      </c>
      <c r="H211" s="39">
        <f t="shared" si="27"/>
        <v>429</v>
      </c>
      <c r="I211" s="55">
        <v>18</v>
      </c>
      <c r="J211" s="55">
        <v>29</v>
      </c>
      <c r="K211" s="55">
        <v>4</v>
      </c>
      <c r="L211" s="39">
        <f>SUM($I$2:K211)</f>
        <v>21765</v>
      </c>
      <c r="M211" s="39" t="e">
        <f t="shared" si="24"/>
        <v>#N/A</v>
      </c>
      <c r="N211" s="39" t="e">
        <f t="shared" si="25"/>
        <v>#N/A</v>
      </c>
    </row>
    <row r="212" ht="15" customHeight="1" spans="1:14">
      <c r="A212" s="54">
        <v>45502</v>
      </c>
      <c r="B212" s="39">
        <f t="shared" si="22"/>
        <v>31</v>
      </c>
      <c r="C212" s="39">
        <f t="shared" si="23"/>
        <v>1</v>
      </c>
      <c r="D212" s="55">
        <v>3</v>
      </c>
      <c r="E212" s="39" t="e">
        <f t="shared" si="28"/>
        <v>#N/A</v>
      </c>
      <c r="F212" s="55">
        <v>35</v>
      </c>
      <c r="G212" s="39" t="e">
        <f t="shared" si="26"/>
        <v>#N/A</v>
      </c>
      <c r="H212" s="39" t="e">
        <f t="shared" si="27"/>
        <v>#N/A</v>
      </c>
      <c r="I212" s="55">
        <v>16</v>
      </c>
      <c r="J212" s="55">
        <v>24</v>
      </c>
      <c r="K212" s="55">
        <v>2</v>
      </c>
      <c r="L212" s="39">
        <f>SUM($I$2:K212)</f>
        <v>21807</v>
      </c>
      <c r="M212" s="39" t="e">
        <f t="shared" si="24"/>
        <v>#N/A</v>
      </c>
      <c r="N212" s="39" t="e">
        <f t="shared" si="25"/>
        <v>#N/A</v>
      </c>
    </row>
    <row r="213" ht="15" customHeight="1" spans="1:14">
      <c r="A213" s="54">
        <v>45503</v>
      </c>
      <c r="B213" s="39">
        <f t="shared" si="22"/>
        <v>31</v>
      </c>
      <c r="C213" s="39">
        <f t="shared" si="23"/>
        <v>2</v>
      </c>
      <c r="D213" s="55">
        <v>4</v>
      </c>
      <c r="E213" s="39" t="e">
        <f t="shared" si="28"/>
        <v>#N/A</v>
      </c>
      <c r="F213" s="55">
        <v>40</v>
      </c>
      <c r="G213" s="39" t="e">
        <f t="shared" si="26"/>
        <v>#N/A</v>
      </c>
      <c r="H213" s="39" t="e">
        <f t="shared" si="27"/>
        <v>#N/A</v>
      </c>
      <c r="I213" s="55">
        <v>27</v>
      </c>
      <c r="J213" s="55">
        <v>32</v>
      </c>
      <c r="K213" s="55">
        <v>1</v>
      </c>
      <c r="L213" s="39">
        <f>SUM($I$2:K213)</f>
        <v>21867</v>
      </c>
      <c r="M213" s="39" t="e">
        <f t="shared" si="24"/>
        <v>#N/A</v>
      </c>
      <c r="N213" s="39" t="e">
        <f t="shared" si="25"/>
        <v>#N/A</v>
      </c>
    </row>
    <row r="214" ht="15" customHeight="1" spans="1:14">
      <c r="A214" s="54">
        <v>45504</v>
      </c>
      <c r="B214" s="39">
        <f t="shared" si="22"/>
        <v>31</v>
      </c>
      <c r="C214" s="39">
        <f t="shared" si="23"/>
        <v>3</v>
      </c>
      <c r="D214" s="55">
        <v>3</v>
      </c>
      <c r="E214" s="39" t="e">
        <f t="shared" si="28"/>
        <v>#N/A</v>
      </c>
      <c r="F214" s="55">
        <v>24</v>
      </c>
      <c r="G214" s="39" t="e">
        <f t="shared" si="26"/>
        <v>#N/A</v>
      </c>
      <c r="H214" s="39" t="e">
        <f t="shared" si="27"/>
        <v>#N/A</v>
      </c>
      <c r="I214" s="55">
        <v>17</v>
      </c>
      <c r="J214" s="55">
        <v>21</v>
      </c>
      <c r="K214" s="55">
        <v>1</v>
      </c>
      <c r="L214" s="39">
        <f>SUM($I$2:K214)</f>
        <v>21906</v>
      </c>
      <c r="M214" s="39" t="e">
        <f t="shared" si="24"/>
        <v>#N/A</v>
      </c>
      <c r="N214" s="39" t="e">
        <f t="shared" si="25"/>
        <v>#N/A</v>
      </c>
    </row>
    <row r="215" ht="15" customHeight="1" spans="1:14">
      <c r="A215" s="54">
        <v>45505</v>
      </c>
      <c r="B215" s="39">
        <f t="shared" si="22"/>
        <v>31</v>
      </c>
      <c r="C215" s="39">
        <f t="shared" si="23"/>
        <v>4</v>
      </c>
      <c r="D215" s="55">
        <v>9</v>
      </c>
      <c r="E215" s="39" t="e">
        <f t="shared" si="28"/>
        <v>#N/A</v>
      </c>
      <c r="F215" s="55">
        <v>155</v>
      </c>
      <c r="G215" s="39" t="e">
        <f t="shared" si="26"/>
        <v>#N/A</v>
      </c>
      <c r="H215" s="39" t="e">
        <f t="shared" si="27"/>
        <v>#N/A</v>
      </c>
      <c r="I215" s="55">
        <v>57</v>
      </c>
      <c r="J215" s="55">
        <v>122</v>
      </c>
      <c r="K215" s="55">
        <v>1</v>
      </c>
      <c r="L215" s="39">
        <f>SUM($I$2:K215)</f>
        <v>22086</v>
      </c>
      <c r="M215" s="39" t="e">
        <f t="shared" si="24"/>
        <v>#N/A</v>
      </c>
      <c r="N215" s="39" t="e">
        <f t="shared" si="25"/>
        <v>#N/A</v>
      </c>
    </row>
    <row r="216" ht="15" customHeight="1" spans="1:14">
      <c r="A216" s="54">
        <v>45506</v>
      </c>
      <c r="B216" s="39">
        <f t="shared" si="22"/>
        <v>31</v>
      </c>
      <c r="C216" s="39">
        <f t="shared" si="23"/>
        <v>5</v>
      </c>
      <c r="D216" s="55">
        <v>9</v>
      </c>
      <c r="E216" s="39" t="e">
        <f t="shared" si="28"/>
        <v>#N/A</v>
      </c>
      <c r="F216" s="55">
        <v>84</v>
      </c>
      <c r="G216" s="39" t="e">
        <f t="shared" si="26"/>
        <v>#N/A</v>
      </c>
      <c r="H216" s="39" t="e">
        <f t="shared" si="27"/>
        <v>#N/A</v>
      </c>
      <c r="I216" s="55">
        <v>40</v>
      </c>
      <c r="J216" s="55">
        <v>93</v>
      </c>
      <c r="K216" s="55">
        <v>2</v>
      </c>
      <c r="L216" s="39">
        <f>SUM($I$2:K216)</f>
        <v>22221</v>
      </c>
      <c r="M216" s="39" t="e">
        <f t="shared" si="24"/>
        <v>#N/A</v>
      </c>
      <c r="N216" s="39" t="e">
        <f t="shared" si="25"/>
        <v>#N/A</v>
      </c>
    </row>
    <row r="217" ht="15" customHeight="1" spans="1:14">
      <c r="A217" s="54">
        <v>45507</v>
      </c>
      <c r="B217" s="39">
        <f t="shared" si="22"/>
        <v>31</v>
      </c>
      <c r="C217" s="39">
        <f t="shared" si="23"/>
        <v>6</v>
      </c>
      <c r="D217" s="55">
        <v>8</v>
      </c>
      <c r="E217" s="39" t="e">
        <f t="shared" si="28"/>
        <v>#N/A</v>
      </c>
      <c r="F217" s="55">
        <v>91</v>
      </c>
      <c r="G217" s="39" t="e">
        <f t="shared" si="26"/>
        <v>#N/A</v>
      </c>
      <c r="H217" s="39" t="e">
        <f t="shared" si="27"/>
        <v>#N/A</v>
      </c>
      <c r="I217" s="55">
        <v>49</v>
      </c>
      <c r="J217" s="55">
        <v>62</v>
      </c>
      <c r="K217" s="55">
        <v>1</v>
      </c>
      <c r="L217" s="39">
        <f>SUM($I$2:K217)</f>
        <v>22333</v>
      </c>
      <c r="M217" s="39" t="e">
        <f t="shared" si="24"/>
        <v>#N/A</v>
      </c>
      <c r="N217" s="39" t="e">
        <f t="shared" si="25"/>
        <v>#N/A</v>
      </c>
    </row>
    <row r="218" ht="15" customHeight="1" spans="1:14">
      <c r="A218" s="54">
        <v>45508</v>
      </c>
      <c r="B218" s="39">
        <f t="shared" si="22"/>
        <v>31</v>
      </c>
      <c r="C218" s="39">
        <f t="shared" si="23"/>
        <v>7</v>
      </c>
      <c r="D218" s="55">
        <v>4</v>
      </c>
      <c r="E218" s="39">
        <f t="shared" si="28"/>
        <v>40</v>
      </c>
      <c r="F218" s="55">
        <v>54</v>
      </c>
      <c r="G218" s="39">
        <f t="shared" si="26"/>
        <v>408</v>
      </c>
      <c r="H218" s="39">
        <f t="shared" si="27"/>
        <v>483</v>
      </c>
      <c r="I218" s="55">
        <v>37</v>
      </c>
      <c r="J218" s="55">
        <v>42</v>
      </c>
      <c r="K218" s="55">
        <v>1</v>
      </c>
      <c r="L218" s="39">
        <f>SUM($I$2:K218)</f>
        <v>22413</v>
      </c>
      <c r="M218" s="39" t="e">
        <f t="shared" si="24"/>
        <v>#N/A</v>
      </c>
      <c r="N218" s="39" t="e">
        <f t="shared" si="25"/>
        <v>#N/A</v>
      </c>
    </row>
    <row r="219" ht="15" customHeight="1" spans="1:14">
      <c r="A219" s="54">
        <v>45509</v>
      </c>
      <c r="B219" s="39">
        <f t="shared" si="22"/>
        <v>32</v>
      </c>
      <c r="C219" s="39">
        <f t="shared" si="23"/>
        <v>1</v>
      </c>
      <c r="D219" s="55">
        <v>4</v>
      </c>
      <c r="E219" s="39" t="e">
        <f t="shared" si="28"/>
        <v>#N/A</v>
      </c>
      <c r="F219" s="55">
        <v>37</v>
      </c>
      <c r="G219" s="39" t="e">
        <f t="shared" si="26"/>
        <v>#N/A</v>
      </c>
      <c r="H219" s="39" t="e">
        <f t="shared" si="27"/>
        <v>#N/A</v>
      </c>
      <c r="I219" s="55">
        <v>20</v>
      </c>
      <c r="J219" s="55">
        <v>37</v>
      </c>
      <c r="K219" s="55">
        <v>3</v>
      </c>
      <c r="L219" s="39">
        <f>SUM($I$2:K219)</f>
        <v>22473</v>
      </c>
      <c r="M219" s="39" t="e">
        <f t="shared" si="24"/>
        <v>#N/A</v>
      </c>
      <c r="N219" s="39" t="e">
        <f t="shared" si="25"/>
        <v>#N/A</v>
      </c>
    </row>
    <row r="220" ht="15" customHeight="1" spans="1:14">
      <c r="A220" s="54">
        <v>45510</v>
      </c>
      <c r="B220" s="39">
        <f t="shared" si="22"/>
        <v>32</v>
      </c>
      <c r="C220" s="39">
        <f t="shared" si="23"/>
        <v>2</v>
      </c>
      <c r="D220" s="55">
        <v>5</v>
      </c>
      <c r="E220" s="39" t="e">
        <f t="shared" si="28"/>
        <v>#N/A</v>
      </c>
      <c r="F220" s="55">
        <v>51</v>
      </c>
      <c r="G220" s="39" t="e">
        <f t="shared" si="26"/>
        <v>#N/A</v>
      </c>
      <c r="H220" s="39" t="e">
        <f t="shared" si="27"/>
        <v>#N/A</v>
      </c>
      <c r="I220" s="55">
        <v>20</v>
      </c>
      <c r="J220" s="55">
        <v>49</v>
      </c>
      <c r="K220" s="55">
        <v>1</v>
      </c>
      <c r="L220" s="39">
        <f>SUM($I$2:K220)</f>
        <v>22543</v>
      </c>
      <c r="M220" s="39" t="e">
        <f t="shared" si="24"/>
        <v>#N/A</v>
      </c>
      <c r="N220" s="39" t="e">
        <f t="shared" si="25"/>
        <v>#N/A</v>
      </c>
    </row>
    <row r="221" ht="15" customHeight="1" spans="1:14">
      <c r="A221" s="54">
        <v>45511</v>
      </c>
      <c r="B221" s="39">
        <f t="shared" si="22"/>
        <v>32</v>
      </c>
      <c r="C221" s="39">
        <f t="shared" si="23"/>
        <v>3</v>
      </c>
      <c r="D221" s="55">
        <v>3</v>
      </c>
      <c r="E221" s="39" t="e">
        <f t="shared" si="28"/>
        <v>#N/A</v>
      </c>
      <c r="F221" s="55">
        <v>33</v>
      </c>
      <c r="G221" s="39" t="e">
        <f t="shared" si="26"/>
        <v>#N/A</v>
      </c>
      <c r="H221" s="39" t="e">
        <f t="shared" si="27"/>
        <v>#N/A</v>
      </c>
      <c r="I221" s="55">
        <v>21</v>
      </c>
      <c r="J221" s="55">
        <v>23</v>
      </c>
      <c r="K221" s="55">
        <v>4</v>
      </c>
      <c r="L221" s="39">
        <f>SUM($I$2:K221)</f>
        <v>22591</v>
      </c>
      <c r="M221" s="39" t="e">
        <f t="shared" si="24"/>
        <v>#N/A</v>
      </c>
      <c r="N221" s="39" t="e">
        <f t="shared" si="25"/>
        <v>#N/A</v>
      </c>
    </row>
    <row r="222" ht="15" customHeight="1" spans="1:14">
      <c r="A222" s="54">
        <v>45512</v>
      </c>
      <c r="B222" s="39">
        <f t="shared" si="22"/>
        <v>32</v>
      </c>
      <c r="C222" s="39">
        <f t="shared" si="23"/>
        <v>4</v>
      </c>
      <c r="D222" s="55">
        <v>10</v>
      </c>
      <c r="E222" s="39" t="e">
        <f t="shared" si="28"/>
        <v>#N/A</v>
      </c>
      <c r="F222" s="55">
        <v>85</v>
      </c>
      <c r="G222" s="39" t="e">
        <f t="shared" si="26"/>
        <v>#N/A</v>
      </c>
      <c r="H222" s="39" t="e">
        <f t="shared" si="27"/>
        <v>#N/A</v>
      </c>
      <c r="I222" s="55">
        <v>60</v>
      </c>
      <c r="J222" s="55">
        <v>68</v>
      </c>
      <c r="K222" s="55">
        <v>2</v>
      </c>
      <c r="L222" s="39">
        <f>SUM($I$2:K222)</f>
        <v>22721</v>
      </c>
      <c r="M222" s="39" t="e">
        <f t="shared" si="24"/>
        <v>#N/A</v>
      </c>
      <c r="N222" s="39" t="e">
        <f t="shared" si="25"/>
        <v>#N/A</v>
      </c>
    </row>
    <row r="223" ht="15" customHeight="1" spans="1:14">
      <c r="A223" s="54">
        <v>45513</v>
      </c>
      <c r="B223" s="39">
        <f t="shared" si="22"/>
        <v>32</v>
      </c>
      <c r="C223" s="39">
        <f t="shared" si="23"/>
        <v>5</v>
      </c>
      <c r="D223" s="55">
        <v>4</v>
      </c>
      <c r="E223" s="39" t="e">
        <f t="shared" si="28"/>
        <v>#N/A</v>
      </c>
      <c r="F223" s="55">
        <v>37</v>
      </c>
      <c r="G223" s="39" t="e">
        <f t="shared" si="26"/>
        <v>#N/A</v>
      </c>
      <c r="H223" s="39" t="e">
        <f t="shared" si="27"/>
        <v>#N/A</v>
      </c>
      <c r="I223" s="55">
        <v>20</v>
      </c>
      <c r="J223" s="55">
        <v>38</v>
      </c>
      <c r="K223" s="55">
        <v>2</v>
      </c>
      <c r="L223" s="39">
        <f>SUM($I$2:K223)</f>
        <v>22781</v>
      </c>
      <c r="M223" s="39" t="e">
        <f t="shared" si="24"/>
        <v>#N/A</v>
      </c>
      <c r="N223" s="39" t="e">
        <f t="shared" si="25"/>
        <v>#N/A</v>
      </c>
    </row>
    <row r="224" ht="15" customHeight="1" spans="1:14">
      <c r="A224" s="54">
        <v>45514</v>
      </c>
      <c r="B224" s="39">
        <f t="shared" si="22"/>
        <v>32</v>
      </c>
      <c r="C224" s="39">
        <f t="shared" si="23"/>
        <v>6</v>
      </c>
      <c r="D224" s="55">
        <v>6</v>
      </c>
      <c r="E224" s="39" t="e">
        <f t="shared" si="28"/>
        <v>#N/A</v>
      </c>
      <c r="F224" s="55">
        <v>96</v>
      </c>
      <c r="G224" s="39" t="e">
        <f t="shared" si="26"/>
        <v>#N/A</v>
      </c>
      <c r="H224" s="39" t="e">
        <f t="shared" si="27"/>
        <v>#N/A</v>
      </c>
      <c r="I224" s="55">
        <v>41</v>
      </c>
      <c r="J224" s="55">
        <v>76</v>
      </c>
      <c r="K224" s="55">
        <v>3</v>
      </c>
      <c r="L224" s="39">
        <f>SUM($I$2:K224)</f>
        <v>22901</v>
      </c>
      <c r="M224" s="39" t="e">
        <f t="shared" si="24"/>
        <v>#N/A</v>
      </c>
      <c r="N224" s="39" t="e">
        <f t="shared" si="25"/>
        <v>#N/A</v>
      </c>
    </row>
    <row r="225" ht="15" customHeight="1" spans="1:14">
      <c r="A225" s="54">
        <v>45515</v>
      </c>
      <c r="B225" s="39">
        <f t="shared" si="22"/>
        <v>32</v>
      </c>
      <c r="C225" s="39">
        <f t="shared" si="23"/>
        <v>7</v>
      </c>
      <c r="D225" s="55">
        <v>9</v>
      </c>
      <c r="E225" s="39">
        <f t="shared" si="28"/>
        <v>41</v>
      </c>
      <c r="F225" s="55">
        <v>109</v>
      </c>
      <c r="G225" s="39">
        <f t="shared" si="26"/>
        <v>360</v>
      </c>
      <c r="H225" s="39">
        <f t="shared" si="27"/>
        <v>448</v>
      </c>
      <c r="I225" s="55">
        <v>87</v>
      </c>
      <c r="J225" s="55">
        <v>79</v>
      </c>
      <c r="K225" s="55">
        <v>5</v>
      </c>
      <c r="L225" s="39">
        <f>SUM($I$2:K225)</f>
        <v>23072</v>
      </c>
      <c r="M225" s="39" t="e">
        <f t="shared" si="24"/>
        <v>#N/A</v>
      </c>
      <c r="N225" s="39" t="e">
        <f t="shared" si="25"/>
        <v>#N/A</v>
      </c>
    </row>
    <row r="226" ht="15" customHeight="1" spans="1:14">
      <c r="A226" s="54">
        <v>45516</v>
      </c>
      <c r="B226" s="39">
        <f t="shared" si="22"/>
        <v>33</v>
      </c>
      <c r="C226" s="39">
        <f t="shared" si="23"/>
        <v>1</v>
      </c>
      <c r="D226" s="55">
        <v>6</v>
      </c>
      <c r="E226" s="39" t="e">
        <f t="shared" si="28"/>
        <v>#N/A</v>
      </c>
      <c r="F226" s="55">
        <v>65</v>
      </c>
      <c r="G226" s="39" t="e">
        <f t="shared" si="26"/>
        <v>#N/A</v>
      </c>
      <c r="H226" s="39" t="e">
        <f t="shared" si="27"/>
        <v>#N/A</v>
      </c>
      <c r="I226" s="55">
        <v>44</v>
      </c>
      <c r="J226" s="55">
        <v>39</v>
      </c>
      <c r="K226" s="55">
        <v>1</v>
      </c>
      <c r="L226" s="39">
        <f>SUM($I$2:K226)</f>
        <v>23156</v>
      </c>
      <c r="M226" s="39" t="e">
        <f t="shared" si="24"/>
        <v>#N/A</v>
      </c>
      <c r="N226" s="39" t="e">
        <f t="shared" si="25"/>
        <v>#N/A</v>
      </c>
    </row>
    <row r="227" ht="15" customHeight="1" spans="1:14">
      <c r="A227" s="54">
        <v>45517</v>
      </c>
      <c r="B227" s="39">
        <f t="shared" si="22"/>
        <v>33</v>
      </c>
      <c r="C227" s="39">
        <f t="shared" si="23"/>
        <v>2</v>
      </c>
      <c r="D227" s="55">
        <v>10</v>
      </c>
      <c r="E227" s="39" t="e">
        <f t="shared" si="28"/>
        <v>#N/A</v>
      </c>
      <c r="F227" s="55">
        <v>101</v>
      </c>
      <c r="G227" s="39" t="e">
        <f t="shared" si="26"/>
        <v>#N/A</v>
      </c>
      <c r="H227" s="39" t="e">
        <f t="shared" si="27"/>
        <v>#N/A</v>
      </c>
      <c r="I227" s="55">
        <v>58</v>
      </c>
      <c r="J227" s="55">
        <v>56</v>
      </c>
      <c r="K227" s="55">
        <v>6</v>
      </c>
      <c r="L227" s="39">
        <f>SUM($I$2:K227)</f>
        <v>23276</v>
      </c>
      <c r="M227" s="39" t="e">
        <f t="shared" si="24"/>
        <v>#N/A</v>
      </c>
      <c r="N227" s="39" t="e">
        <f t="shared" si="25"/>
        <v>#N/A</v>
      </c>
    </row>
    <row r="228" ht="15" customHeight="1" spans="1:14">
      <c r="A228" s="54">
        <v>45518</v>
      </c>
      <c r="B228" s="39">
        <f t="shared" si="22"/>
        <v>33</v>
      </c>
      <c r="C228" s="39">
        <f t="shared" si="23"/>
        <v>3</v>
      </c>
      <c r="D228" s="55">
        <v>5</v>
      </c>
      <c r="E228" s="39" t="e">
        <f t="shared" si="28"/>
        <v>#N/A</v>
      </c>
      <c r="F228" s="55">
        <v>64</v>
      </c>
      <c r="G228" s="39" t="e">
        <f t="shared" si="26"/>
        <v>#N/A</v>
      </c>
      <c r="H228" s="39" t="e">
        <f t="shared" si="27"/>
        <v>#N/A</v>
      </c>
      <c r="I228" s="55">
        <v>34</v>
      </c>
      <c r="J228" s="55">
        <v>35</v>
      </c>
      <c r="K228" s="55">
        <v>6</v>
      </c>
      <c r="L228" s="39">
        <f>SUM($I$2:K228)</f>
        <v>23351</v>
      </c>
      <c r="M228" s="39" t="e">
        <f t="shared" si="24"/>
        <v>#N/A</v>
      </c>
      <c r="N228" s="39" t="e">
        <f t="shared" si="25"/>
        <v>#N/A</v>
      </c>
    </row>
    <row r="229" ht="15" customHeight="1" spans="1:14">
      <c r="A229" s="54">
        <v>45519</v>
      </c>
      <c r="B229" s="39">
        <f t="shared" si="22"/>
        <v>33</v>
      </c>
      <c r="C229" s="39">
        <f t="shared" si="23"/>
        <v>4</v>
      </c>
      <c r="D229" s="55">
        <v>8</v>
      </c>
      <c r="E229" s="39" t="e">
        <f t="shared" si="28"/>
        <v>#N/A</v>
      </c>
      <c r="F229" s="55">
        <v>112</v>
      </c>
      <c r="G229" s="39" t="e">
        <f t="shared" si="26"/>
        <v>#N/A</v>
      </c>
      <c r="H229" s="39" t="e">
        <f t="shared" si="27"/>
        <v>#N/A</v>
      </c>
      <c r="I229" s="55">
        <v>55</v>
      </c>
      <c r="J229" s="55">
        <v>80</v>
      </c>
      <c r="K229" s="55">
        <v>1</v>
      </c>
      <c r="L229" s="39">
        <f>SUM($I$2:K229)</f>
        <v>23487</v>
      </c>
      <c r="M229" s="39">
        <f t="shared" si="24"/>
        <v>3</v>
      </c>
      <c r="N229" s="39" t="str">
        <f t="shared" si="25"/>
        <v>August</v>
      </c>
    </row>
    <row r="230" ht="15" customHeight="1" spans="1:14">
      <c r="A230" s="54">
        <v>45520</v>
      </c>
      <c r="B230" s="39">
        <f t="shared" si="22"/>
        <v>33</v>
      </c>
      <c r="C230" s="39">
        <f t="shared" si="23"/>
        <v>5</v>
      </c>
      <c r="D230" s="55">
        <v>10</v>
      </c>
      <c r="E230" s="39" t="e">
        <f t="shared" si="28"/>
        <v>#N/A</v>
      </c>
      <c r="F230" s="55">
        <v>135</v>
      </c>
      <c r="G230" s="39" t="e">
        <f t="shared" si="26"/>
        <v>#N/A</v>
      </c>
      <c r="H230" s="39" t="e">
        <f t="shared" si="27"/>
        <v>#N/A</v>
      </c>
      <c r="I230" s="55">
        <v>77</v>
      </c>
      <c r="J230" s="55">
        <v>99</v>
      </c>
      <c r="K230" s="55">
        <v>4</v>
      </c>
      <c r="L230" s="39">
        <f>SUM($I$2:K230)</f>
        <v>23667</v>
      </c>
      <c r="M230" s="39" t="e">
        <f t="shared" si="24"/>
        <v>#N/A</v>
      </c>
      <c r="N230" s="39" t="e">
        <f t="shared" si="25"/>
        <v>#N/A</v>
      </c>
    </row>
    <row r="231" ht="15" customHeight="1" spans="1:14">
      <c r="A231" s="54">
        <v>45521</v>
      </c>
      <c r="B231" s="39">
        <f t="shared" si="22"/>
        <v>33</v>
      </c>
      <c r="C231" s="39">
        <f t="shared" si="23"/>
        <v>6</v>
      </c>
      <c r="D231" s="55">
        <v>6</v>
      </c>
      <c r="E231" s="39" t="e">
        <f t="shared" si="28"/>
        <v>#N/A</v>
      </c>
      <c r="F231" s="55">
        <v>101</v>
      </c>
      <c r="G231" s="39" t="e">
        <f t="shared" si="26"/>
        <v>#N/A</v>
      </c>
      <c r="H231" s="39" t="e">
        <f t="shared" si="27"/>
        <v>#N/A</v>
      </c>
      <c r="I231" s="55">
        <v>45</v>
      </c>
      <c r="J231" s="55">
        <v>64</v>
      </c>
      <c r="K231" s="55">
        <v>5</v>
      </c>
      <c r="L231" s="39">
        <f>SUM($I$2:K231)</f>
        <v>23781</v>
      </c>
      <c r="M231" s="39" t="e">
        <f t="shared" si="24"/>
        <v>#N/A</v>
      </c>
      <c r="N231" s="39" t="e">
        <f t="shared" si="25"/>
        <v>#N/A</v>
      </c>
    </row>
    <row r="232" ht="15" customHeight="1" spans="1:14">
      <c r="A232" s="54">
        <v>45522</v>
      </c>
      <c r="B232" s="39">
        <f t="shared" si="22"/>
        <v>33</v>
      </c>
      <c r="C232" s="39">
        <f t="shared" si="23"/>
        <v>7</v>
      </c>
      <c r="D232" s="55">
        <v>9</v>
      </c>
      <c r="E232" s="39">
        <f t="shared" si="28"/>
        <v>54</v>
      </c>
      <c r="F232" s="55">
        <v>90</v>
      </c>
      <c r="G232" s="39">
        <f t="shared" si="26"/>
        <v>502</v>
      </c>
      <c r="H232" s="39">
        <f t="shared" si="27"/>
        <v>668</v>
      </c>
      <c r="I232" s="55">
        <v>67</v>
      </c>
      <c r="J232" s="55">
        <v>66</v>
      </c>
      <c r="K232" s="55">
        <v>2</v>
      </c>
      <c r="L232" s="39">
        <f>SUM($I$2:K232)</f>
        <v>23916</v>
      </c>
      <c r="M232" s="39" t="e">
        <f t="shared" si="24"/>
        <v>#N/A</v>
      </c>
      <c r="N232" s="39" t="e">
        <f t="shared" si="25"/>
        <v>#N/A</v>
      </c>
    </row>
    <row r="233" ht="15" customHeight="1" spans="1:14">
      <c r="A233" s="54">
        <v>45523</v>
      </c>
      <c r="B233" s="39">
        <f t="shared" si="22"/>
        <v>34</v>
      </c>
      <c r="C233" s="39">
        <f t="shared" si="23"/>
        <v>1</v>
      </c>
      <c r="D233" s="55">
        <v>10</v>
      </c>
      <c r="E233" s="39" t="e">
        <f t="shared" si="28"/>
        <v>#N/A</v>
      </c>
      <c r="F233" s="55">
        <v>124</v>
      </c>
      <c r="G233" s="39" t="e">
        <f t="shared" si="26"/>
        <v>#N/A</v>
      </c>
      <c r="H233" s="39" t="e">
        <f t="shared" si="27"/>
        <v>#N/A</v>
      </c>
      <c r="I233" s="55">
        <v>67</v>
      </c>
      <c r="J233" s="55">
        <v>112</v>
      </c>
      <c r="K233" s="55">
        <v>1</v>
      </c>
      <c r="L233" s="39">
        <f>SUM($I$2:K233)</f>
        <v>24096</v>
      </c>
      <c r="M233" s="39" t="e">
        <f t="shared" si="24"/>
        <v>#N/A</v>
      </c>
      <c r="N233" s="39" t="e">
        <f t="shared" si="25"/>
        <v>#N/A</v>
      </c>
    </row>
    <row r="234" ht="15" customHeight="1" spans="1:14">
      <c r="A234" s="54">
        <v>45524</v>
      </c>
      <c r="B234" s="39">
        <f t="shared" si="22"/>
        <v>34</v>
      </c>
      <c r="C234" s="39">
        <f t="shared" si="23"/>
        <v>2</v>
      </c>
      <c r="D234" s="55">
        <v>10</v>
      </c>
      <c r="E234" s="39" t="e">
        <f t="shared" si="28"/>
        <v>#N/A</v>
      </c>
      <c r="F234" s="55">
        <v>145</v>
      </c>
      <c r="G234" s="39" t="e">
        <f t="shared" si="26"/>
        <v>#N/A</v>
      </c>
      <c r="H234" s="39" t="e">
        <f t="shared" si="27"/>
        <v>#N/A</v>
      </c>
      <c r="I234" s="55">
        <v>85</v>
      </c>
      <c r="J234" s="55">
        <v>82</v>
      </c>
      <c r="K234" s="55">
        <v>3</v>
      </c>
      <c r="L234" s="39">
        <f>SUM($I$2:K234)</f>
        <v>24266</v>
      </c>
      <c r="M234" s="39" t="e">
        <f t="shared" si="24"/>
        <v>#N/A</v>
      </c>
      <c r="N234" s="39" t="e">
        <f t="shared" si="25"/>
        <v>#N/A</v>
      </c>
    </row>
    <row r="235" ht="15" customHeight="1" spans="1:14">
      <c r="A235" s="54">
        <v>45525</v>
      </c>
      <c r="B235" s="39">
        <f t="shared" si="22"/>
        <v>34</v>
      </c>
      <c r="C235" s="39">
        <f t="shared" si="23"/>
        <v>3</v>
      </c>
      <c r="D235" s="55">
        <v>7</v>
      </c>
      <c r="E235" s="39" t="e">
        <f t="shared" si="28"/>
        <v>#N/A</v>
      </c>
      <c r="F235" s="55">
        <v>92</v>
      </c>
      <c r="G235" s="39" t="e">
        <f t="shared" si="26"/>
        <v>#N/A</v>
      </c>
      <c r="H235" s="39" t="e">
        <f t="shared" si="27"/>
        <v>#N/A</v>
      </c>
      <c r="I235" s="55">
        <v>40</v>
      </c>
      <c r="J235" s="55">
        <v>92</v>
      </c>
      <c r="K235" s="55">
        <v>1</v>
      </c>
      <c r="L235" s="39">
        <f>SUM($I$2:K235)</f>
        <v>24399</v>
      </c>
      <c r="M235" s="39" t="e">
        <f t="shared" si="24"/>
        <v>#N/A</v>
      </c>
      <c r="N235" s="39" t="e">
        <f t="shared" si="25"/>
        <v>#N/A</v>
      </c>
    </row>
    <row r="236" ht="15" customHeight="1" spans="1:14">
      <c r="A236" s="54">
        <v>45526</v>
      </c>
      <c r="B236" s="39">
        <f t="shared" si="22"/>
        <v>34</v>
      </c>
      <c r="C236" s="39">
        <f t="shared" si="23"/>
        <v>4</v>
      </c>
      <c r="D236" s="55">
        <v>7</v>
      </c>
      <c r="E236" s="39" t="e">
        <f t="shared" si="28"/>
        <v>#N/A</v>
      </c>
      <c r="F236" s="55">
        <v>76</v>
      </c>
      <c r="G236" s="39" t="e">
        <f t="shared" si="26"/>
        <v>#N/A</v>
      </c>
      <c r="H236" s="39" t="e">
        <f t="shared" si="27"/>
        <v>#N/A</v>
      </c>
      <c r="I236" s="55">
        <v>32</v>
      </c>
      <c r="J236" s="55">
        <v>56</v>
      </c>
      <c r="K236" s="55">
        <v>3</v>
      </c>
      <c r="L236" s="39">
        <f>SUM($I$2:K236)</f>
        <v>24490</v>
      </c>
      <c r="M236" s="39" t="e">
        <f t="shared" si="24"/>
        <v>#N/A</v>
      </c>
      <c r="N236" s="39" t="e">
        <f t="shared" si="25"/>
        <v>#N/A</v>
      </c>
    </row>
    <row r="237" ht="15" customHeight="1" spans="1:14">
      <c r="A237" s="54">
        <v>45527</v>
      </c>
      <c r="B237" s="39">
        <f t="shared" si="22"/>
        <v>34</v>
      </c>
      <c r="C237" s="39">
        <f t="shared" si="23"/>
        <v>5</v>
      </c>
      <c r="D237" s="55">
        <v>7</v>
      </c>
      <c r="E237" s="39" t="e">
        <f t="shared" si="28"/>
        <v>#N/A</v>
      </c>
      <c r="F237" s="55">
        <v>104</v>
      </c>
      <c r="G237" s="39" t="e">
        <f t="shared" si="26"/>
        <v>#N/A</v>
      </c>
      <c r="H237" s="39" t="e">
        <f t="shared" si="27"/>
        <v>#N/A</v>
      </c>
      <c r="I237" s="55">
        <v>43</v>
      </c>
      <c r="J237" s="55">
        <v>95</v>
      </c>
      <c r="K237" s="55">
        <v>2</v>
      </c>
      <c r="L237" s="39">
        <f>SUM($I$2:K237)</f>
        <v>24630</v>
      </c>
      <c r="M237" s="39" t="e">
        <f t="shared" si="24"/>
        <v>#N/A</v>
      </c>
      <c r="N237" s="39" t="e">
        <f t="shared" si="25"/>
        <v>#N/A</v>
      </c>
    </row>
    <row r="238" ht="15" customHeight="1" spans="1:14">
      <c r="A238" s="54">
        <v>45528</v>
      </c>
      <c r="B238" s="39">
        <f t="shared" si="22"/>
        <v>34</v>
      </c>
      <c r="C238" s="39">
        <f t="shared" si="23"/>
        <v>6</v>
      </c>
      <c r="D238" s="55">
        <v>7</v>
      </c>
      <c r="E238" s="39" t="e">
        <f t="shared" si="28"/>
        <v>#N/A</v>
      </c>
      <c r="F238" s="55">
        <v>94</v>
      </c>
      <c r="G238" s="39" t="e">
        <f t="shared" si="26"/>
        <v>#N/A</v>
      </c>
      <c r="H238" s="39" t="e">
        <f t="shared" si="27"/>
        <v>#N/A</v>
      </c>
      <c r="I238" s="55">
        <v>72</v>
      </c>
      <c r="J238" s="55">
        <v>63</v>
      </c>
      <c r="K238" s="55">
        <v>5</v>
      </c>
      <c r="L238" s="39">
        <f>SUM($I$2:K238)</f>
        <v>24770</v>
      </c>
      <c r="M238" s="39" t="e">
        <f t="shared" si="24"/>
        <v>#N/A</v>
      </c>
      <c r="N238" s="39" t="e">
        <f t="shared" si="25"/>
        <v>#N/A</v>
      </c>
    </row>
    <row r="239" ht="15" customHeight="1" spans="1:14">
      <c r="A239" s="54">
        <v>45529</v>
      </c>
      <c r="B239" s="39">
        <f t="shared" si="22"/>
        <v>34</v>
      </c>
      <c r="C239" s="39">
        <f t="shared" si="23"/>
        <v>7</v>
      </c>
      <c r="D239" s="55">
        <v>6</v>
      </c>
      <c r="E239" s="39">
        <f t="shared" si="28"/>
        <v>54</v>
      </c>
      <c r="F239" s="55">
        <v>59</v>
      </c>
      <c r="G239" s="39">
        <f t="shared" si="26"/>
        <v>425</v>
      </c>
      <c r="H239" s="39">
        <f t="shared" si="27"/>
        <v>694</v>
      </c>
      <c r="I239" s="55">
        <v>31</v>
      </c>
      <c r="J239" s="55">
        <v>49</v>
      </c>
      <c r="K239" s="55">
        <v>4</v>
      </c>
      <c r="L239" s="39">
        <f>SUM($I$2:K239)</f>
        <v>24854</v>
      </c>
      <c r="M239" s="39" t="e">
        <f t="shared" si="24"/>
        <v>#N/A</v>
      </c>
      <c r="N239" s="39" t="e">
        <f t="shared" si="25"/>
        <v>#N/A</v>
      </c>
    </row>
    <row r="240" ht="15" customHeight="1" spans="1:14">
      <c r="A240" s="54">
        <v>45530</v>
      </c>
      <c r="B240" s="39">
        <f t="shared" si="22"/>
        <v>35</v>
      </c>
      <c r="C240" s="39">
        <f t="shared" si="23"/>
        <v>1</v>
      </c>
      <c r="D240" s="55">
        <v>4</v>
      </c>
      <c r="E240" s="39" t="e">
        <f t="shared" si="28"/>
        <v>#N/A</v>
      </c>
      <c r="F240" s="55">
        <v>51</v>
      </c>
      <c r="G240" s="39" t="e">
        <f t="shared" si="26"/>
        <v>#N/A</v>
      </c>
      <c r="H240" s="39" t="e">
        <f t="shared" si="27"/>
        <v>#N/A</v>
      </c>
      <c r="I240" s="55">
        <v>31</v>
      </c>
      <c r="J240" s="55">
        <v>39</v>
      </c>
      <c r="K240" s="55">
        <v>6</v>
      </c>
      <c r="L240" s="39">
        <f>SUM($I$2:K240)</f>
        <v>24930</v>
      </c>
      <c r="M240" s="39" t="e">
        <f t="shared" si="24"/>
        <v>#N/A</v>
      </c>
      <c r="N240" s="39" t="e">
        <f t="shared" si="25"/>
        <v>#N/A</v>
      </c>
    </row>
    <row r="241" ht="15" customHeight="1" spans="1:14">
      <c r="A241" s="54">
        <v>45531</v>
      </c>
      <c r="B241" s="39">
        <f t="shared" si="22"/>
        <v>35</v>
      </c>
      <c r="C241" s="39">
        <f t="shared" si="23"/>
        <v>2</v>
      </c>
      <c r="D241" s="55">
        <v>10</v>
      </c>
      <c r="E241" s="39" t="e">
        <f t="shared" si="28"/>
        <v>#N/A</v>
      </c>
      <c r="F241" s="55">
        <v>109</v>
      </c>
      <c r="G241" s="39" t="e">
        <f t="shared" si="26"/>
        <v>#N/A</v>
      </c>
      <c r="H241" s="39" t="e">
        <f t="shared" si="27"/>
        <v>#N/A</v>
      </c>
      <c r="I241" s="55">
        <v>63</v>
      </c>
      <c r="J241" s="55">
        <v>76</v>
      </c>
      <c r="K241" s="55">
        <v>1</v>
      </c>
      <c r="L241" s="39">
        <f>SUM($I$2:K241)</f>
        <v>25070</v>
      </c>
      <c r="M241" s="39" t="e">
        <f t="shared" si="24"/>
        <v>#N/A</v>
      </c>
      <c r="N241" s="39" t="e">
        <f t="shared" si="25"/>
        <v>#N/A</v>
      </c>
    </row>
    <row r="242" ht="15" customHeight="1" spans="1:14">
      <c r="A242" s="54">
        <v>45532</v>
      </c>
      <c r="B242" s="39">
        <f t="shared" si="22"/>
        <v>35</v>
      </c>
      <c r="C242" s="39">
        <f t="shared" si="23"/>
        <v>3</v>
      </c>
      <c r="D242" s="55">
        <v>6</v>
      </c>
      <c r="E242" s="39" t="e">
        <f t="shared" si="28"/>
        <v>#N/A</v>
      </c>
      <c r="F242" s="55">
        <v>63</v>
      </c>
      <c r="G242" s="39" t="e">
        <f t="shared" si="26"/>
        <v>#N/A</v>
      </c>
      <c r="H242" s="39" t="e">
        <f t="shared" si="27"/>
        <v>#N/A</v>
      </c>
      <c r="I242" s="55">
        <v>23</v>
      </c>
      <c r="J242" s="55">
        <v>57</v>
      </c>
      <c r="K242" s="55">
        <v>4</v>
      </c>
      <c r="L242" s="39">
        <f>SUM($I$2:K242)</f>
        <v>25154</v>
      </c>
      <c r="M242" s="39" t="e">
        <f t="shared" si="24"/>
        <v>#N/A</v>
      </c>
      <c r="N242" s="39" t="e">
        <f t="shared" si="25"/>
        <v>#N/A</v>
      </c>
    </row>
    <row r="243" ht="15" customHeight="1" spans="1:14">
      <c r="A243" s="54">
        <v>45533</v>
      </c>
      <c r="B243" s="39">
        <f t="shared" si="22"/>
        <v>35</v>
      </c>
      <c r="C243" s="39">
        <f t="shared" si="23"/>
        <v>4</v>
      </c>
      <c r="D243" s="55">
        <v>9</v>
      </c>
      <c r="E243" s="39" t="e">
        <f t="shared" si="28"/>
        <v>#N/A</v>
      </c>
      <c r="F243" s="55">
        <v>142</v>
      </c>
      <c r="G243" s="39" t="e">
        <f t="shared" si="26"/>
        <v>#N/A</v>
      </c>
      <c r="H243" s="39" t="e">
        <f t="shared" si="27"/>
        <v>#N/A</v>
      </c>
      <c r="I243" s="55">
        <v>51</v>
      </c>
      <c r="J243" s="55">
        <v>115</v>
      </c>
      <c r="K243" s="55">
        <v>5</v>
      </c>
      <c r="L243" s="39">
        <f>SUM($I$2:K243)</f>
        <v>25325</v>
      </c>
      <c r="M243" s="39" t="e">
        <f t="shared" si="24"/>
        <v>#N/A</v>
      </c>
      <c r="N243" s="39" t="e">
        <f t="shared" si="25"/>
        <v>#N/A</v>
      </c>
    </row>
    <row r="244" ht="15" customHeight="1" spans="1:14">
      <c r="A244" s="54">
        <v>45534</v>
      </c>
      <c r="B244" s="39">
        <f t="shared" si="22"/>
        <v>35</v>
      </c>
      <c r="C244" s="39">
        <f t="shared" si="23"/>
        <v>5</v>
      </c>
      <c r="D244" s="55">
        <v>7</v>
      </c>
      <c r="E244" s="39" t="e">
        <f t="shared" si="28"/>
        <v>#N/A</v>
      </c>
      <c r="F244" s="55">
        <v>87</v>
      </c>
      <c r="G244" s="39" t="e">
        <f t="shared" si="26"/>
        <v>#N/A</v>
      </c>
      <c r="H244" s="39" t="e">
        <f t="shared" si="27"/>
        <v>#N/A</v>
      </c>
      <c r="I244" s="55">
        <v>47</v>
      </c>
      <c r="J244" s="55">
        <v>63</v>
      </c>
      <c r="K244" s="55">
        <v>2</v>
      </c>
      <c r="L244" s="39">
        <f>SUM($I$2:K244)</f>
        <v>25437</v>
      </c>
      <c r="M244" s="39" t="e">
        <f t="shared" si="24"/>
        <v>#N/A</v>
      </c>
      <c r="N244" s="39" t="e">
        <f t="shared" si="25"/>
        <v>#N/A</v>
      </c>
    </row>
    <row r="245" ht="15" customHeight="1" spans="1:14">
      <c r="A245" s="54">
        <v>45535</v>
      </c>
      <c r="B245" s="39">
        <f t="shared" si="22"/>
        <v>35</v>
      </c>
      <c r="C245" s="39">
        <f t="shared" si="23"/>
        <v>6</v>
      </c>
      <c r="D245" s="55">
        <v>4</v>
      </c>
      <c r="E245" s="39" t="e">
        <f t="shared" si="28"/>
        <v>#N/A</v>
      </c>
      <c r="F245" s="55">
        <v>39</v>
      </c>
      <c r="G245" s="39" t="e">
        <f t="shared" si="26"/>
        <v>#N/A</v>
      </c>
      <c r="H245" s="39" t="e">
        <f t="shared" si="27"/>
        <v>#N/A</v>
      </c>
      <c r="I245" s="55">
        <v>19</v>
      </c>
      <c r="J245" s="55">
        <v>27</v>
      </c>
      <c r="K245" s="55">
        <v>6</v>
      </c>
      <c r="L245" s="39">
        <f>SUM($I$2:K245)</f>
        <v>25489</v>
      </c>
      <c r="M245" s="39" t="e">
        <f t="shared" si="24"/>
        <v>#N/A</v>
      </c>
      <c r="N245" s="39" t="e">
        <f t="shared" si="25"/>
        <v>#N/A</v>
      </c>
    </row>
    <row r="246" ht="15" customHeight="1" spans="1:14">
      <c r="A246" s="54">
        <v>45536</v>
      </c>
      <c r="B246" s="39">
        <f t="shared" si="22"/>
        <v>35</v>
      </c>
      <c r="C246" s="39">
        <f t="shared" si="23"/>
        <v>7</v>
      </c>
      <c r="D246" s="55">
        <v>6</v>
      </c>
      <c r="E246" s="39">
        <f t="shared" si="28"/>
        <v>46</v>
      </c>
      <c r="F246" s="55">
        <v>60</v>
      </c>
      <c r="G246" s="39">
        <f t="shared" si="26"/>
        <v>391</v>
      </c>
      <c r="H246" s="39">
        <f t="shared" si="27"/>
        <v>551</v>
      </c>
      <c r="I246" s="55">
        <v>48</v>
      </c>
      <c r="J246" s="55">
        <v>46</v>
      </c>
      <c r="K246" s="55">
        <v>2</v>
      </c>
      <c r="L246" s="39">
        <f>SUM($I$2:K246)</f>
        <v>25585</v>
      </c>
      <c r="M246" s="39" t="e">
        <f t="shared" si="24"/>
        <v>#N/A</v>
      </c>
      <c r="N246" s="39" t="e">
        <f t="shared" si="25"/>
        <v>#N/A</v>
      </c>
    </row>
    <row r="247" ht="15" customHeight="1" spans="1:14">
      <c r="A247" s="54">
        <v>45537</v>
      </c>
      <c r="B247" s="39">
        <f t="shared" si="22"/>
        <v>36</v>
      </c>
      <c r="C247" s="39">
        <f t="shared" si="23"/>
        <v>1</v>
      </c>
      <c r="D247" s="55">
        <v>10</v>
      </c>
      <c r="E247" s="39" t="e">
        <f t="shared" si="28"/>
        <v>#N/A</v>
      </c>
      <c r="F247" s="55">
        <v>145</v>
      </c>
      <c r="G247" s="39" t="e">
        <f t="shared" si="26"/>
        <v>#N/A</v>
      </c>
      <c r="H247" s="39" t="e">
        <f t="shared" si="27"/>
        <v>#N/A</v>
      </c>
      <c r="I247" s="55">
        <v>87</v>
      </c>
      <c r="J247" s="55">
        <v>78</v>
      </c>
      <c r="K247" s="55">
        <v>5</v>
      </c>
      <c r="L247" s="39">
        <f>SUM($I$2:K247)</f>
        <v>25755</v>
      </c>
      <c r="M247" s="39" t="e">
        <f t="shared" si="24"/>
        <v>#N/A</v>
      </c>
      <c r="N247" s="39" t="e">
        <f t="shared" si="25"/>
        <v>#N/A</v>
      </c>
    </row>
    <row r="248" ht="15" customHeight="1" spans="1:14">
      <c r="A248" s="54">
        <v>45538</v>
      </c>
      <c r="B248" s="39">
        <f t="shared" si="22"/>
        <v>36</v>
      </c>
      <c r="C248" s="39">
        <f t="shared" si="23"/>
        <v>2</v>
      </c>
      <c r="D248" s="55">
        <v>3</v>
      </c>
      <c r="E248" s="39" t="e">
        <f t="shared" si="28"/>
        <v>#N/A</v>
      </c>
      <c r="F248" s="55">
        <v>36</v>
      </c>
      <c r="G248" s="39" t="e">
        <f t="shared" si="26"/>
        <v>#N/A</v>
      </c>
      <c r="H248" s="39" t="e">
        <f t="shared" si="27"/>
        <v>#N/A</v>
      </c>
      <c r="I248" s="55">
        <v>27</v>
      </c>
      <c r="J248" s="55">
        <v>27</v>
      </c>
      <c r="K248" s="55">
        <v>3</v>
      </c>
      <c r="L248" s="39">
        <f>SUM($I$2:K248)</f>
        <v>25812</v>
      </c>
      <c r="M248" s="39" t="e">
        <f t="shared" si="24"/>
        <v>#N/A</v>
      </c>
      <c r="N248" s="39" t="e">
        <f t="shared" si="25"/>
        <v>#N/A</v>
      </c>
    </row>
    <row r="249" ht="15" customHeight="1" spans="1:14">
      <c r="A249" s="54">
        <v>45539</v>
      </c>
      <c r="B249" s="39">
        <f t="shared" si="22"/>
        <v>36</v>
      </c>
      <c r="C249" s="39">
        <f t="shared" si="23"/>
        <v>3</v>
      </c>
      <c r="D249" s="55">
        <v>6</v>
      </c>
      <c r="E249" s="39" t="e">
        <f t="shared" si="28"/>
        <v>#N/A</v>
      </c>
      <c r="F249" s="55">
        <v>56</v>
      </c>
      <c r="G249" s="39" t="e">
        <f t="shared" si="26"/>
        <v>#N/A</v>
      </c>
      <c r="H249" s="39" t="e">
        <f t="shared" si="27"/>
        <v>#N/A</v>
      </c>
      <c r="I249" s="55">
        <v>40</v>
      </c>
      <c r="J249" s="55">
        <v>46</v>
      </c>
      <c r="K249" s="55">
        <v>4</v>
      </c>
      <c r="L249" s="39">
        <f>SUM($I$2:K249)</f>
        <v>25902</v>
      </c>
      <c r="M249" s="39" t="e">
        <f t="shared" si="24"/>
        <v>#N/A</v>
      </c>
      <c r="N249" s="39" t="e">
        <f t="shared" si="25"/>
        <v>#N/A</v>
      </c>
    </row>
    <row r="250" ht="15" customHeight="1" spans="1:14">
      <c r="A250" s="54">
        <v>45540</v>
      </c>
      <c r="B250" s="39">
        <f t="shared" si="22"/>
        <v>36</v>
      </c>
      <c r="C250" s="39">
        <f t="shared" si="23"/>
        <v>4</v>
      </c>
      <c r="D250" s="55">
        <v>5</v>
      </c>
      <c r="E250" s="39" t="e">
        <f t="shared" si="28"/>
        <v>#N/A</v>
      </c>
      <c r="F250" s="55">
        <v>52</v>
      </c>
      <c r="G250" s="39" t="e">
        <f t="shared" si="26"/>
        <v>#N/A</v>
      </c>
      <c r="H250" s="39" t="e">
        <f t="shared" si="27"/>
        <v>#N/A</v>
      </c>
      <c r="I250" s="55">
        <v>18</v>
      </c>
      <c r="J250" s="55">
        <v>48</v>
      </c>
      <c r="K250" s="55">
        <v>4</v>
      </c>
      <c r="L250" s="39">
        <f>SUM($I$2:K250)</f>
        <v>25972</v>
      </c>
      <c r="M250" s="39" t="e">
        <f t="shared" si="24"/>
        <v>#N/A</v>
      </c>
      <c r="N250" s="39" t="e">
        <f t="shared" si="25"/>
        <v>#N/A</v>
      </c>
    </row>
    <row r="251" ht="15" customHeight="1" spans="1:14">
      <c r="A251" s="54">
        <v>45541</v>
      </c>
      <c r="B251" s="39">
        <f t="shared" si="22"/>
        <v>36</v>
      </c>
      <c r="C251" s="39">
        <f t="shared" si="23"/>
        <v>5</v>
      </c>
      <c r="D251" s="55">
        <v>9</v>
      </c>
      <c r="E251" s="39" t="e">
        <f t="shared" si="28"/>
        <v>#N/A</v>
      </c>
      <c r="F251" s="55">
        <v>90</v>
      </c>
      <c r="G251" s="39" t="e">
        <f t="shared" si="26"/>
        <v>#N/A</v>
      </c>
      <c r="H251" s="39" t="e">
        <f t="shared" si="27"/>
        <v>#N/A</v>
      </c>
      <c r="I251" s="55">
        <v>71</v>
      </c>
      <c r="J251" s="55">
        <v>63</v>
      </c>
      <c r="K251" s="55">
        <v>1</v>
      </c>
      <c r="L251" s="39">
        <f>SUM($I$2:K251)</f>
        <v>26107</v>
      </c>
      <c r="M251" s="39" t="e">
        <f t="shared" si="24"/>
        <v>#N/A</v>
      </c>
      <c r="N251" s="39" t="e">
        <f t="shared" si="25"/>
        <v>#N/A</v>
      </c>
    </row>
    <row r="252" ht="15" customHeight="1" spans="1:14">
      <c r="A252" s="54">
        <v>45542</v>
      </c>
      <c r="B252" s="39">
        <f t="shared" si="22"/>
        <v>36</v>
      </c>
      <c r="C252" s="39">
        <f t="shared" si="23"/>
        <v>6</v>
      </c>
      <c r="D252" s="55">
        <v>9</v>
      </c>
      <c r="E252" s="39" t="e">
        <f t="shared" si="28"/>
        <v>#N/A</v>
      </c>
      <c r="F252" s="55">
        <v>102</v>
      </c>
      <c r="G252" s="39" t="e">
        <f t="shared" si="26"/>
        <v>#N/A</v>
      </c>
      <c r="H252" s="39" t="e">
        <f t="shared" si="27"/>
        <v>#N/A</v>
      </c>
      <c r="I252" s="55">
        <v>70</v>
      </c>
      <c r="J252" s="55">
        <v>68</v>
      </c>
      <c r="K252" s="55">
        <v>6</v>
      </c>
      <c r="L252" s="39">
        <f>SUM($I$2:K252)</f>
        <v>26251</v>
      </c>
      <c r="M252" s="39" t="e">
        <f t="shared" si="24"/>
        <v>#N/A</v>
      </c>
      <c r="N252" s="39" t="e">
        <f t="shared" si="25"/>
        <v>#N/A</v>
      </c>
    </row>
    <row r="253" ht="15" customHeight="1" spans="1:14">
      <c r="A253" s="54">
        <v>45543</v>
      </c>
      <c r="B253" s="39">
        <f t="shared" si="22"/>
        <v>36</v>
      </c>
      <c r="C253" s="39">
        <f t="shared" si="23"/>
        <v>7</v>
      </c>
      <c r="D253" s="55">
        <v>3</v>
      </c>
      <c r="E253" s="39">
        <f t="shared" si="28"/>
        <v>45</v>
      </c>
      <c r="F253" s="55">
        <v>27</v>
      </c>
      <c r="G253" s="39">
        <f t="shared" si="26"/>
        <v>327</v>
      </c>
      <c r="H253" s="39">
        <f t="shared" si="27"/>
        <v>508</v>
      </c>
      <c r="I253" s="55">
        <v>11</v>
      </c>
      <c r="J253" s="55">
        <v>22</v>
      </c>
      <c r="K253" s="55">
        <v>3</v>
      </c>
      <c r="L253" s="39">
        <f>SUM($I$2:K253)</f>
        <v>26287</v>
      </c>
      <c r="M253" s="39" t="e">
        <f t="shared" si="24"/>
        <v>#N/A</v>
      </c>
      <c r="N253" s="39" t="e">
        <f t="shared" si="25"/>
        <v>#N/A</v>
      </c>
    </row>
    <row r="254" ht="15" customHeight="1" spans="1:14">
      <c r="A254" s="54">
        <v>45544</v>
      </c>
      <c r="B254" s="39">
        <f t="shared" si="22"/>
        <v>37</v>
      </c>
      <c r="C254" s="39">
        <f t="shared" si="23"/>
        <v>1</v>
      </c>
      <c r="D254" s="55">
        <v>3</v>
      </c>
      <c r="E254" s="39" t="e">
        <f t="shared" si="28"/>
        <v>#N/A</v>
      </c>
      <c r="F254" s="55">
        <v>40</v>
      </c>
      <c r="G254" s="39" t="e">
        <f t="shared" si="26"/>
        <v>#N/A</v>
      </c>
      <c r="H254" s="39" t="e">
        <f t="shared" si="27"/>
        <v>#N/A</v>
      </c>
      <c r="I254" s="55">
        <v>13</v>
      </c>
      <c r="J254" s="55">
        <v>30</v>
      </c>
      <c r="K254" s="55">
        <v>5</v>
      </c>
      <c r="L254" s="39">
        <f>SUM($I$2:K254)</f>
        <v>26335</v>
      </c>
      <c r="M254" s="39" t="e">
        <f t="shared" si="24"/>
        <v>#N/A</v>
      </c>
      <c r="N254" s="39" t="e">
        <f t="shared" si="25"/>
        <v>#N/A</v>
      </c>
    </row>
    <row r="255" ht="15" customHeight="1" spans="1:14">
      <c r="A255" s="54">
        <v>45545</v>
      </c>
      <c r="B255" s="39">
        <f t="shared" si="22"/>
        <v>37</v>
      </c>
      <c r="C255" s="39">
        <f t="shared" si="23"/>
        <v>2</v>
      </c>
      <c r="D255" s="55">
        <v>4</v>
      </c>
      <c r="E255" s="39" t="e">
        <f t="shared" si="28"/>
        <v>#N/A</v>
      </c>
      <c r="F255" s="55">
        <v>56</v>
      </c>
      <c r="G255" s="39" t="e">
        <f t="shared" si="26"/>
        <v>#N/A</v>
      </c>
      <c r="H255" s="39" t="e">
        <f t="shared" si="27"/>
        <v>#N/A</v>
      </c>
      <c r="I255" s="55">
        <v>26</v>
      </c>
      <c r="J255" s="55">
        <v>51</v>
      </c>
      <c r="K255" s="55">
        <v>3</v>
      </c>
      <c r="L255" s="39">
        <f>SUM($I$2:K255)</f>
        <v>26415</v>
      </c>
      <c r="M255" s="39" t="e">
        <f t="shared" si="24"/>
        <v>#N/A</v>
      </c>
      <c r="N255" s="39" t="e">
        <f t="shared" si="25"/>
        <v>#N/A</v>
      </c>
    </row>
    <row r="256" ht="15" customHeight="1" spans="1:14">
      <c r="A256" s="54">
        <v>45546</v>
      </c>
      <c r="B256" s="39">
        <f t="shared" si="22"/>
        <v>37</v>
      </c>
      <c r="C256" s="39">
        <f t="shared" si="23"/>
        <v>3</v>
      </c>
      <c r="D256" s="55">
        <v>9</v>
      </c>
      <c r="E256" s="39" t="e">
        <f t="shared" si="28"/>
        <v>#N/A</v>
      </c>
      <c r="F256" s="55">
        <v>130</v>
      </c>
      <c r="G256" s="39" t="e">
        <f t="shared" si="26"/>
        <v>#N/A</v>
      </c>
      <c r="H256" s="39" t="e">
        <f t="shared" si="27"/>
        <v>#N/A</v>
      </c>
      <c r="I256" s="55">
        <v>72</v>
      </c>
      <c r="J256" s="55">
        <v>71</v>
      </c>
      <c r="K256" s="55">
        <v>1</v>
      </c>
      <c r="L256" s="39">
        <f>SUM($I$2:K256)</f>
        <v>26559</v>
      </c>
      <c r="M256" s="39" t="e">
        <f t="shared" si="24"/>
        <v>#N/A</v>
      </c>
      <c r="N256" s="39" t="e">
        <f t="shared" si="25"/>
        <v>#N/A</v>
      </c>
    </row>
    <row r="257" ht="15" customHeight="1" spans="1:14">
      <c r="A257" s="54">
        <v>45547</v>
      </c>
      <c r="B257" s="39">
        <f t="shared" si="22"/>
        <v>37</v>
      </c>
      <c r="C257" s="39">
        <f t="shared" si="23"/>
        <v>4</v>
      </c>
      <c r="D257" s="55">
        <v>9</v>
      </c>
      <c r="E257" s="39" t="e">
        <f t="shared" si="28"/>
        <v>#N/A</v>
      </c>
      <c r="F257" s="55">
        <v>95</v>
      </c>
      <c r="G257" s="39" t="e">
        <f t="shared" si="26"/>
        <v>#N/A</v>
      </c>
      <c r="H257" s="39" t="e">
        <f t="shared" si="27"/>
        <v>#N/A</v>
      </c>
      <c r="I257" s="55">
        <v>39</v>
      </c>
      <c r="J257" s="55">
        <v>82</v>
      </c>
      <c r="K257" s="55">
        <v>5</v>
      </c>
      <c r="L257" s="39">
        <f>SUM($I$2:K257)</f>
        <v>26685</v>
      </c>
      <c r="M257" s="39" t="e">
        <f t="shared" si="24"/>
        <v>#N/A</v>
      </c>
      <c r="N257" s="39" t="e">
        <f t="shared" si="25"/>
        <v>#N/A</v>
      </c>
    </row>
    <row r="258" ht="15" customHeight="1" spans="1:14">
      <c r="A258" s="54">
        <v>45548</v>
      </c>
      <c r="B258" s="39">
        <f t="shared" ref="B258:B321" si="29">WEEKNUM(A258,2)</f>
        <v>37</v>
      </c>
      <c r="C258" s="39">
        <f t="shared" si="23"/>
        <v>5</v>
      </c>
      <c r="D258" s="55">
        <v>6</v>
      </c>
      <c r="E258" s="39" t="e">
        <f t="shared" si="28"/>
        <v>#N/A</v>
      </c>
      <c r="F258" s="55">
        <v>76</v>
      </c>
      <c r="G258" s="39" t="e">
        <f t="shared" si="26"/>
        <v>#N/A</v>
      </c>
      <c r="H258" s="39" t="e">
        <f t="shared" si="27"/>
        <v>#N/A</v>
      </c>
      <c r="I258" s="55">
        <v>49</v>
      </c>
      <c r="J258" s="55">
        <v>70</v>
      </c>
      <c r="K258" s="55">
        <v>1</v>
      </c>
      <c r="L258" s="39">
        <f>SUM($I$2:K258)</f>
        <v>26805</v>
      </c>
      <c r="M258" s="39" t="e">
        <f t="shared" si="24"/>
        <v>#N/A</v>
      </c>
      <c r="N258" s="39" t="e">
        <f t="shared" si="25"/>
        <v>#N/A</v>
      </c>
    </row>
    <row r="259" ht="15" customHeight="1" spans="1:14">
      <c r="A259" s="54">
        <v>45549</v>
      </c>
      <c r="B259" s="39">
        <f t="shared" si="29"/>
        <v>37</v>
      </c>
      <c r="C259" s="39">
        <f t="shared" ref="C259:C322" si="30">WEEKDAY(A259,2)</f>
        <v>6</v>
      </c>
      <c r="D259" s="55">
        <v>9</v>
      </c>
      <c r="E259" s="39" t="e">
        <f t="shared" si="28"/>
        <v>#N/A</v>
      </c>
      <c r="F259" s="55">
        <v>131</v>
      </c>
      <c r="G259" s="39" t="e">
        <f t="shared" si="26"/>
        <v>#N/A</v>
      </c>
      <c r="H259" s="39" t="e">
        <f t="shared" si="27"/>
        <v>#N/A</v>
      </c>
      <c r="I259" s="55">
        <v>89</v>
      </c>
      <c r="J259" s="55">
        <v>90</v>
      </c>
      <c r="K259" s="55">
        <v>1</v>
      </c>
      <c r="L259" s="39">
        <f>SUM($I$2:K259)</f>
        <v>26985</v>
      </c>
      <c r="M259" s="39" t="e">
        <f t="shared" ref="M259:M322" si="31">IF(DAY(A259)=15,$O$1,NA())</f>
        <v>#N/A</v>
      </c>
      <c r="N259" s="39" t="e">
        <f t="shared" ref="N259:N322" si="32">IF(DAY(A259)=15,CHOOSE(MONTH(A259),"January","February","March","April","May","June","July","August","September","October","November","December"),NA())</f>
        <v>#N/A</v>
      </c>
    </row>
    <row r="260" ht="15" customHeight="1" spans="1:14">
      <c r="A260" s="54">
        <v>45550</v>
      </c>
      <c r="B260" s="39">
        <f t="shared" si="29"/>
        <v>37</v>
      </c>
      <c r="C260" s="39">
        <f t="shared" si="30"/>
        <v>7</v>
      </c>
      <c r="D260" s="55">
        <v>5</v>
      </c>
      <c r="E260" s="39">
        <f t="shared" si="28"/>
        <v>45</v>
      </c>
      <c r="F260" s="55">
        <v>59</v>
      </c>
      <c r="G260" s="39">
        <f t="shared" si="26"/>
        <v>491</v>
      </c>
      <c r="H260" s="39">
        <f t="shared" si="27"/>
        <v>587</v>
      </c>
      <c r="I260" s="55">
        <v>25</v>
      </c>
      <c r="J260" s="55">
        <v>62</v>
      </c>
      <c r="K260" s="55">
        <v>3</v>
      </c>
      <c r="L260" s="39">
        <f>SUM($I$2:K260)</f>
        <v>27075</v>
      </c>
      <c r="M260" s="39">
        <f t="shared" si="31"/>
        <v>3</v>
      </c>
      <c r="N260" s="39" t="str">
        <f t="shared" si="32"/>
        <v>September</v>
      </c>
    </row>
    <row r="261" ht="15" customHeight="1" spans="1:14">
      <c r="A261" s="54">
        <v>45551</v>
      </c>
      <c r="B261" s="39">
        <f t="shared" si="29"/>
        <v>38</v>
      </c>
      <c r="C261" s="39">
        <f t="shared" si="30"/>
        <v>1</v>
      </c>
      <c r="D261" s="55">
        <v>10</v>
      </c>
      <c r="E261" s="39" t="e">
        <f t="shared" si="28"/>
        <v>#N/A</v>
      </c>
      <c r="F261" s="55">
        <v>146</v>
      </c>
      <c r="G261" s="39" t="e">
        <f t="shared" si="26"/>
        <v>#N/A</v>
      </c>
      <c r="H261" s="39" t="e">
        <f t="shared" si="27"/>
        <v>#N/A</v>
      </c>
      <c r="I261" s="55">
        <v>80</v>
      </c>
      <c r="J261" s="55">
        <v>94</v>
      </c>
      <c r="K261" s="55">
        <v>6</v>
      </c>
      <c r="L261" s="39">
        <f>SUM($I$2:K261)</f>
        <v>27255</v>
      </c>
      <c r="M261" s="39" t="e">
        <f t="shared" si="31"/>
        <v>#N/A</v>
      </c>
      <c r="N261" s="39" t="e">
        <f t="shared" si="32"/>
        <v>#N/A</v>
      </c>
    </row>
    <row r="262" ht="15" customHeight="1" spans="1:14">
      <c r="A262" s="54">
        <v>45552</v>
      </c>
      <c r="B262" s="39">
        <f t="shared" si="29"/>
        <v>38</v>
      </c>
      <c r="C262" s="39">
        <f t="shared" si="30"/>
        <v>2</v>
      </c>
      <c r="D262" s="55">
        <v>6</v>
      </c>
      <c r="E262" s="39" t="e">
        <f t="shared" si="28"/>
        <v>#N/A</v>
      </c>
      <c r="F262" s="55">
        <v>60</v>
      </c>
      <c r="G262" s="39" t="e">
        <f t="shared" si="26"/>
        <v>#N/A</v>
      </c>
      <c r="H262" s="39" t="e">
        <f t="shared" si="27"/>
        <v>#N/A</v>
      </c>
      <c r="I262" s="55">
        <v>36</v>
      </c>
      <c r="J262" s="55">
        <v>46</v>
      </c>
      <c r="K262" s="55">
        <v>2</v>
      </c>
      <c r="L262" s="39">
        <f>SUM($I$2:K262)</f>
        <v>27339</v>
      </c>
      <c r="M262" s="39" t="e">
        <f t="shared" si="31"/>
        <v>#N/A</v>
      </c>
      <c r="N262" s="39" t="e">
        <f t="shared" si="32"/>
        <v>#N/A</v>
      </c>
    </row>
    <row r="263" ht="15" customHeight="1" spans="1:14">
      <c r="A263" s="54">
        <v>45553</v>
      </c>
      <c r="B263" s="39">
        <f t="shared" si="29"/>
        <v>38</v>
      </c>
      <c r="C263" s="39">
        <f t="shared" si="30"/>
        <v>3</v>
      </c>
      <c r="D263" s="55">
        <v>4</v>
      </c>
      <c r="E263" s="39" t="e">
        <f t="shared" si="28"/>
        <v>#N/A</v>
      </c>
      <c r="F263" s="55">
        <v>68</v>
      </c>
      <c r="G263" s="39" t="e">
        <f t="shared" ref="G263:G326" si="33">IF(B264&gt;B263,SUM(F259:F263),NA())</f>
        <v>#N/A</v>
      </c>
      <c r="H263" s="39" t="e">
        <f t="shared" si="27"/>
        <v>#N/A</v>
      </c>
      <c r="I263" s="55">
        <v>36</v>
      </c>
      <c r="J263" s="55">
        <v>42</v>
      </c>
      <c r="K263" s="55">
        <v>2</v>
      </c>
      <c r="L263" s="39">
        <f>SUM($I$2:K263)</f>
        <v>27419</v>
      </c>
      <c r="M263" s="39" t="e">
        <f t="shared" si="31"/>
        <v>#N/A</v>
      </c>
      <c r="N263" s="39" t="e">
        <f t="shared" si="32"/>
        <v>#N/A</v>
      </c>
    </row>
    <row r="264" ht="15" customHeight="1" spans="1:14">
      <c r="A264" s="54">
        <v>45554</v>
      </c>
      <c r="B264" s="39">
        <f t="shared" si="29"/>
        <v>38</v>
      </c>
      <c r="C264" s="39">
        <f t="shared" si="30"/>
        <v>4</v>
      </c>
      <c r="D264" s="55">
        <v>5</v>
      </c>
      <c r="E264" s="39" t="e">
        <f t="shared" si="28"/>
        <v>#N/A</v>
      </c>
      <c r="F264" s="55">
        <v>50</v>
      </c>
      <c r="G264" s="39" t="e">
        <f t="shared" si="33"/>
        <v>#N/A</v>
      </c>
      <c r="H264" s="39" t="e">
        <f t="shared" ref="H264:H327" si="34">IF(B265&gt;B264,SUM(F258:F264),NA())</f>
        <v>#N/A</v>
      </c>
      <c r="I264" s="55">
        <v>36</v>
      </c>
      <c r="J264" s="55">
        <v>42</v>
      </c>
      <c r="K264" s="55">
        <v>2</v>
      </c>
      <c r="L264" s="39">
        <f>SUM($I$2:K264)</f>
        <v>27499</v>
      </c>
      <c r="M264" s="39" t="e">
        <f t="shared" si="31"/>
        <v>#N/A</v>
      </c>
      <c r="N264" s="39" t="e">
        <f t="shared" si="32"/>
        <v>#N/A</v>
      </c>
    </row>
    <row r="265" ht="15" customHeight="1" spans="1:14">
      <c r="A265" s="54">
        <v>45555</v>
      </c>
      <c r="B265" s="39">
        <f t="shared" si="29"/>
        <v>38</v>
      </c>
      <c r="C265" s="39">
        <f t="shared" si="30"/>
        <v>5</v>
      </c>
      <c r="D265" s="55">
        <v>8</v>
      </c>
      <c r="E265" s="39" t="e">
        <f t="shared" ref="E265:E328" si="35">IF(B266&gt;B265,SUM(D259:D265),NA())</f>
        <v>#N/A</v>
      </c>
      <c r="F265" s="55">
        <v>71</v>
      </c>
      <c r="G265" s="39" t="e">
        <f t="shared" si="33"/>
        <v>#N/A</v>
      </c>
      <c r="H265" s="39" t="e">
        <f t="shared" si="34"/>
        <v>#N/A</v>
      </c>
      <c r="I265" s="55">
        <v>30</v>
      </c>
      <c r="J265" s="55">
        <v>76</v>
      </c>
      <c r="K265" s="55">
        <v>6</v>
      </c>
      <c r="L265" s="39">
        <f>SUM($I$2:K265)</f>
        <v>27611</v>
      </c>
      <c r="M265" s="39" t="e">
        <f t="shared" si="31"/>
        <v>#N/A</v>
      </c>
      <c r="N265" s="39" t="e">
        <f t="shared" si="32"/>
        <v>#N/A</v>
      </c>
    </row>
    <row r="266" ht="15" customHeight="1" spans="1:14">
      <c r="A266" s="54">
        <v>45556</v>
      </c>
      <c r="B266" s="39">
        <f t="shared" si="29"/>
        <v>38</v>
      </c>
      <c r="C266" s="39">
        <f t="shared" si="30"/>
        <v>6</v>
      </c>
      <c r="D266" s="55">
        <v>4</v>
      </c>
      <c r="E266" s="39" t="e">
        <f t="shared" si="35"/>
        <v>#N/A</v>
      </c>
      <c r="F266" s="55">
        <v>38</v>
      </c>
      <c r="G266" s="39" t="e">
        <f t="shared" si="33"/>
        <v>#N/A</v>
      </c>
      <c r="H266" s="39" t="e">
        <f t="shared" si="34"/>
        <v>#N/A</v>
      </c>
      <c r="I266" s="55">
        <v>29</v>
      </c>
      <c r="J266" s="55">
        <v>29</v>
      </c>
      <c r="K266" s="55">
        <v>2</v>
      </c>
      <c r="L266" s="39">
        <f>SUM($I$2:K266)</f>
        <v>27671</v>
      </c>
      <c r="M266" s="39" t="e">
        <f t="shared" si="31"/>
        <v>#N/A</v>
      </c>
      <c r="N266" s="39" t="e">
        <f t="shared" si="32"/>
        <v>#N/A</v>
      </c>
    </row>
    <row r="267" ht="15" customHeight="1" spans="1:14">
      <c r="A267" s="54">
        <v>45557</v>
      </c>
      <c r="B267" s="39">
        <f t="shared" si="29"/>
        <v>38</v>
      </c>
      <c r="C267" s="39">
        <f t="shared" si="30"/>
        <v>7</v>
      </c>
      <c r="D267" s="55">
        <v>6</v>
      </c>
      <c r="E267" s="39">
        <f t="shared" si="35"/>
        <v>43</v>
      </c>
      <c r="F267" s="55">
        <v>73</v>
      </c>
      <c r="G267" s="39">
        <f t="shared" si="33"/>
        <v>300</v>
      </c>
      <c r="H267" s="39">
        <f t="shared" si="34"/>
        <v>506</v>
      </c>
      <c r="I267" s="55">
        <v>53</v>
      </c>
      <c r="J267" s="55">
        <v>60</v>
      </c>
      <c r="K267" s="55">
        <v>1</v>
      </c>
      <c r="L267" s="39">
        <f>SUM($I$2:K267)</f>
        <v>27785</v>
      </c>
      <c r="M267" s="39" t="e">
        <f t="shared" si="31"/>
        <v>#N/A</v>
      </c>
      <c r="N267" s="39" t="e">
        <f t="shared" si="32"/>
        <v>#N/A</v>
      </c>
    </row>
    <row r="268" ht="15" customHeight="1" spans="1:14">
      <c r="A268" s="54">
        <v>45558</v>
      </c>
      <c r="B268" s="39">
        <f t="shared" si="29"/>
        <v>39</v>
      </c>
      <c r="C268" s="39">
        <f t="shared" si="30"/>
        <v>1</v>
      </c>
      <c r="D268" s="55">
        <v>10</v>
      </c>
      <c r="E268" s="39" t="e">
        <f t="shared" si="35"/>
        <v>#N/A</v>
      </c>
      <c r="F268" s="55">
        <v>154</v>
      </c>
      <c r="G268" s="39" t="e">
        <f t="shared" si="33"/>
        <v>#N/A</v>
      </c>
      <c r="H268" s="39" t="e">
        <f t="shared" si="34"/>
        <v>#N/A</v>
      </c>
      <c r="I268" s="55">
        <v>66</v>
      </c>
      <c r="J268" s="55">
        <v>120</v>
      </c>
      <c r="K268" s="55">
        <v>4</v>
      </c>
      <c r="L268" s="39">
        <f>SUM($I$2:K268)</f>
        <v>27975</v>
      </c>
      <c r="M268" s="39" t="e">
        <f t="shared" si="31"/>
        <v>#N/A</v>
      </c>
      <c r="N268" s="39" t="e">
        <f t="shared" si="32"/>
        <v>#N/A</v>
      </c>
    </row>
    <row r="269" ht="15" customHeight="1" spans="1:14">
      <c r="A269" s="54">
        <v>45559</v>
      </c>
      <c r="B269" s="39">
        <f t="shared" si="29"/>
        <v>39</v>
      </c>
      <c r="C269" s="39">
        <f t="shared" si="30"/>
        <v>2</v>
      </c>
      <c r="D269" s="55">
        <v>7</v>
      </c>
      <c r="E269" s="39" t="e">
        <f t="shared" si="35"/>
        <v>#N/A</v>
      </c>
      <c r="F269" s="55">
        <v>106</v>
      </c>
      <c r="G269" s="39" t="e">
        <f t="shared" si="33"/>
        <v>#N/A</v>
      </c>
      <c r="H269" s="39" t="e">
        <f t="shared" si="34"/>
        <v>#N/A</v>
      </c>
      <c r="I269" s="55">
        <v>61</v>
      </c>
      <c r="J269" s="55">
        <v>57</v>
      </c>
      <c r="K269" s="55">
        <v>1</v>
      </c>
      <c r="L269" s="39">
        <f>SUM($I$2:K269)</f>
        <v>28094</v>
      </c>
      <c r="M269" s="39" t="e">
        <f t="shared" si="31"/>
        <v>#N/A</v>
      </c>
      <c r="N269" s="39" t="e">
        <f t="shared" si="32"/>
        <v>#N/A</v>
      </c>
    </row>
    <row r="270" ht="15" customHeight="1" spans="1:14">
      <c r="A270" s="54">
        <v>45560</v>
      </c>
      <c r="B270" s="39">
        <f t="shared" si="29"/>
        <v>39</v>
      </c>
      <c r="C270" s="39">
        <f t="shared" si="30"/>
        <v>3</v>
      </c>
      <c r="D270" s="55">
        <v>9</v>
      </c>
      <c r="E270" s="39" t="e">
        <f t="shared" si="35"/>
        <v>#N/A</v>
      </c>
      <c r="F270" s="55">
        <v>93</v>
      </c>
      <c r="G270" s="39" t="e">
        <f t="shared" si="33"/>
        <v>#N/A</v>
      </c>
      <c r="H270" s="39" t="e">
        <f t="shared" si="34"/>
        <v>#N/A</v>
      </c>
      <c r="I270" s="55">
        <v>77</v>
      </c>
      <c r="J270" s="55">
        <v>72</v>
      </c>
      <c r="K270" s="55">
        <v>4</v>
      </c>
      <c r="L270" s="39">
        <f>SUM($I$2:K270)</f>
        <v>28247</v>
      </c>
      <c r="M270" s="39" t="e">
        <f t="shared" si="31"/>
        <v>#N/A</v>
      </c>
      <c r="N270" s="39" t="e">
        <f t="shared" si="32"/>
        <v>#N/A</v>
      </c>
    </row>
    <row r="271" ht="15" customHeight="1" spans="1:14">
      <c r="A271" s="54">
        <v>45561</v>
      </c>
      <c r="B271" s="39">
        <f t="shared" si="29"/>
        <v>39</v>
      </c>
      <c r="C271" s="39">
        <f t="shared" si="30"/>
        <v>4</v>
      </c>
      <c r="D271" s="55">
        <v>6</v>
      </c>
      <c r="E271" s="39" t="e">
        <f t="shared" si="35"/>
        <v>#N/A</v>
      </c>
      <c r="F271" s="55">
        <v>74</v>
      </c>
      <c r="G271" s="39" t="e">
        <f t="shared" si="33"/>
        <v>#N/A</v>
      </c>
      <c r="H271" s="39" t="e">
        <f t="shared" si="34"/>
        <v>#N/A</v>
      </c>
      <c r="I271" s="55">
        <v>53</v>
      </c>
      <c r="J271" s="55">
        <v>65</v>
      </c>
      <c r="K271" s="55">
        <v>2</v>
      </c>
      <c r="L271" s="39">
        <f>SUM($I$2:K271)</f>
        <v>28367</v>
      </c>
      <c r="M271" s="39" t="e">
        <f t="shared" si="31"/>
        <v>#N/A</v>
      </c>
      <c r="N271" s="39" t="e">
        <f t="shared" si="32"/>
        <v>#N/A</v>
      </c>
    </row>
    <row r="272" ht="15" customHeight="1" spans="1:14">
      <c r="A272" s="54">
        <v>45562</v>
      </c>
      <c r="B272" s="39">
        <f t="shared" si="29"/>
        <v>39</v>
      </c>
      <c r="C272" s="39">
        <f t="shared" si="30"/>
        <v>5</v>
      </c>
      <c r="D272" s="55">
        <v>6</v>
      </c>
      <c r="E272" s="39" t="e">
        <f t="shared" si="35"/>
        <v>#N/A</v>
      </c>
      <c r="F272" s="55">
        <v>91</v>
      </c>
      <c r="G272" s="39" t="e">
        <f t="shared" si="33"/>
        <v>#N/A</v>
      </c>
      <c r="H272" s="39" t="e">
        <f t="shared" si="34"/>
        <v>#N/A</v>
      </c>
      <c r="I272" s="55">
        <v>47</v>
      </c>
      <c r="J272" s="55">
        <v>72</v>
      </c>
      <c r="K272" s="55">
        <v>1</v>
      </c>
      <c r="L272" s="39">
        <f>SUM($I$2:K272)</f>
        <v>28487</v>
      </c>
      <c r="M272" s="39" t="e">
        <f t="shared" si="31"/>
        <v>#N/A</v>
      </c>
      <c r="N272" s="39" t="e">
        <f t="shared" si="32"/>
        <v>#N/A</v>
      </c>
    </row>
    <row r="273" ht="15" customHeight="1" spans="1:14">
      <c r="A273" s="54">
        <v>45563</v>
      </c>
      <c r="B273" s="39">
        <f t="shared" si="29"/>
        <v>39</v>
      </c>
      <c r="C273" s="39">
        <f t="shared" si="30"/>
        <v>6</v>
      </c>
      <c r="D273" s="55">
        <v>6</v>
      </c>
      <c r="E273" s="39" t="e">
        <f t="shared" si="35"/>
        <v>#N/A</v>
      </c>
      <c r="F273" s="55">
        <v>103</v>
      </c>
      <c r="G273" s="39" t="e">
        <f t="shared" si="33"/>
        <v>#N/A</v>
      </c>
      <c r="H273" s="39" t="e">
        <f t="shared" si="34"/>
        <v>#N/A</v>
      </c>
      <c r="I273" s="55">
        <v>38</v>
      </c>
      <c r="J273" s="55">
        <v>79</v>
      </c>
      <c r="K273" s="55">
        <v>3</v>
      </c>
      <c r="L273" s="39">
        <f>SUM($I$2:K273)</f>
        <v>28607</v>
      </c>
      <c r="M273" s="39" t="e">
        <f t="shared" si="31"/>
        <v>#N/A</v>
      </c>
      <c r="N273" s="39" t="e">
        <f t="shared" si="32"/>
        <v>#N/A</v>
      </c>
    </row>
    <row r="274" ht="15" customHeight="1" spans="1:14">
      <c r="A274" s="54">
        <v>45564</v>
      </c>
      <c r="B274" s="39">
        <f t="shared" si="29"/>
        <v>39</v>
      </c>
      <c r="C274" s="39">
        <f t="shared" si="30"/>
        <v>7</v>
      </c>
      <c r="D274" s="55">
        <v>3</v>
      </c>
      <c r="E274" s="39">
        <f t="shared" si="35"/>
        <v>47</v>
      </c>
      <c r="F274" s="55">
        <v>29</v>
      </c>
      <c r="G274" s="39">
        <f t="shared" si="33"/>
        <v>390</v>
      </c>
      <c r="H274" s="39">
        <f t="shared" si="34"/>
        <v>650</v>
      </c>
      <c r="I274" s="55">
        <v>13</v>
      </c>
      <c r="J274" s="55">
        <v>21</v>
      </c>
      <c r="K274" s="55">
        <v>2</v>
      </c>
      <c r="L274" s="39">
        <f>SUM($I$2:K274)</f>
        <v>28643</v>
      </c>
      <c r="M274" s="39" t="e">
        <f t="shared" si="31"/>
        <v>#N/A</v>
      </c>
      <c r="N274" s="39" t="e">
        <f t="shared" si="32"/>
        <v>#N/A</v>
      </c>
    </row>
    <row r="275" ht="15" customHeight="1" spans="1:14">
      <c r="A275" s="54">
        <v>45565</v>
      </c>
      <c r="B275" s="39">
        <f t="shared" si="29"/>
        <v>40</v>
      </c>
      <c r="C275" s="39">
        <f t="shared" si="30"/>
        <v>1</v>
      </c>
      <c r="D275" s="55">
        <v>8</v>
      </c>
      <c r="E275" s="39" t="e">
        <f t="shared" si="35"/>
        <v>#N/A</v>
      </c>
      <c r="F275" s="55">
        <v>98</v>
      </c>
      <c r="G275" s="39" t="e">
        <f t="shared" si="33"/>
        <v>#N/A</v>
      </c>
      <c r="H275" s="39" t="e">
        <f t="shared" si="34"/>
        <v>#N/A</v>
      </c>
      <c r="I275" s="55">
        <v>70</v>
      </c>
      <c r="J275" s="55">
        <v>63</v>
      </c>
      <c r="K275" s="55">
        <v>3</v>
      </c>
      <c r="L275" s="39">
        <f>SUM($I$2:K275)</f>
        <v>28779</v>
      </c>
      <c r="M275" s="39" t="e">
        <f t="shared" si="31"/>
        <v>#N/A</v>
      </c>
      <c r="N275" s="39" t="e">
        <f t="shared" si="32"/>
        <v>#N/A</v>
      </c>
    </row>
    <row r="276" ht="15" customHeight="1" spans="1:14">
      <c r="A276" s="54">
        <v>45566</v>
      </c>
      <c r="B276" s="39">
        <f t="shared" si="29"/>
        <v>40</v>
      </c>
      <c r="C276" s="39">
        <f t="shared" si="30"/>
        <v>2</v>
      </c>
      <c r="D276" s="55">
        <v>3</v>
      </c>
      <c r="E276" s="39" t="e">
        <f t="shared" si="35"/>
        <v>#N/A</v>
      </c>
      <c r="F276" s="55">
        <v>41</v>
      </c>
      <c r="G276" s="39" t="e">
        <f t="shared" si="33"/>
        <v>#N/A</v>
      </c>
      <c r="H276" s="39" t="e">
        <f t="shared" si="34"/>
        <v>#N/A</v>
      </c>
      <c r="I276" s="55">
        <v>15</v>
      </c>
      <c r="J276" s="55">
        <v>40</v>
      </c>
      <c r="K276" s="55">
        <v>2</v>
      </c>
      <c r="L276" s="39">
        <f>SUM($I$2:K276)</f>
        <v>28836</v>
      </c>
      <c r="M276" s="39" t="e">
        <f t="shared" si="31"/>
        <v>#N/A</v>
      </c>
      <c r="N276" s="39" t="e">
        <f t="shared" si="32"/>
        <v>#N/A</v>
      </c>
    </row>
    <row r="277" ht="15" customHeight="1" spans="1:14">
      <c r="A277" s="54">
        <v>45567</v>
      </c>
      <c r="B277" s="39">
        <f t="shared" si="29"/>
        <v>40</v>
      </c>
      <c r="C277" s="39">
        <f t="shared" si="30"/>
        <v>3</v>
      </c>
      <c r="D277" s="55">
        <v>9</v>
      </c>
      <c r="E277" s="39" t="e">
        <f t="shared" si="35"/>
        <v>#N/A</v>
      </c>
      <c r="F277" s="55">
        <v>120</v>
      </c>
      <c r="G277" s="39" t="e">
        <f t="shared" si="33"/>
        <v>#N/A</v>
      </c>
      <c r="H277" s="39" t="e">
        <f t="shared" si="34"/>
        <v>#N/A</v>
      </c>
      <c r="I277" s="55">
        <v>52</v>
      </c>
      <c r="J277" s="55">
        <v>82</v>
      </c>
      <c r="K277" s="55">
        <v>1</v>
      </c>
      <c r="L277" s="39">
        <f>SUM($I$2:K277)</f>
        <v>28971</v>
      </c>
      <c r="M277" s="39" t="e">
        <f t="shared" si="31"/>
        <v>#N/A</v>
      </c>
      <c r="N277" s="39" t="e">
        <f t="shared" si="32"/>
        <v>#N/A</v>
      </c>
    </row>
    <row r="278" ht="15" customHeight="1" spans="1:14">
      <c r="A278" s="54">
        <v>45568</v>
      </c>
      <c r="B278" s="39">
        <f t="shared" si="29"/>
        <v>40</v>
      </c>
      <c r="C278" s="39">
        <f t="shared" si="30"/>
        <v>4</v>
      </c>
      <c r="D278" s="55">
        <v>4</v>
      </c>
      <c r="E278" s="39" t="e">
        <f t="shared" si="35"/>
        <v>#N/A</v>
      </c>
      <c r="F278" s="55">
        <v>47</v>
      </c>
      <c r="G278" s="39" t="e">
        <f t="shared" si="33"/>
        <v>#N/A</v>
      </c>
      <c r="H278" s="39" t="e">
        <f t="shared" si="34"/>
        <v>#N/A</v>
      </c>
      <c r="I278" s="55">
        <v>22</v>
      </c>
      <c r="J278" s="55">
        <v>38</v>
      </c>
      <c r="K278" s="55">
        <v>4</v>
      </c>
      <c r="L278" s="39">
        <f>SUM($I$2:K278)</f>
        <v>29035</v>
      </c>
      <c r="M278" s="39" t="e">
        <f t="shared" si="31"/>
        <v>#N/A</v>
      </c>
      <c r="N278" s="39" t="e">
        <f t="shared" si="32"/>
        <v>#N/A</v>
      </c>
    </row>
    <row r="279" ht="15" customHeight="1" spans="1:14">
      <c r="A279" s="54">
        <v>45569</v>
      </c>
      <c r="B279" s="39">
        <f t="shared" si="29"/>
        <v>40</v>
      </c>
      <c r="C279" s="39">
        <f t="shared" si="30"/>
        <v>5</v>
      </c>
      <c r="D279" s="55">
        <v>7</v>
      </c>
      <c r="E279" s="39" t="e">
        <f t="shared" si="35"/>
        <v>#N/A</v>
      </c>
      <c r="F279" s="55">
        <v>85</v>
      </c>
      <c r="G279" s="39" t="e">
        <f t="shared" si="33"/>
        <v>#N/A</v>
      </c>
      <c r="H279" s="39" t="e">
        <f t="shared" si="34"/>
        <v>#N/A</v>
      </c>
      <c r="I279" s="55">
        <v>37</v>
      </c>
      <c r="J279" s="55">
        <v>65</v>
      </c>
      <c r="K279" s="55">
        <v>3</v>
      </c>
      <c r="L279" s="39">
        <f>SUM($I$2:K279)</f>
        <v>29140</v>
      </c>
      <c r="M279" s="39" t="e">
        <f t="shared" si="31"/>
        <v>#N/A</v>
      </c>
      <c r="N279" s="39" t="e">
        <f t="shared" si="32"/>
        <v>#N/A</v>
      </c>
    </row>
    <row r="280" ht="15" customHeight="1" spans="1:14">
      <c r="A280" s="54">
        <v>45570</v>
      </c>
      <c r="B280" s="39">
        <f t="shared" si="29"/>
        <v>40</v>
      </c>
      <c r="C280" s="39">
        <f t="shared" si="30"/>
        <v>6</v>
      </c>
      <c r="D280" s="55">
        <v>3</v>
      </c>
      <c r="E280" s="39" t="e">
        <f t="shared" si="35"/>
        <v>#N/A</v>
      </c>
      <c r="F280" s="55">
        <v>42</v>
      </c>
      <c r="G280" s="39" t="e">
        <f t="shared" si="33"/>
        <v>#N/A</v>
      </c>
      <c r="H280" s="39" t="e">
        <f t="shared" si="34"/>
        <v>#N/A</v>
      </c>
      <c r="I280" s="55">
        <v>25</v>
      </c>
      <c r="J280" s="55">
        <v>24</v>
      </c>
      <c r="K280" s="55">
        <v>5</v>
      </c>
      <c r="L280" s="39">
        <f>SUM($I$2:K280)</f>
        <v>29194</v>
      </c>
      <c r="M280" s="39" t="e">
        <f t="shared" si="31"/>
        <v>#N/A</v>
      </c>
      <c r="N280" s="39" t="e">
        <f t="shared" si="32"/>
        <v>#N/A</v>
      </c>
    </row>
    <row r="281" ht="15" customHeight="1" spans="1:14">
      <c r="A281" s="54">
        <v>45571</v>
      </c>
      <c r="B281" s="39">
        <f t="shared" si="29"/>
        <v>40</v>
      </c>
      <c r="C281" s="39">
        <f t="shared" si="30"/>
        <v>7</v>
      </c>
      <c r="D281" s="55">
        <v>5</v>
      </c>
      <c r="E281" s="39">
        <f t="shared" si="35"/>
        <v>39</v>
      </c>
      <c r="F281" s="55">
        <v>47</v>
      </c>
      <c r="G281" s="39">
        <f t="shared" si="33"/>
        <v>341</v>
      </c>
      <c r="H281" s="39">
        <f t="shared" si="34"/>
        <v>480</v>
      </c>
      <c r="I281" s="55">
        <v>31</v>
      </c>
      <c r="J281" s="55">
        <v>35</v>
      </c>
      <c r="K281" s="55">
        <v>4</v>
      </c>
      <c r="L281" s="39">
        <f>SUM($I$2:K281)</f>
        <v>29264</v>
      </c>
      <c r="M281" s="39" t="e">
        <f t="shared" si="31"/>
        <v>#N/A</v>
      </c>
      <c r="N281" s="39" t="e">
        <f t="shared" si="32"/>
        <v>#N/A</v>
      </c>
    </row>
    <row r="282" ht="15" customHeight="1" spans="1:14">
      <c r="A282" s="54">
        <v>45572</v>
      </c>
      <c r="B282" s="39">
        <f t="shared" si="29"/>
        <v>41</v>
      </c>
      <c r="C282" s="39">
        <f t="shared" si="30"/>
        <v>1</v>
      </c>
      <c r="D282" s="55">
        <v>8</v>
      </c>
      <c r="E282" s="39" t="e">
        <f t="shared" si="35"/>
        <v>#N/A</v>
      </c>
      <c r="F282" s="55">
        <v>85</v>
      </c>
      <c r="G282" s="39" t="e">
        <f t="shared" si="33"/>
        <v>#N/A</v>
      </c>
      <c r="H282" s="39" t="e">
        <f t="shared" si="34"/>
        <v>#N/A</v>
      </c>
      <c r="I282" s="55">
        <v>45</v>
      </c>
      <c r="J282" s="55">
        <v>54</v>
      </c>
      <c r="K282" s="55">
        <v>5</v>
      </c>
      <c r="L282" s="39">
        <f>SUM($I$2:K282)</f>
        <v>29368</v>
      </c>
      <c r="M282" s="39" t="e">
        <f t="shared" si="31"/>
        <v>#N/A</v>
      </c>
      <c r="N282" s="39" t="e">
        <f t="shared" si="32"/>
        <v>#N/A</v>
      </c>
    </row>
    <row r="283" ht="15" customHeight="1" spans="1:14">
      <c r="A283" s="54">
        <v>45573</v>
      </c>
      <c r="B283" s="39">
        <f t="shared" si="29"/>
        <v>41</v>
      </c>
      <c r="C283" s="39">
        <f t="shared" si="30"/>
        <v>2</v>
      </c>
      <c r="D283" s="55">
        <v>4</v>
      </c>
      <c r="E283" s="39" t="e">
        <f t="shared" si="35"/>
        <v>#N/A</v>
      </c>
      <c r="F283" s="55">
        <v>48</v>
      </c>
      <c r="G283" s="39" t="e">
        <f t="shared" si="33"/>
        <v>#N/A</v>
      </c>
      <c r="H283" s="39" t="e">
        <f t="shared" si="34"/>
        <v>#N/A</v>
      </c>
      <c r="I283" s="55">
        <v>30</v>
      </c>
      <c r="J283" s="55">
        <v>36</v>
      </c>
      <c r="K283" s="55">
        <v>2</v>
      </c>
      <c r="L283" s="39">
        <f>SUM($I$2:K283)</f>
        <v>29436</v>
      </c>
      <c r="M283" s="39" t="e">
        <f t="shared" si="31"/>
        <v>#N/A</v>
      </c>
      <c r="N283" s="39" t="e">
        <f t="shared" si="32"/>
        <v>#N/A</v>
      </c>
    </row>
    <row r="284" ht="15" customHeight="1" spans="1:14">
      <c r="A284" s="54">
        <v>45574</v>
      </c>
      <c r="B284" s="39">
        <f t="shared" si="29"/>
        <v>41</v>
      </c>
      <c r="C284" s="39">
        <f t="shared" si="30"/>
        <v>3</v>
      </c>
      <c r="D284" s="55">
        <v>9</v>
      </c>
      <c r="E284" s="39" t="e">
        <f t="shared" si="35"/>
        <v>#N/A</v>
      </c>
      <c r="F284" s="55">
        <v>105</v>
      </c>
      <c r="G284" s="39" t="e">
        <f t="shared" si="33"/>
        <v>#N/A</v>
      </c>
      <c r="H284" s="39" t="e">
        <f t="shared" si="34"/>
        <v>#N/A</v>
      </c>
      <c r="I284" s="55">
        <v>48</v>
      </c>
      <c r="J284" s="55">
        <v>64</v>
      </c>
      <c r="K284" s="55">
        <v>5</v>
      </c>
      <c r="L284" s="39">
        <f>SUM($I$2:K284)</f>
        <v>29553</v>
      </c>
      <c r="M284" s="39" t="e">
        <f t="shared" si="31"/>
        <v>#N/A</v>
      </c>
      <c r="N284" s="39" t="e">
        <f t="shared" si="32"/>
        <v>#N/A</v>
      </c>
    </row>
    <row r="285" ht="15" customHeight="1" spans="1:14">
      <c r="A285" s="54">
        <v>45575</v>
      </c>
      <c r="B285" s="39">
        <f t="shared" si="29"/>
        <v>41</v>
      </c>
      <c r="C285" s="39">
        <f t="shared" si="30"/>
        <v>4</v>
      </c>
      <c r="D285" s="55">
        <v>9</v>
      </c>
      <c r="E285" s="39" t="e">
        <f t="shared" si="35"/>
        <v>#N/A</v>
      </c>
      <c r="F285" s="55">
        <v>90</v>
      </c>
      <c r="G285" s="39" t="e">
        <f t="shared" si="33"/>
        <v>#N/A</v>
      </c>
      <c r="H285" s="39" t="e">
        <f t="shared" si="34"/>
        <v>#N/A</v>
      </c>
      <c r="I285" s="55">
        <v>69</v>
      </c>
      <c r="J285" s="55">
        <v>63</v>
      </c>
      <c r="K285" s="55">
        <v>3</v>
      </c>
      <c r="L285" s="39">
        <f>SUM($I$2:K285)</f>
        <v>29688</v>
      </c>
      <c r="M285" s="39" t="e">
        <f t="shared" si="31"/>
        <v>#N/A</v>
      </c>
      <c r="N285" s="39" t="e">
        <f t="shared" si="32"/>
        <v>#N/A</v>
      </c>
    </row>
    <row r="286" ht="15" customHeight="1" spans="1:14">
      <c r="A286" s="54">
        <v>45576</v>
      </c>
      <c r="B286" s="39">
        <f t="shared" si="29"/>
        <v>41</v>
      </c>
      <c r="C286" s="39">
        <f t="shared" si="30"/>
        <v>5</v>
      </c>
      <c r="D286" s="55">
        <v>5</v>
      </c>
      <c r="E286" s="39" t="e">
        <f t="shared" si="35"/>
        <v>#N/A</v>
      </c>
      <c r="F286" s="55">
        <v>58</v>
      </c>
      <c r="G286" s="39" t="e">
        <f t="shared" si="33"/>
        <v>#N/A</v>
      </c>
      <c r="H286" s="39" t="e">
        <f t="shared" si="34"/>
        <v>#N/A</v>
      </c>
      <c r="I286" s="55">
        <v>40</v>
      </c>
      <c r="J286" s="55">
        <v>39</v>
      </c>
      <c r="K286" s="55">
        <v>6</v>
      </c>
      <c r="L286" s="39">
        <f>SUM($I$2:K286)</f>
        <v>29773</v>
      </c>
      <c r="M286" s="39" t="e">
        <f t="shared" si="31"/>
        <v>#N/A</v>
      </c>
      <c r="N286" s="39" t="e">
        <f t="shared" si="32"/>
        <v>#N/A</v>
      </c>
    </row>
    <row r="287" ht="15" customHeight="1" spans="1:14">
      <c r="A287" s="54">
        <v>45577</v>
      </c>
      <c r="B287" s="39">
        <f t="shared" si="29"/>
        <v>41</v>
      </c>
      <c r="C287" s="39">
        <f t="shared" si="30"/>
        <v>6</v>
      </c>
      <c r="D287" s="55">
        <v>6</v>
      </c>
      <c r="E287" s="39" t="e">
        <f t="shared" si="35"/>
        <v>#N/A</v>
      </c>
      <c r="F287" s="55">
        <v>82</v>
      </c>
      <c r="G287" s="39" t="e">
        <f t="shared" si="33"/>
        <v>#N/A</v>
      </c>
      <c r="H287" s="39" t="e">
        <f t="shared" si="34"/>
        <v>#N/A</v>
      </c>
      <c r="I287" s="55">
        <v>36</v>
      </c>
      <c r="J287" s="55">
        <v>83</v>
      </c>
      <c r="K287" s="55">
        <v>1</v>
      </c>
      <c r="L287" s="39">
        <f>SUM($I$2:K287)</f>
        <v>29893</v>
      </c>
      <c r="M287" s="39" t="e">
        <f t="shared" si="31"/>
        <v>#N/A</v>
      </c>
      <c r="N287" s="39" t="e">
        <f t="shared" si="32"/>
        <v>#N/A</v>
      </c>
    </row>
    <row r="288" ht="15" customHeight="1" spans="1:14">
      <c r="A288" s="54">
        <v>45578</v>
      </c>
      <c r="B288" s="39">
        <f t="shared" si="29"/>
        <v>41</v>
      </c>
      <c r="C288" s="39">
        <f t="shared" si="30"/>
        <v>7</v>
      </c>
      <c r="D288" s="55">
        <v>10</v>
      </c>
      <c r="E288" s="39">
        <f t="shared" si="35"/>
        <v>51</v>
      </c>
      <c r="F288" s="55">
        <v>141</v>
      </c>
      <c r="G288" s="39">
        <f t="shared" si="33"/>
        <v>476</v>
      </c>
      <c r="H288" s="39">
        <f t="shared" si="34"/>
        <v>609</v>
      </c>
      <c r="I288" s="55">
        <v>96</v>
      </c>
      <c r="J288" s="55">
        <v>91</v>
      </c>
      <c r="K288" s="55">
        <v>3</v>
      </c>
      <c r="L288" s="39">
        <f>SUM($I$2:K288)</f>
        <v>30083</v>
      </c>
      <c r="M288" s="39" t="e">
        <f t="shared" si="31"/>
        <v>#N/A</v>
      </c>
      <c r="N288" s="39" t="e">
        <f t="shared" si="32"/>
        <v>#N/A</v>
      </c>
    </row>
    <row r="289" ht="15" customHeight="1" spans="1:14">
      <c r="A289" s="54">
        <v>45579</v>
      </c>
      <c r="B289" s="39">
        <f t="shared" si="29"/>
        <v>42</v>
      </c>
      <c r="C289" s="39">
        <f t="shared" si="30"/>
        <v>1</v>
      </c>
      <c r="D289" s="55">
        <v>7</v>
      </c>
      <c r="E289" s="39" t="e">
        <f t="shared" si="35"/>
        <v>#N/A</v>
      </c>
      <c r="F289" s="55">
        <v>87</v>
      </c>
      <c r="G289" s="39" t="e">
        <f t="shared" si="33"/>
        <v>#N/A</v>
      </c>
      <c r="H289" s="39" t="e">
        <f t="shared" si="34"/>
        <v>#N/A</v>
      </c>
      <c r="I289" s="55">
        <v>36</v>
      </c>
      <c r="J289" s="55">
        <v>61</v>
      </c>
      <c r="K289" s="55">
        <v>1</v>
      </c>
      <c r="L289" s="39">
        <f>SUM($I$2:K289)</f>
        <v>30181</v>
      </c>
      <c r="M289" s="39" t="e">
        <f t="shared" si="31"/>
        <v>#N/A</v>
      </c>
      <c r="N289" s="39" t="e">
        <f t="shared" si="32"/>
        <v>#N/A</v>
      </c>
    </row>
    <row r="290" ht="15" customHeight="1" spans="1:14">
      <c r="A290" s="54">
        <v>45580</v>
      </c>
      <c r="B290" s="39">
        <f t="shared" si="29"/>
        <v>42</v>
      </c>
      <c r="C290" s="39">
        <f t="shared" si="30"/>
        <v>2</v>
      </c>
      <c r="D290" s="55">
        <v>6</v>
      </c>
      <c r="E290" s="39" t="e">
        <f t="shared" si="35"/>
        <v>#N/A</v>
      </c>
      <c r="F290" s="55">
        <v>67</v>
      </c>
      <c r="G290" s="39" t="e">
        <f t="shared" si="33"/>
        <v>#N/A</v>
      </c>
      <c r="H290" s="39" t="e">
        <f t="shared" si="34"/>
        <v>#N/A</v>
      </c>
      <c r="I290" s="55">
        <v>35</v>
      </c>
      <c r="J290" s="55">
        <v>55</v>
      </c>
      <c r="K290" s="55">
        <v>6</v>
      </c>
      <c r="L290" s="39">
        <f>SUM($I$2:K290)</f>
        <v>30277</v>
      </c>
      <c r="M290" s="39">
        <f t="shared" si="31"/>
        <v>3</v>
      </c>
      <c r="N290" s="39" t="str">
        <f t="shared" si="32"/>
        <v>October</v>
      </c>
    </row>
    <row r="291" ht="15" customHeight="1" spans="1:14">
      <c r="A291" s="54">
        <v>45581</v>
      </c>
      <c r="B291" s="39">
        <f t="shared" si="29"/>
        <v>42</v>
      </c>
      <c r="C291" s="39">
        <f t="shared" si="30"/>
        <v>3</v>
      </c>
      <c r="D291" s="55">
        <v>5</v>
      </c>
      <c r="E291" s="39" t="e">
        <f t="shared" si="35"/>
        <v>#N/A</v>
      </c>
      <c r="F291" s="55">
        <v>49</v>
      </c>
      <c r="G291" s="39" t="e">
        <f t="shared" si="33"/>
        <v>#N/A</v>
      </c>
      <c r="H291" s="39" t="e">
        <f t="shared" si="34"/>
        <v>#N/A</v>
      </c>
      <c r="I291" s="55">
        <v>21</v>
      </c>
      <c r="J291" s="55">
        <v>40</v>
      </c>
      <c r="K291" s="55">
        <v>4</v>
      </c>
      <c r="L291" s="39">
        <f>SUM($I$2:K291)</f>
        <v>30342</v>
      </c>
      <c r="M291" s="39" t="e">
        <f t="shared" si="31"/>
        <v>#N/A</v>
      </c>
      <c r="N291" s="39" t="e">
        <f t="shared" si="32"/>
        <v>#N/A</v>
      </c>
    </row>
    <row r="292" ht="15" customHeight="1" spans="1:14">
      <c r="A292" s="54">
        <v>45582</v>
      </c>
      <c r="B292" s="39">
        <f t="shared" si="29"/>
        <v>42</v>
      </c>
      <c r="C292" s="39">
        <f t="shared" si="30"/>
        <v>4</v>
      </c>
      <c r="D292" s="55">
        <v>10</v>
      </c>
      <c r="E292" s="39" t="e">
        <f t="shared" si="35"/>
        <v>#N/A</v>
      </c>
      <c r="F292" s="55">
        <v>154</v>
      </c>
      <c r="G292" s="39" t="e">
        <f t="shared" si="33"/>
        <v>#N/A</v>
      </c>
      <c r="H292" s="39" t="e">
        <f t="shared" si="34"/>
        <v>#N/A</v>
      </c>
      <c r="I292" s="55">
        <v>76</v>
      </c>
      <c r="J292" s="55">
        <v>112</v>
      </c>
      <c r="K292" s="55">
        <v>2</v>
      </c>
      <c r="L292" s="39">
        <f>SUM($I$2:K292)</f>
        <v>30532</v>
      </c>
      <c r="M292" s="39" t="e">
        <f t="shared" si="31"/>
        <v>#N/A</v>
      </c>
      <c r="N292" s="39" t="e">
        <f t="shared" si="32"/>
        <v>#N/A</v>
      </c>
    </row>
    <row r="293" ht="15" customHeight="1" spans="1:14">
      <c r="A293" s="54">
        <v>45583</v>
      </c>
      <c r="B293" s="39">
        <f t="shared" si="29"/>
        <v>42</v>
      </c>
      <c r="C293" s="39">
        <f t="shared" si="30"/>
        <v>5</v>
      </c>
      <c r="D293" s="55">
        <v>7</v>
      </c>
      <c r="E293" s="39" t="e">
        <f t="shared" si="35"/>
        <v>#N/A</v>
      </c>
      <c r="F293" s="55">
        <v>122</v>
      </c>
      <c r="G293" s="39" t="e">
        <f t="shared" si="33"/>
        <v>#N/A</v>
      </c>
      <c r="H293" s="39" t="e">
        <f t="shared" si="34"/>
        <v>#N/A</v>
      </c>
      <c r="I293" s="55">
        <v>67</v>
      </c>
      <c r="J293" s="55">
        <v>69</v>
      </c>
      <c r="K293" s="55">
        <v>4</v>
      </c>
      <c r="L293" s="39">
        <f>SUM($I$2:K293)</f>
        <v>30672</v>
      </c>
      <c r="M293" s="39" t="e">
        <f t="shared" si="31"/>
        <v>#N/A</v>
      </c>
      <c r="N293" s="39" t="e">
        <f t="shared" si="32"/>
        <v>#N/A</v>
      </c>
    </row>
    <row r="294" ht="15" customHeight="1" spans="1:14">
      <c r="A294" s="54">
        <v>45584</v>
      </c>
      <c r="B294" s="39">
        <f t="shared" si="29"/>
        <v>42</v>
      </c>
      <c r="C294" s="39">
        <f t="shared" si="30"/>
        <v>6</v>
      </c>
      <c r="D294" s="55">
        <v>7</v>
      </c>
      <c r="E294" s="39" t="e">
        <f t="shared" si="35"/>
        <v>#N/A</v>
      </c>
      <c r="F294" s="55">
        <v>87</v>
      </c>
      <c r="G294" s="39" t="e">
        <f t="shared" si="33"/>
        <v>#N/A</v>
      </c>
      <c r="H294" s="39" t="e">
        <f t="shared" si="34"/>
        <v>#N/A</v>
      </c>
      <c r="I294" s="55">
        <v>39</v>
      </c>
      <c r="J294" s="55">
        <v>56</v>
      </c>
      <c r="K294" s="55">
        <v>3</v>
      </c>
      <c r="L294" s="39">
        <f>SUM($I$2:K294)</f>
        <v>30770</v>
      </c>
      <c r="M294" s="39" t="e">
        <f t="shared" si="31"/>
        <v>#N/A</v>
      </c>
      <c r="N294" s="39" t="e">
        <f t="shared" si="32"/>
        <v>#N/A</v>
      </c>
    </row>
    <row r="295" ht="15" customHeight="1" spans="1:14">
      <c r="A295" s="54">
        <v>45585</v>
      </c>
      <c r="B295" s="39">
        <f t="shared" si="29"/>
        <v>42</v>
      </c>
      <c r="C295" s="39">
        <f t="shared" si="30"/>
        <v>7</v>
      </c>
      <c r="D295" s="55">
        <v>4</v>
      </c>
      <c r="E295" s="39">
        <f t="shared" si="35"/>
        <v>46</v>
      </c>
      <c r="F295" s="55">
        <v>45</v>
      </c>
      <c r="G295" s="39">
        <f t="shared" si="33"/>
        <v>457</v>
      </c>
      <c r="H295" s="39">
        <f t="shared" si="34"/>
        <v>611</v>
      </c>
      <c r="I295" s="55">
        <v>27</v>
      </c>
      <c r="J295" s="55">
        <v>44</v>
      </c>
      <c r="K295" s="55">
        <v>1</v>
      </c>
      <c r="L295" s="39">
        <f>SUM($I$2:K295)</f>
        <v>30842</v>
      </c>
      <c r="M295" s="39" t="e">
        <f t="shared" si="31"/>
        <v>#N/A</v>
      </c>
      <c r="N295" s="39" t="e">
        <f t="shared" si="32"/>
        <v>#N/A</v>
      </c>
    </row>
    <row r="296" ht="15" customHeight="1" spans="1:14">
      <c r="A296" s="54">
        <v>45586</v>
      </c>
      <c r="B296" s="39">
        <f t="shared" si="29"/>
        <v>43</v>
      </c>
      <c r="C296" s="39">
        <f t="shared" si="30"/>
        <v>1</v>
      </c>
      <c r="D296" s="55">
        <v>9</v>
      </c>
      <c r="E296" s="39" t="e">
        <f t="shared" si="35"/>
        <v>#N/A</v>
      </c>
      <c r="F296" s="55">
        <v>82</v>
      </c>
      <c r="G296" s="39" t="e">
        <f t="shared" si="33"/>
        <v>#N/A</v>
      </c>
      <c r="H296" s="39" t="e">
        <f t="shared" si="34"/>
        <v>#N/A</v>
      </c>
      <c r="I296" s="55">
        <v>44</v>
      </c>
      <c r="J296" s="55">
        <v>89</v>
      </c>
      <c r="K296" s="55">
        <v>2</v>
      </c>
      <c r="L296" s="39">
        <f>SUM($I$2:K296)</f>
        <v>30977</v>
      </c>
      <c r="M296" s="39" t="e">
        <f t="shared" si="31"/>
        <v>#N/A</v>
      </c>
      <c r="N296" s="39" t="e">
        <f t="shared" si="32"/>
        <v>#N/A</v>
      </c>
    </row>
    <row r="297" ht="15" customHeight="1" spans="1:14">
      <c r="A297" s="54">
        <v>45587</v>
      </c>
      <c r="B297" s="39">
        <f t="shared" si="29"/>
        <v>43</v>
      </c>
      <c r="C297" s="39">
        <f t="shared" si="30"/>
        <v>2</v>
      </c>
      <c r="D297" s="55">
        <v>7</v>
      </c>
      <c r="E297" s="39" t="e">
        <f t="shared" si="35"/>
        <v>#N/A</v>
      </c>
      <c r="F297" s="55">
        <v>102</v>
      </c>
      <c r="G297" s="39" t="e">
        <f t="shared" si="33"/>
        <v>#N/A</v>
      </c>
      <c r="H297" s="39" t="e">
        <f t="shared" si="34"/>
        <v>#N/A</v>
      </c>
      <c r="I297" s="55">
        <v>46</v>
      </c>
      <c r="J297" s="55">
        <v>71</v>
      </c>
      <c r="K297" s="55">
        <v>2</v>
      </c>
      <c r="L297" s="39">
        <f>SUM($I$2:K297)</f>
        <v>31096</v>
      </c>
      <c r="M297" s="39" t="e">
        <f t="shared" si="31"/>
        <v>#N/A</v>
      </c>
      <c r="N297" s="39" t="e">
        <f t="shared" si="32"/>
        <v>#N/A</v>
      </c>
    </row>
    <row r="298" ht="15" customHeight="1" spans="1:14">
      <c r="A298" s="54">
        <v>45588</v>
      </c>
      <c r="B298" s="39">
        <f t="shared" si="29"/>
        <v>43</v>
      </c>
      <c r="C298" s="39">
        <f t="shared" si="30"/>
        <v>3</v>
      </c>
      <c r="D298" s="55">
        <v>7</v>
      </c>
      <c r="E298" s="39" t="e">
        <f t="shared" si="35"/>
        <v>#N/A</v>
      </c>
      <c r="F298" s="55">
        <v>55</v>
      </c>
      <c r="G298" s="39" t="e">
        <f t="shared" si="33"/>
        <v>#N/A</v>
      </c>
      <c r="H298" s="39" t="e">
        <f t="shared" si="34"/>
        <v>#N/A</v>
      </c>
      <c r="I298" s="55">
        <v>35</v>
      </c>
      <c r="J298" s="55">
        <v>50</v>
      </c>
      <c r="K298" s="55">
        <v>6</v>
      </c>
      <c r="L298" s="39">
        <f>SUM($I$2:K298)</f>
        <v>31187</v>
      </c>
      <c r="M298" s="39" t="e">
        <f t="shared" si="31"/>
        <v>#N/A</v>
      </c>
      <c r="N298" s="39" t="e">
        <f t="shared" si="32"/>
        <v>#N/A</v>
      </c>
    </row>
    <row r="299" ht="15" customHeight="1" spans="1:14">
      <c r="A299" s="54">
        <v>45589</v>
      </c>
      <c r="B299" s="39">
        <f t="shared" si="29"/>
        <v>43</v>
      </c>
      <c r="C299" s="39">
        <f t="shared" si="30"/>
        <v>4</v>
      </c>
      <c r="D299" s="55">
        <v>8</v>
      </c>
      <c r="E299" s="39" t="e">
        <f t="shared" si="35"/>
        <v>#N/A</v>
      </c>
      <c r="F299" s="55">
        <v>125</v>
      </c>
      <c r="G299" s="39" t="e">
        <f t="shared" si="33"/>
        <v>#N/A</v>
      </c>
      <c r="H299" s="39" t="e">
        <f t="shared" si="34"/>
        <v>#N/A</v>
      </c>
      <c r="I299" s="55">
        <v>76</v>
      </c>
      <c r="J299" s="55">
        <v>74</v>
      </c>
      <c r="K299" s="55">
        <v>2</v>
      </c>
      <c r="L299" s="39">
        <f>SUM($I$2:K299)</f>
        <v>31339</v>
      </c>
      <c r="M299" s="39" t="e">
        <f t="shared" si="31"/>
        <v>#N/A</v>
      </c>
      <c r="N299" s="39" t="e">
        <f t="shared" si="32"/>
        <v>#N/A</v>
      </c>
    </row>
    <row r="300" ht="15" customHeight="1" spans="1:14">
      <c r="A300" s="54">
        <v>45590</v>
      </c>
      <c r="B300" s="39">
        <f t="shared" si="29"/>
        <v>43</v>
      </c>
      <c r="C300" s="39">
        <f t="shared" si="30"/>
        <v>5</v>
      </c>
      <c r="D300" s="55">
        <v>3</v>
      </c>
      <c r="E300" s="39" t="e">
        <f t="shared" si="35"/>
        <v>#N/A</v>
      </c>
      <c r="F300" s="55">
        <v>27</v>
      </c>
      <c r="G300" s="39" t="e">
        <f t="shared" si="33"/>
        <v>#N/A</v>
      </c>
      <c r="H300" s="39" t="e">
        <f t="shared" si="34"/>
        <v>#N/A</v>
      </c>
      <c r="I300" s="55">
        <v>19</v>
      </c>
      <c r="J300" s="55">
        <v>19</v>
      </c>
      <c r="K300" s="55">
        <v>4</v>
      </c>
      <c r="L300" s="39">
        <f>SUM($I$2:K300)</f>
        <v>31381</v>
      </c>
      <c r="M300" s="39" t="e">
        <f t="shared" si="31"/>
        <v>#N/A</v>
      </c>
      <c r="N300" s="39" t="e">
        <f t="shared" si="32"/>
        <v>#N/A</v>
      </c>
    </row>
    <row r="301" ht="15" customHeight="1" spans="1:14">
      <c r="A301" s="54">
        <v>45591</v>
      </c>
      <c r="B301" s="39">
        <f t="shared" si="29"/>
        <v>43</v>
      </c>
      <c r="C301" s="39">
        <f t="shared" si="30"/>
        <v>6</v>
      </c>
      <c r="D301" s="55">
        <v>6</v>
      </c>
      <c r="E301" s="39" t="e">
        <f t="shared" si="35"/>
        <v>#N/A</v>
      </c>
      <c r="F301" s="55">
        <v>79</v>
      </c>
      <c r="G301" s="39" t="e">
        <f t="shared" si="33"/>
        <v>#N/A</v>
      </c>
      <c r="H301" s="39" t="e">
        <f t="shared" si="34"/>
        <v>#N/A</v>
      </c>
      <c r="I301" s="55">
        <v>33</v>
      </c>
      <c r="J301" s="55">
        <v>69</v>
      </c>
      <c r="K301" s="55">
        <v>6</v>
      </c>
      <c r="L301" s="39">
        <f>SUM($I$2:K301)</f>
        <v>31489</v>
      </c>
      <c r="M301" s="39" t="e">
        <f t="shared" si="31"/>
        <v>#N/A</v>
      </c>
      <c r="N301" s="39" t="e">
        <f t="shared" si="32"/>
        <v>#N/A</v>
      </c>
    </row>
    <row r="302" ht="15" customHeight="1" spans="1:14">
      <c r="A302" s="54">
        <v>45592</v>
      </c>
      <c r="B302" s="39">
        <f t="shared" si="29"/>
        <v>43</v>
      </c>
      <c r="C302" s="39">
        <f t="shared" si="30"/>
        <v>7</v>
      </c>
      <c r="D302" s="55">
        <v>3</v>
      </c>
      <c r="E302" s="39">
        <f t="shared" si="35"/>
        <v>43</v>
      </c>
      <c r="F302" s="55">
        <v>41</v>
      </c>
      <c r="G302" s="39">
        <f t="shared" si="33"/>
        <v>327</v>
      </c>
      <c r="H302" s="39">
        <f t="shared" si="34"/>
        <v>511</v>
      </c>
      <c r="I302" s="55">
        <v>24</v>
      </c>
      <c r="J302" s="55">
        <v>35</v>
      </c>
      <c r="K302" s="55">
        <v>1</v>
      </c>
      <c r="L302" s="39">
        <f>SUM($I$2:K302)</f>
        <v>31549</v>
      </c>
      <c r="M302" s="39" t="e">
        <f t="shared" si="31"/>
        <v>#N/A</v>
      </c>
      <c r="N302" s="39" t="e">
        <f t="shared" si="32"/>
        <v>#N/A</v>
      </c>
    </row>
    <row r="303" ht="15" customHeight="1" spans="1:14">
      <c r="A303" s="54">
        <v>45593</v>
      </c>
      <c r="B303" s="39">
        <f t="shared" si="29"/>
        <v>44</v>
      </c>
      <c r="C303" s="39">
        <f t="shared" si="30"/>
        <v>1</v>
      </c>
      <c r="D303" s="55">
        <v>7</v>
      </c>
      <c r="E303" s="39" t="e">
        <f t="shared" si="35"/>
        <v>#N/A</v>
      </c>
      <c r="F303" s="55">
        <v>84</v>
      </c>
      <c r="G303" s="39" t="e">
        <f t="shared" si="33"/>
        <v>#N/A</v>
      </c>
      <c r="H303" s="39" t="e">
        <f t="shared" si="34"/>
        <v>#N/A</v>
      </c>
      <c r="I303" s="55">
        <v>56</v>
      </c>
      <c r="J303" s="55">
        <v>76</v>
      </c>
      <c r="K303" s="55">
        <v>1</v>
      </c>
      <c r="L303" s="39">
        <f>SUM($I$2:K303)</f>
        <v>31682</v>
      </c>
      <c r="M303" s="39" t="e">
        <f t="shared" si="31"/>
        <v>#N/A</v>
      </c>
      <c r="N303" s="39" t="e">
        <f t="shared" si="32"/>
        <v>#N/A</v>
      </c>
    </row>
    <row r="304" ht="15" customHeight="1" spans="1:14">
      <c r="A304" s="54">
        <v>45594</v>
      </c>
      <c r="B304" s="39">
        <f t="shared" si="29"/>
        <v>44</v>
      </c>
      <c r="C304" s="39">
        <f t="shared" si="30"/>
        <v>2</v>
      </c>
      <c r="D304" s="55">
        <v>9</v>
      </c>
      <c r="E304" s="39" t="e">
        <f t="shared" si="35"/>
        <v>#N/A</v>
      </c>
      <c r="F304" s="55">
        <v>92</v>
      </c>
      <c r="G304" s="39" t="e">
        <f t="shared" si="33"/>
        <v>#N/A</v>
      </c>
      <c r="H304" s="39" t="e">
        <f t="shared" si="34"/>
        <v>#N/A</v>
      </c>
      <c r="I304" s="55">
        <v>35</v>
      </c>
      <c r="J304" s="55">
        <v>76</v>
      </c>
      <c r="K304" s="55">
        <v>6</v>
      </c>
      <c r="L304" s="39">
        <f>SUM($I$2:K304)</f>
        <v>31799</v>
      </c>
      <c r="M304" s="39" t="e">
        <f t="shared" si="31"/>
        <v>#N/A</v>
      </c>
      <c r="N304" s="39" t="e">
        <f t="shared" si="32"/>
        <v>#N/A</v>
      </c>
    </row>
    <row r="305" ht="15" customHeight="1" spans="1:14">
      <c r="A305" s="54">
        <v>45595</v>
      </c>
      <c r="B305" s="39">
        <f t="shared" si="29"/>
        <v>44</v>
      </c>
      <c r="C305" s="39">
        <f t="shared" si="30"/>
        <v>3</v>
      </c>
      <c r="D305" s="55">
        <v>7</v>
      </c>
      <c r="E305" s="39" t="e">
        <f t="shared" si="35"/>
        <v>#N/A</v>
      </c>
      <c r="F305" s="55">
        <v>84</v>
      </c>
      <c r="G305" s="39" t="e">
        <f t="shared" si="33"/>
        <v>#N/A</v>
      </c>
      <c r="H305" s="39" t="e">
        <f t="shared" si="34"/>
        <v>#N/A</v>
      </c>
      <c r="I305" s="55">
        <v>64</v>
      </c>
      <c r="J305" s="55">
        <v>54</v>
      </c>
      <c r="K305" s="55">
        <v>1</v>
      </c>
      <c r="L305" s="39">
        <f>SUM($I$2:K305)</f>
        <v>31918</v>
      </c>
      <c r="M305" s="39" t="e">
        <f t="shared" si="31"/>
        <v>#N/A</v>
      </c>
      <c r="N305" s="39" t="e">
        <f t="shared" si="32"/>
        <v>#N/A</v>
      </c>
    </row>
    <row r="306" ht="15" customHeight="1" spans="1:14">
      <c r="A306" s="54">
        <v>45596</v>
      </c>
      <c r="B306" s="39">
        <f t="shared" si="29"/>
        <v>44</v>
      </c>
      <c r="C306" s="39">
        <f t="shared" si="30"/>
        <v>4</v>
      </c>
      <c r="D306" s="55">
        <v>8</v>
      </c>
      <c r="E306" s="39" t="e">
        <f t="shared" si="35"/>
        <v>#N/A</v>
      </c>
      <c r="F306" s="55">
        <v>72</v>
      </c>
      <c r="G306" s="39" t="e">
        <f t="shared" si="33"/>
        <v>#N/A</v>
      </c>
      <c r="H306" s="39" t="e">
        <f t="shared" si="34"/>
        <v>#N/A</v>
      </c>
      <c r="I306" s="55">
        <v>49</v>
      </c>
      <c r="J306" s="55">
        <v>70</v>
      </c>
      <c r="K306" s="55">
        <v>1</v>
      </c>
      <c r="L306" s="39">
        <f>SUM($I$2:K306)</f>
        <v>32038</v>
      </c>
      <c r="M306" s="39" t="e">
        <f t="shared" si="31"/>
        <v>#N/A</v>
      </c>
      <c r="N306" s="39" t="e">
        <f t="shared" si="32"/>
        <v>#N/A</v>
      </c>
    </row>
    <row r="307" ht="15" customHeight="1" spans="1:14">
      <c r="A307" s="54">
        <v>45597</v>
      </c>
      <c r="B307" s="39">
        <f t="shared" si="29"/>
        <v>44</v>
      </c>
      <c r="C307" s="39">
        <f t="shared" si="30"/>
        <v>5</v>
      </c>
      <c r="D307" s="55">
        <v>9</v>
      </c>
      <c r="E307" s="39" t="e">
        <f t="shared" si="35"/>
        <v>#N/A</v>
      </c>
      <c r="F307" s="55">
        <v>144</v>
      </c>
      <c r="G307" s="39" t="e">
        <f t="shared" si="33"/>
        <v>#N/A</v>
      </c>
      <c r="H307" s="39" t="e">
        <f t="shared" si="34"/>
        <v>#N/A</v>
      </c>
      <c r="I307" s="55">
        <v>73</v>
      </c>
      <c r="J307" s="55">
        <v>83</v>
      </c>
      <c r="K307" s="55">
        <v>6</v>
      </c>
      <c r="L307" s="39">
        <f>SUM($I$2:K307)</f>
        <v>32200</v>
      </c>
      <c r="M307" s="39" t="e">
        <f t="shared" si="31"/>
        <v>#N/A</v>
      </c>
      <c r="N307" s="39" t="e">
        <f t="shared" si="32"/>
        <v>#N/A</v>
      </c>
    </row>
    <row r="308" ht="15" customHeight="1" spans="1:14">
      <c r="A308" s="54">
        <v>45598</v>
      </c>
      <c r="B308" s="39">
        <f t="shared" si="29"/>
        <v>44</v>
      </c>
      <c r="C308" s="39">
        <f t="shared" si="30"/>
        <v>6</v>
      </c>
      <c r="D308" s="55">
        <v>8</v>
      </c>
      <c r="E308" s="39" t="e">
        <f t="shared" si="35"/>
        <v>#N/A</v>
      </c>
      <c r="F308" s="55">
        <v>97</v>
      </c>
      <c r="G308" s="39" t="e">
        <f t="shared" si="33"/>
        <v>#N/A</v>
      </c>
      <c r="H308" s="39" t="e">
        <f t="shared" si="34"/>
        <v>#N/A</v>
      </c>
      <c r="I308" s="55">
        <v>28</v>
      </c>
      <c r="J308" s="55">
        <v>78</v>
      </c>
      <c r="K308" s="55">
        <v>6</v>
      </c>
      <c r="L308" s="39">
        <f>SUM($I$2:K308)</f>
        <v>32312</v>
      </c>
      <c r="M308" s="39" t="e">
        <f t="shared" si="31"/>
        <v>#N/A</v>
      </c>
      <c r="N308" s="39" t="e">
        <f t="shared" si="32"/>
        <v>#N/A</v>
      </c>
    </row>
    <row r="309" ht="15" customHeight="1" spans="1:14">
      <c r="A309" s="54">
        <v>45599</v>
      </c>
      <c r="B309" s="39">
        <f t="shared" si="29"/>
        <v>44</v>
      </c>
      <c r="C309" s="39">
        <f t="shared" si="30"/>
        <v>7</v>
      </c>
      <c r="D309" s="55">
        <v>7</v>
      </c>
      <c r="E309" s="39">
        <f t="shared" si="35"/>
        <v>55</v>
      </c>
      <c r="F309" s="55">
        <v>86</v>
      </c>
      <c r="G309" s="39">
        <f t="shared" si="33"/>
        <v>483</v>
      </c>
      <c r="H309" s="39">
        <f t="shared" si="34"/>
        <v>659</v>
      </c>
      <c r="I309" s="55">
        <v>43</v>
      </c>
      <c r="J309" s="55">
        <v>53</v>
      </c>
      <c r="K309" s="55">
        <v>2</v>
      </c>
      <c r="L309" s="39">
        <f>SUM($I$2:K309)</f>
        <v>32410</v>
      </c>
      <c r="M309" s="39" t="e">
        <f t="shared" si="31"/>
        <v>#N/A</v>
      </c>
      <c r="N309" s="39" t="e">
        <f t="shared" si="32"/>
        <v>#N/A</v>
      </c>
    </row>
    <row r="310" ht="15" customHeight="1" spans="1:14">
      <c r="A310" s="54">
        <v>45600</v>
      </c>
      <c r="B310" s="39">
        <f t="shared" si="29"/>
        <v>45</v>
      </c>
      <c r="C310" s="39">
        <f t="shared" si="30"/>
        <v>1</v>
      </c>
      <c r="D310" s="55">
        <v>7</v>
      </c>
      <c r="E310" s="39" t="e">
        <f t="shared" si="35"/>
        <v>#N/A</v>
      </c>
      <c r="F310" s="55">
        <v>73</v>
      </c>
      <c r="G310" s="39" t="e">
        <f t="shared" si="33"/>
        <v>#N/A</v>
      </c>
      <c r="H310" s="39" t="e">
        <f t="shared" si="34"/>
        <v>#N/A</v>
      </c>
      <c r="I310" s="55">
        <v>37</v>
      </c>
      <c r="J310" s="55">
        <v>81</v>
      </c>
      <c r="K310" s="55">
        <v>1</v>
      </c>
      <c r="L310" s="39">
        <f>SUM($I$2:K310)</f>
        <v>32529</v>
      </c>
      <c r="M310" s="39" t="e">
        <f t="shared" si="31"/>
        <v>#N/A</v>
      </c>
      <c r="N310" s="39" t="e">
        <f t="shared" si="32"/>
        <v>#N/A</v>
      </c>
    </row>
    <row r="311" ht="15" customHeight="1" spans="1:14">
      <c r="A311" s="54">
        <v>45601</v>
      </c>
      <c r="B311" s="39">
        <f t="shared" si="29"/>
        <v>45</v>
      </c>
      <c r="C311" s="39">
        <f t="shared" si="30"/>
        <v>2</v>
      </c>
      <c r="D311" s="55">
        <v>9</v>
      </c>
      <c r="E311" s="39" t="e">
        <f t="shared" si="35"/>
        <v>#N/A</v>
      </c>
      <c r="F311" s="55">
        <v>66</v>
      </c>
      <c r="G311" s="39" t="e">
        <f t="shared" si="33"/>
        <v>#N/A</v>
      </c>
      <c r="H311" s="39" t="e">
        <f t="shared" si="34"/>
        <v>#N/A</v>
      </c>
      <c r="I311" s="55">
        <v>35</v>
      </c>
      <c r="J311" s="55">
        <v>69</v>
      </c>
      <c r="K311" s="55">
        <v>4</v>
      </c>
      <c r="L311" s="39">
        <f>SUM($I$2:K311)</f>
        <v>32637</v>
      </c>
      <c r="M311" s="39" t="e">
        <f t="shared" si="31"/>
        <v>#N/A</v>
      </c>
      <c r="N311" s="39" t="e">
        <f t="shared" si="32"/>
        <v>#N/A</v>
      </c>
    </row>
    <row r="312" ht="15" customHeight="1" spans="1:14">
      <c r="A312" s="54">
        <v>45602</v>
      </c>
      <c r="B312" s="39">
        <f t="shared" si="29"/>
        <v>45</v>
      </c>
      <c r="C312" s="39">
        <f t="shared" si="30"/>
        <v>3</v>
      </c>
      <c r="D312" s="55">
        <v>5</v>
      </c>
      <c r="E312" s="39" t="e">
        <f t="shared" si="35"/>
        <v>#N/A</v>
      </c>
      <c r="F312" s="55">
        <v>64</v>
      </c>
      <c r="G312" s="39" t="e">
        <f t="shared" si="33"/>
        <v>#N/A</v>
      </c>
      <c r="H312" s="39" t="e">
        <f t="shared" si="34"/>
        <v>#N/A</v>
      </c>
      <c r="I312" s="55">
        <v>38</v>
      </c>
      <c r="J312" s="55">
        <v>51</v>
      </c>
      <c r="K312" s="55">
        <v>1</v>
      </c>
      <c r="L312" s="39">
        <f>SUM($I$2:K312)</f>
        <v>32727</v>
      </c>
      <c r="M312" s="39" t="e">
        <f t="shared" si="31"/>
        <v>#N/A</v>
      </c>
      <c r="N312" s="39" t="e">
        <f t="shared" si="32"/>
        <v>#N/A</v>
      </c>
    </row>
    <row r="313" ht="15" customHeight="1" spans="1:14">
      <c r="A313" s="54">
        <v>45603</v>
      </c>
      <c r="B313" s="39">
        <f t="shared" si="29"/>
        <v>45</v>
      </c>
      <c r="C313" s="39">
        <f t="shared" si="30"/>
        <v>4</v>
      </c>
      <c r="D313" s="55">
        <v>5</v>
      </c>
      <c r="E313" s="39" t="e">
        <f t="shared" si="35"/>
        <v>#N/A</v>
      </c>
      <c r="F313" s="55">
        <v>54</v>
      </c>
      <c r="G313" s="39" t="e">
        <f t="shared" si="33"/>
        <v>#N/A</v>
      </c>
      <c r="H313" s="39" t="e">
        <f t="shared" si="34"/>
        <v>#N/A</v>
      </c>
      <c r="I313" s="55">
        <v>26</v>
      </c>
      <c r="J313" s="55">
        <v>55</v>
      </c>
      <c r="K313" s="55">
        <v>4</v>
      </c>
      <c r="L313" s="39">
        <f>SUM($I$2:K313)</f>
        <v>32812</v>
      </c>
      <c r="M313" s="39" t="e">
        <f t="shared" si="31"/>
        <v>#N/A</v>
      </c>
      <c r="N313" s="39" t="e">
        <f t="shared" si="32"/>
        <v>#N/A</v>
      </c>
    </row>
    <row r="314" ht="15" customHeight="1" spans="1:14">
      <c r="A314" s="54">
        <v>45604</v>
      </c>
      <c r="B314" s="39">
        <f t="shared" si="29"/>
        <v>45</v>
      </c>
      <c r="C314" s="39">
        <f t="shared" si="30"/>
        <v>5</v>
      </c>
      <c r="D314" s="55">
        <v>7</v>
      </c>
      <c r="E314" s="39" t="e">
        <f t="shared" si="35"/>
        <v>#N/A</v>
      </c>
      <c r="F314" s="55">
        <v>106</v>
      </c>
      <c r="G314" s="39" t="e">
        <f t="shared" si="33"/>
        <v>#N/A</v>
      </c>
      <c r="H314" s="39" t="e">
        <f t="shared" si="34"/>
        <v>#N/A</v>
      </c>
      <c r="I314" s="55">
        <v>59</v>
      </c>
      <c r="J314" s="55">
        <v>57</v>
      </c>
      <c r="K314" s="55">
        <v>3</v>
      </c>
      <c r="L314" s="39">
        <f>SUM($I$2:K314)</f>
        <v>32931</v>
      </c>
      <c r="M314" s="39" t="e">
        <f t="shared" si="31"/>
        <v>#N/A</v>
      </c>
      <c r="N314" s="39" t="e">
        <f t="shared" si="32"/>
        <v>#N/A</v>
      </c>
    </row>
    <row r="315" ht="15" customHeight="1" spans="1:14">
      <c r="A315" s="54">
        <v>45605</v>
      </c>
      <c r="B315" s="39">
        <f t="shared" si="29"/>
        <v>45</v>
      </c>
      <c r="C315" s="39">
        <f t="shared" si="30"/>
        <v>6</v>
      </c>
      <c r="D315" s="55">
        <v>3</v>
      </c>
      <c r="E315" s="39" t="e">
        <f t="shared" si="35"/>
        <v>#N/A</v>
      </c>
      <c r="F315" s="55">
        <v>43</v>
      </c>
      <c r="G315" s="39" t="e">
        <f t="shared" si="33"/>
        <v>#N/A</v>
      </c>
      <c r="H315" s="39" t="e">
        <f t="shared" si="34"/>
        <v>#N/A</v>
      </c>
      <c r="I315" s="55">
        <v>27</v>
      </c>
      <c r="J315" s="55">
        <v>23</v>
      </c>
      <c r="K315" s="55">
        <v>1</v>
      </c>
      <c r="L315" s="39">
        <f>SUM($I$2:K315)</f>
        <v>32982</v>
      </c>
      <c r="M315" s="39" t="e">
        <f t="shared" si="31"/>
        <v>#N/A</v>
      </c>
      <c r="N315" s="39" t="e">
        <f t="shared" si="32"/>
        <v>#N/A</v>
      </c>
    </row>
    <row r="316" ht="15" customHeight="1" spans="1:14">
      <c r="A316" s="54">
        <v>45606</v>
      </c>
      <c r="B316" s="39">
        <f t="shared" si="29"/>
        <v>45</v>
      </c>
      <c r="C316" s="39">
        <f t="shared" si="30"/>
        <v>7</v>
      </c>
      <c r="D316" s="55">
        <v>9</v>
      </c>
      <c r="E316" s="39">
        <f t="shared" si="35"/>
        <v>45</v>
      </c>
      <c r="F316" s="55">
        <v>125</v>
      </c>
      <c r="G316" s="39">
        <f t="shared" si="33"/>
        <v>392</v>
      </c>
      <c r="H316" s="39">
        <f t="shared" si="34"/>
        <v>531</v>
      </c>
      <c r="I316" s="55">
        <v>47</v>
      </c>
      <c r="J316" s="55">
        <v>94</v>
      </c>
      <c r="K316" s="55">
        <v>3</v>
      </c>
      <c r="L316" s="39">
        <f>SUM($I$2:K316)</f>
        <v>33126</v>
      </c>
      <c r="M316" s="39" t="e">
        <f t="shared" si="31"/>
        <v>#N/A</v>
      </c>
      <c r="N316" s="39" t="e">
        <f t="shared" si="32"/>
        <v>#N/A</v>
      </c>
    </row>
    <row r="317" ht="15" customHeight="1" spans="1:14">
      <c r="A317" s="54">
        <v>45607</v>
      </c>
      <c r="B317" s="39">
        <f t="shared" si="29"/>
        <v>46</v>
      </c>
      <c r="C317" s="39">
        <f t="shared" si="30"/>
        <v>1</v>
      </c>
      <c r="D317" s="55">
        <v>3</v>
      </c>
      <c r="E317" s="39" t="e">
        <f t="shared" si="35"/>
        <v>#N/A</v>
      </c>
      <c r="F317" s="55">
        <v>50</v>
      </c>
      <c r="G317" s="39" t="e">
        <f t="shared" si="33"/>
        <v>#N/A</v>
      </c>
      <c r="H317" s="39" t="e">
        <f t="shared" si="34"/>
        <v>#N/A</v>
      </c>
      <c r="I317" s="55">
        <v>24</v>
      </c>
      <c r="J317" s="55">
        <v>30</v>
      </c>
      <c r="K317" s="55">
        <v>6</v>
      </c>
      <c r="L317" s="39">
        <f>SUM($I$2:K317)</f>
        <v>33186</v>
      </c>
      <c r="M317" s="39" t="e">
        <f t="shared" si="31"/>
        <v>#N/A</v>
      </c>
      <c r="N317" s="39" t="e">
        <f t="shared" si="32"/>
        <v>#N/A</v>
      </c>
    </row>
    <row r="318" ht="15" customHeight="1" spans="1:14">
      <c r="A318" s="54">
        <v>45608</v>
      </c>
      <c r="B318" s="39">
        <f t="shared" si="29"/>
        <v>46</v>
      </c>
      <c r="C318" s="39">
        <f t="shared" si="30"/>
        <v>2</v>
      </c>
      <c r="D318" s="55">
        <v>9</v>
      </c>
      <c r="E318" s="39" t="e">
        <f t="shared" si="35"/>
        <v>#N/A</v>
      </c>
      <c r="F318" s="55">
        <v>112</v>
      </c>
      <c r="G318" s="39" t="e">
        <f t="shared" si="33"/>
        <v>#N/A</v>
      </c>
      <c r="H318" s="39" t="e">
        <f t="shared" si="34"/>
        <v>#N/A</v>
      </c>
      <c r="I318" s="55">
        <v>34</v>
      </c>
      <c r="J318" s="55">
        <v>86</v>
      </c>
      <c r="K318" s="55">
        <v>6</v>
      </c>
      <c r="L318" s="39">
        <f>SUM($I$2:K318)</f>
        <v>33312</v>
      </c>
      <c r="M318" s="39" t="e">
        <f t="shared" si="31"/>
        <v>#N/A</v>
      </c>
      <c r="N318" s="39" t="e">
        <f t="shared" si="32"/>
        <v>#N/A</v>
      </c>
    </row>
    <row r="319" ht="15" customHeight="1" spans="1:14">
      <c r="A319" s="54">
        <v>45609</v>
      </c>
      <c r="B319" s="39">
        <f t="shared" si="29"/>
        <v>46</v>
      </c>
      <c r="C319" s="39">
        <f t="shared" si="30"/>
        <v>3</v>
      </c>
      <c r="D319" s="55">
        <v>9</v>
      </c>
      <c r="E319" s="39" t="e">
        <f t="shared" si="35"/>
        <v>#N/A</v>
      </c>
      <c r="F319" s="55">
        <v>86</v>
      </c>
      <c r="G319" s="39" t="e">
        <f t="shared" si="33"/>
        <v>#N/A</v>
      </c>
      <c r="H319" s="39" t="e">
        <f t="shared" si="34"/>
        <v>#N/A</v>
      </c>
      <c r="I319" s="55">
        <v>42</v>
      </c>
      <c r="J319" s="55">
        <v>96</v>
      </c>
      <c r="K319" s="55">
        <v>6</v>
      </c>
      <c r="L319" s="39">
        <f>SUM($I$2:K319)</f>
        <v>33456</v>
      </c>
      <c r="M319" s="39" t="e">
        <f t="shared" si="31"/>
        <v>#N/A</v>
      </c>
      <c r="N319" s="39" t="e">
        <f t="shared" si="32"/>
        <v>#N/A</v>
      </c>
    </row>
    <row r="320" ht="15" customHeight="1" spans="1:14">
      <c r="A320" s="54">
        <v>45610</v>
      </c>
      <c r="B320" s="39">
        <f t="shared" si="29"/>
        <v>46</v>
      </c>
      <c r="C320" s="39">
        <f t="shared" si="30"/>
        <v>4</v>
      </c>
      <c r="D320" s="55">
        <v>5</v>
      </c>
      <c r="E320" s="39" t="e">
        <f t="shared" si="35"/>
        <v>#N/A</v>
      </c>
      <c r="F320" s="55">
        <v>56</v>
      </c>
      <c r="G320" s="39" t="e">
        <f t="shared" si="33"/>
        <v>#N/A</v>
      </c>
      <c r="H320" s="39" t="e">
        <f t="shared" si="34"/>
        <v>#N/A</v>
      </c>
      <c r="I320" s="55">
        <v>37</v>
      </c>
      <c r="J320" s="55">
        <v>47</v>
      </c>
      <c r="K320" s="55">
        <v>6</v>
      </c>
      <c r="L320" s="39">
        <f>SUM($I$2:K320)</f>
        <v>33546</v>
      </c>
      <c r="M320" s="39" t="e">
        <f t="shared" si="31"/>
        <v>#N/A</v>
      </c>
      <c r="N320" s="39" t="e">
        <f t="shared" si="32"/>
        <v>#N/A</v>
      </c>
    </row>
    <row r="321" ht="15" customHeight="1" spans="1:14">
      <c r="A321" s="54">
        <v>45611</v>
      </c>
      <c r="B321" s="39">
        <f t="shared" si="29"/>
        <v>46</v>
      </c>
      <c r="C321" s="39">
        <f t="shared" si="30"/>
        <v>5</v>
      </c>
      <c r="D321" s="55">
        <v>6</v>
      </c>
      <c r="E321" s="39" t="e">
        <f t="shared" si="35"/>
        <v>#N/A</v>
      </c>
      <c r="F321" s="55">
        <v>77</v>
      </c>
      <c r="G321" s="39" t="e">
        <f t="shared" si="33"/>
        <v>#N/A</v>
      </c>
      <c r="H321" s="39" t="e">
        <f t="shared" si="34"/>
        <v>#N/A</v>
      </c>
      <c r="I321" s="55">
        <v>24</v>
      </c>
      <c r="J321" s="55">
        <v>61</v>
      </c>
      <c r="K321" s="55">
        <v>5</v>
      </c>
      <c r="L321" s="39">
        <f>SUM($I$2:K321)</f>
        <v>33636</v>
      </c>
      <c r="M321" s="39">
        <f t="shared" si="31"/>
        <v>3</v>
      </c>
      <c r="N321" s="39" t="str">
        <f t="shared" si="32"/>
        <v>November</v>
      </c>
    </row>
    <row r="322" ht="15" customHeight="1" spans="1:14">
      <c r="A322" s="54">
        <v>45612</v>
      </c>
      <c r="B322" s="39">
        <f t="shared" ref="B322:B367" si="36">WEEKNUM(A322,2)</f>
        <v>46</v>
      </c>
      <c r="C322" s="39">
        <f t="shared" si="30"/>
        <v>6</v>
      </c>
      <c r="D322" s="55">
        <v>10</v>
      </c>
      <c r="E322" s="39" t="e">
        <f t="shared" si="35"/>
        <v>#N/A</v>
      </c>
      <c r="F322" s="55">
        <v>121</v>
      </c>
      <c r="G322" s="39" t="e">
        <f t="shared" si="33"/>
        <v>#N/A</v>
      </c>
      <c r="H322" s="39" t="e">
        <f t="shared" si="34"/>
        <v>#N/A</v>
      </c>
      <c r="I322" s="55">
        <v>62</v>
      </c>
      <c r="J322" s="55">
        <v>105</v>
      </c>
      <c r="K322" s="55">
        <v>3</v>
      </c>
      <c r="L322" s="39">
        <f>SUM($I$2:K322)</f>
        <v>33806</v>
      </c>
      <c r="M322" s="39" t="e">
        <f t="shared" si="31"/>
        <v>#N/A</v>
      </c>
      <c r="N322" s="39" t="e">
        <f t="shared" si="32"/>
        <v>#N/A</v>
      </c>
    </row>
    <row r="323" ht="15" customHeight="1" spans="1:14">
      <c r="A323" s="54">
        <v>45613</v>
      </c>
      <c r="B323" s="39">
        <f t="shared" si="36"/>
        <v>46</v>
      </c>
      <c r="C323" s="39">
        <f t="shared" ref="C323:C367" si="37">WEEKDAY(A323,2)</f>
        <v>7</v>
      </c>
      <c r="D323" s="55">
        <v>9</v>
      </c>
      <c r="E323" s="39">
        <f t="shared" si="35"/>
        <v>51</v>
      </c>
      <c r="F323" s="55">
        <v>107</v>
      </c>
      <c r="G323" s="39">
        <f t="shared" si="33"/>
        <v>447</v>
      </c>
      <c r="H323" s="39">
        <f t="shared" si="34"/>
        <v>609</v>
      </c>
      <c r="I323" s="55">
        <v>57</v>
      </c>
      <c r="J323" s="55">
        <v>68</v>
      </c>
      <c r="K323" s="55">
        <v>1</v>
      </c>
      <c r="L323" s="39">
        <f>SUM($I$2:K323)</f>
        <v>33932</v>
      </c>
      <c r="M323" s="39" t="e">
        <f t="shared" ref="M323:M368" si="38">IF(DAY(A323)=15,$O$1,NA())</f>
        <v>#N/A</v>
      </c>
      <c r="N323" s="39" t="e">
        <f t="shared" ref="N323:N367" si="39">IF(DAY(A323)=15,CHOOSE(MONTH(A323),"January","February","March","April","May","June","July","August","September","October","November","December"),NA())</f>
        <v>#N/A</v>
      </c>
    </row>
    <row r="324" ht="15" customHeight="1" spans="1:14">
      <c r="A324" s="54">
        <v>45614</v>
      </c>
      <c r="B324" s="39">
        <f t="shared" si="36"/>
        <v>47</v>
      </c>
      <c r="C324" s="39">
        <f t="shared" si="37"/>
        <v>1</v>
      </c>
      <c r="D324" s="55">
        <v>10</v>
      </c>
      <c r="E324" s="39" t="e">
        <f t="shared" si="35"/>
        <v>#N/A</v>
      </c>
      <c r="F324" s="55">
        <v>125</v>
      </c>
      <c r="G324" s="39" t="e">
        <f t="shared" si="33"/>
        <v>#N/A</v>
      </c>
      <c r="H324" s="39" t="e">
        <f t="shared" si="34"/>
        <v>#N/A</v>
      </c>
      <c r="I324" s="55">
        <v>64</v>
      </c>
      <c r="J324" s="55">
        <v>91</v>
      </c>
      <c r="K324" s="55">
        <v>5</v>
      </c>
      <c r="L324" s="39">
        <f>SUM($I$2:K324)</f>
        <v>34092</v>
      </c>
      <c r="M324" s="39" t="e">
        <f t="shared" si="38"/>
        <v>#N/A</v>
      </c>
      <c r="N324" s="39" t="e">
        <f t="shared" si="39"/>
        <v>#N/A</v>
      </c>
    </row>
    <row r="325" ht="15" customHeight="1" spans="1:14">
      <c r="A325" s="54">
        <v>45615</v>
      </c>
      <c r="B325" s="39">
        <f t="shared" si="36"/>
        <v>47</v>
      </c>
      <c r="C325" s="39">
        <f t="shared" si="37"/>
        <v>2</v>
      </c>
      <c r="D325" s="55">
        <v>7</v>
      </c>
      <c r="E325" s="39" t="e">
        <f t="shared" si="35"/>
        <v>#N/A</v>
      </c>
      <c r="F325" s="55">
        <v>72</v>
      </c>
      <c r="G325" s="39" t="e">
        <f t="shared" si="33"/>
        <v>#N/A</v>
      </c>
      <c r="H325" s="39" t="e">
        <f t="shared" si="34"/>
        <v>#N/A</v>
      </c>
      <c r="I325" s="55">
        <v>44</v>
      </c>
      <c r="J325" s="55">
        <v>44</v>
      </c>
      <c r="K325" s="55">
        <v>3</v>
      </c>
      <c r="L325" s="39">
        <f>SUM($I$2:K325)</f>
        <v>34183</v>
      </c>
      <c r="M325" s="39" t="e">
        <f t="shared" si="38"/>
        <v>#N/A</v>
      </c>
      <c r="N325" s="39" t="e">
        <f t="shared" si="39"/>
        <v>#N/A</v>
      </c>
    </row>
    <row r="326" ht="15" customHeight="1" spans="1:14">
      <c r="A326" s="54">
        <v>45616</v>
      </c>
      <c r="B326" s="39">
        <f t="shared" si="36"/>
        <v>47</v>
      </c>
      <c r="C326" s="39">
        <f t="shared" si="37"/>
        <v>3</v>
      </c>
      <c r="D326" s="55">
        <v>10</v>
      </c>
      <c r="E326" s="39" t="e">
        <f t="shared" si="35"/>
        <v>#N/A</v>
      </c>
      <c r="F326" s="55">
        <v>78</v>
      </c>
      <c r="G326" s="39" t="e">
        <f t="shared" si="33"/>
        <v>#N/A</v>
      </c>
      <c r="H326" s="39" t="e">
        <f t="shared" si="34"/>
        <v>#N/A</v>
      </c>
      <c r="I326" s="55">
        <v>40</v>
      </c>
      <c r="J326" s="55">
        <v>85</v>
      </c>
      <c r="K326" s="55">
        <v>5</v>
      </c>
      <c r="L326" s="39">
        <f>SUM($I$2:K326)</f>
        <v>34313</v>
      </c>
      <c r="M326" s="39" t="e">
        <f t="shared" si="38"/>
        <v>#N/A</v>
      </c>
      <c r="N326" s="39" t="e">
        <f t="shared" si="39"/>
        <v>#N/A</v>
      </c>
    </row>
    <row r="327" ht="15" customHeight="1" spans="1:14">
      <c r="A327" s="54">
        <v>45617</v>
      </c>
      <c r="B327" s="39">
        <f t="shared" si="36"/>
        <v>47</v>
      </c>
      <c r="C327" s="39">
        <f t="shared" si="37"/>
        <v>4</v>
      </c>
      <c r="D327" s="55">
        <v>7</v>
      </c>
      <c r="E327" s="39" t="e">
        <f t="shared" si="35"/>
        <v>#N/A</v>
      </c>
      <c r="F327" s="55">
        <v>67</v>
      </c>
      <c r="G327" s="39" t="e">
        <f t="shared" ref="G327:G367" si="40">IF(B328&gt;B327,SUM(F323:F327),NA())</f>
        <v>#N/A</v>
      </c>
      <c r="H327" s="39" t="e">
        <f t="shared" si="34"/>
        <v>#N/A</v>
      </c>
      <c r="I327" s="55">
        <v>26</v>
      </c>
      <c r="J327" s="55">
        <v>57</v>
      </c>
      <c r="K327" s="55">
        <v>1</v>
      </c>
      <c r="L327" s="39">
        <f>SUM($I$2:K327)</f>
        <v>34397</v>
      </c>
      <c r="M327" s="39" t="e">
        <f t="shared" si="38"/>
        <v>#N/A</v>
      </c>
      <c r="N327" s="39" t="e">
        <f t="shared" si="39"/>
        <v>#N/A</v>
      </c>
    </row>
    <row r="328" ht="15" customHeight="1" spans="1:14">
      <c r="A328" s="54">
        <v>45618</v>
      </c>
      <c r="B328" s="39">
        <f t="shared" si="36"/>
        <v>47</v>
      </c>
      <c r="C328" s="39">
        <f t="shared" si="37"/>
        <v>5</v>
      </c>
      <c r="D328" s="55">
        <v>3</v>
      </c>
      <c r="E328" s="39" t="e">
        <f t="shared" si="35"/>
        <v>#N/A</v>
      </c>
      <c r="F328" s="55">
        <v>37</v>
      </c>
      <c r="G328" s="39" t="e">
        <f t="shared" si="40"/>
        <v>#N/A</v>
      </c>
      <c r="H328" s="39" t="e">
        <f t="shared" ref="H328:H366" si="41">IF(B329&gt;B328,SUM(F322:F328),NA())</f>
        <v>#N/A</v>
      </c>
      <c r="I328" s="55">
        <v>15</v>
      </c>
      <c r="J328" s="55">
        <v>25</v>
      </c>
      <c r="K328" s="55">
        <v>5</v>
      </c>
      <c r="L328" s="39">
        <f>SUM($I$2:K328)</f>
        <v>34442</v>
      </c>
      <c r="M328" s="39" t="e">
        <f t="shared" si="38"/>
        <v>#N/A</v>
      </c>
      <c r="N328" s="39" t="e">
        <f t="shared" si="39"/>
        <v>#N/A</v>
      </c>
    </row>
    <row r="329" ht="15" customHeight="1" spans="1:14">
      <c r="A329" s="54">
        <v>45619</v>
      </c>
      <c r="B329" s="39">
        <f t="shared" si="36"/>
        <v>47</v>
      </c>
      <c r="C329" s="39">
        <f t="shared" si="37"/>
        <v>6</v>
      </c>
      <c r="D329" s="55">
        <v>7</v>
      </c>
      <c r="E329" s="39" t="e">
        <f t="shared" ref="E329:E366" si="42">IF(B330&gt;B329,SUM(D323:D329),NA())</f>
        <v>#N/A</v>
      </c>
      <c r="F329" s="55">
        <v>91</v>
      </c>
      <c r="G329" s="39" t="e">
        <f t="shared" si="40"/>
        <v>#N/A</v>
      </c>
      <c r="H329" s="39" t="e">
        <f t="shared" si="41"/>
        <v>#N/A</v>
      </c>
      <c r="I329" s="55">
        <v>40</v>
      </c>
      <c r="J329" s="55">
        <v>95</v>
      </c>
      <c r="K329" s="55">
        <v>5</v>
      </c>
      <c r="L329" s="39">
        <f>SUM($I$2:K329)</f>
        <v>34582</v>
      </c>
      <c r="M329" s="39" t="e">
        <f t="shared" si="38"/>
        <v>#N/A</v>
      </c>
      <c r="N329" s="39" t="e">
        <f t="shared" si="39"/>
        <v>#N/A</v>
      </c>
    </row>
    <row r="330" ht="15" customHeight="1" spans="1:14">
      <c r="A330" s="54">
        <v>45620</v>
      </c>
      <c r="B330" s="39">
        <f t="shared" si="36"/>
        <v>47</v>
      </c>
      <c r="C330" s="39">
        <f t="shared" si="37"/>
        <v>7</v>
      </c>
      <c r="D330" s="55">
        <v>6</v>
      </c>
      <c r="E330" s="39">
        <f t="shared" si="42"/>
        <v>50</v>
      </c>
      <c r="F330" s="55">
        <v>96</v>
      </c>
      <c r="G330" s="39">
        <f t="shared" si="40"/>
        <v>369</v>
      </c>
      <c r="H330" s="39">
        <f t="shared" si="41"/>
        <v>566</v>
      </c>
      <c r="I330" s="55">
        <v>44</v>
      </c>
      <c r="J330" s="55">
        <v>58</v>
      </c>
      <c r="K330" s="55">
        <v>6</v>
      </c>
      <c r="L330" s="39">
        <f>SUM($I$2:K330)</f>
        <v>34690</v>
      </c>
      <c r="M330" s="39" t="e">
        <f t="shared" si="38"/>
        <v>#N/A</v>
      </c>
      <c r="N330" s="39" t="e">
        <f t="shared" si="39"/>
        <v>#N/A</v>
      </c>
    </row>
    <row r="331" ht="15" customHeight="1" spans="1:14">
      <c r="A331" s="54">
        <v>45621</v>
      </c>
      <c r="B331" s="39">
        <f t="shared" si="36"/>
        <v>48</v>
      </c>
      <c r="C331" s="39">
        <f t="shared" si="37"/>
        <v>1</v>
      </c>
      <c r="D331" s="55">
        <v>4</v>
      </c>
      <c r="E331" s="39" t="e">
        <f t="shared" si="42"/>
        <v>#N/A</v>
      </c>
      <c r="F331" s="55">
        <v>47</v>
      </c>
      <c r="G331" s="39" t="e">
        <f t="shared" si="40"/>
        <v>#N/A</v>
      </c>
      <c r="H331" s="39" t="e">
        <f t="shared" si="41"/>
        <v>#N/A</v>
      </c>
      <c r="I331" s="55">
        <v>18</v>
      </c>
      <c r="J331" s="55">
        <v>40</v>
      </c>
      <c r="K331" s="55">
        <v>6</v>
      </c>
      <c r="L331" s="39">
        <f>SUM($I$2:K331)</f>
        <v>34754</v>
      </c>
      <c r="M331" s="39" t="e">
        <f t="shared" si="38"/>
        <v>#N/A</v>
      </c>
      <c r="N331" s="39" t="e">
        <f t="shared" si="39"/>
        <v>#N/A</v>
      </c>
    </row>
    <row r="332" ht="15" customHeight="1" spans="1:14">
      <c r="A332" s="54">
        <v>45622</v>
      </c>
      <c r="B332" s="39">
        <f t="shared" si="36"/>
        <v>48</v>
      </c>
      <c r="C332" s="39">
        <f t="shared" si="37"/>
        <v>2</v>
      </c>
      <c r="D332" s="55">
        <v>4</v>
      </c>
      <c r="E332" s="39" t="e">
        <f t="shared" si="42"/>
        <v>#N/A</v>
      </c>
      <c r="F332" s="55">
        <v>49</v>
      </c>
      <c r="G332" s="39" t="e">
        <f t="shared" si="40"/>
        <v>#N/A</v>
      </c>
      <c r="H332" s="39" t="e">
        <f t="shared" si="41"/>
        <v>#N/A</v>
      </c>
      <c r="I332" s="55">
        <v>27</v>
      </c>
      <c r="J332" s="55">
        <v>35</v>
      </c>
      <c r="K332" s="55">
        <v>6</v>
      </c>
      <c r="L332" s="39">
        <f>SUM($I$2:K332)</f>
        <v>34822</v>
      </c>
      <c r="M332" s="39" t="e">
        <f t="shared" si="38"/>
        <v>#N/A</v>
      </c>
      <c r="N332" s="39" t="e">
        <f t="shared" si="39"/>
        <v>#N/A</v>
      </c>
    </row>
    <row r="333" ht="15" customHeight="1" spans="1:14">
      <c r="A333" s="54">
        <v>45623</v>
      </c>
      <c r="B333" s="39">
        <f t="shared" si="36"/>
        <v>48</v>
      </c>
      <c r="C333" s="39">
        <f t="shared" si="37"/>
        <v>3</v>
      </c>
      <c r="D333" s="55">
        <v>9</v>
      </c>
      <c r="E333" s="39" t="e">
        <f t="shared" si="42"/>
        <v>#N/A</v>
      </c>
      <c r="F333" s="55">
        <v>107</v>
      </c>
      <c r="G333" s="39" t="e">
        <f t="shared" si="40"/>
        <v>#N/A</v>
      </c>
      <c r="H333" s="39" t="e">
        <f t="shared" si="41"/>
        <v>#N/A</v>
      </c>
      <c r="I333" s="55">
        <v>72</v>
      </c>
      <c r="J333" s="55">
        <v>69</v>
      </c>
      <c r="K333" s="55">
        <v>3</v>
      </c>
      <c r="L333" s="39">
        <f>SUM($I$2:K333)</f>
        <v>34966</v>
      </c>
      <c r="M333" s="39" t="e">
        <f t="shared" si="38"/>
        <v>#N/A</v>
      </c>
      <c r="N333" s="39" t="e">
        <f t="shared" si="39"/>
        <v>#N/A</v>
      </c>
    </row>
    <row r="334" ht="15" customHeight="1" spans="1:14">
      <c r="A334" s="54">
        <v>45624</v>
      </c>
      <c r="B334" s="39">
        <f t="shared" si="36"/>
        <v>48</v>
      </c>
      <c r="C334" s="39">
        <f t="shared" si="37"/>
        <v>4</v>
      </c>
      <c r="D334" s="55">
        <v>6</v>
      </c>
      <c r="E334" s="39" t="e">
        <f t="shared" si="42"/>
        <v>#N/A</v>
      </c>
      <c r="F334" s="55">
        <v>70</v>
      </c>
      <c r="G334" s="39" t="e">
        <f t="shared" si="40"/>
        <v>#N/A</v>
      </c>
      <c r="H334" s="39" t="e">
        <f t="shared" si="41"/>
        <v>#N/A</v>
      </c>
      <c r="I334" s="55">
        <v>37</v>
      </c>
      <c r="J334" s="55">
        <v>43</v>
      </c>
      <c r="K334" s="55">
        <v>4</v>
      </c>
      <c r="L334" s="39">
        <f>SUM($I$2:K334)</f>
        <v>35050</v>
      </c>
      <c r="M334" s="39" t="e">
        <f t="shared" si="38"/>
        <v>#N/A</v>
      </c>
      <c r="N334" s="39" t="e">
        <f t="shared" si="39"/>
        <v>#N/A</v>
      </c>
    </row>
    <row r="335" ht="15" customHeight="1" spans="1:14">
      <c r="A335" s="54">
        <v>45625</v>
      </c>
      <c r="B335" s="39">
        <f t="shared" si="36"/>
        <v>48</v>
      </c>
      <c r="C335" s="39">
        <f t="shared" si="37"/>
        <v>5</v>
      </c>
      <c r="D335" s="55">
        <v>6</v>
      </c>
      <c r="E335" s="39" t="e">
        <f t="shared" si="42"/>
        <v>#N/A</v>
      </c>
      <c r="F335" s="55">
        <v>103</v>
      </c>
      <c r="G335" s="39" t="e">
        <f t="shared" si="40"/>
        <v>#N/A</v>
      </c>
      <c r="H335" s="39" t="e">
        <f t="shared" si="41"/>
        <v>#N/A</v>
      </c>
      <c r="I335" s="55">
        <v>46</v>
      </c>
      <c r="J335" s="55">
        <v>67</v>
      </c>
      <c r="K335" s="55">
        <v>1</v>
      </c>
      <c r="L335" s="39">
        <f>SUM($I$2:K335)</f>
        <v>35164</v>
      </c>
      <c r="M335" s="39" t="e">
        <f t="shared" si="38"/>
        <v>#N/A</v>
      </c>
      <c r="N335" s="39" t="e">
        <f t="shared" si="39"/>
        <v>#N/A</v>
      </c>
    </row>
    <row r="336" ht="15" customHeight="1" spans="1:14">
      <c r="A336" s="54">
        <v>45626</v>
      </c>
      <c r="B336" s="39">
        <f t="shared" si="36"/>
        <v>48</v>
      </c>
      <c r="C336" s="39">
        <f t="shared" si="37"/>
        <v>6</v>
      </c>
      <c r="D336" s="55">
        <v>3</v>
      </c>
      <c r="E336" s="39" t="e">
        <f t="shared" si="42"/>
        <v>#N/A</v>
      </c>
      <c r="F336" s="55">
        <v>29</v>
      </c>
      <c r="G336" s="39" t="e">
        <f t="shared" si="40"/>
        <v>#N/A</v>
      </c>
      <c r="H336" s="39" t="e">
        <f t="shared" si="41"/>
        <v>#N/A</v>
      </c>
      <c r="I336" s="55">
        <v>9</v>
      </c>
      <c r="J336" s="55">
        <v>31</v>
      </c>
      <c r="K336" s="55">
        <v>5</v>
      </c>
      <c r="L336" s="39">
        <f>SUM($I$2:K336)</f>
        <v>35209</v>
      </c>
      <c r="M336" s="39" t="e">
        <f t="shared" si="38"/>
        <v>#N/A</v>
      </c>
      <c r="N336" s="39" t="e">
        <f t="shared" si="39"/>
        <v>#N/A</v>
      </c>
    </row>
    <row r="337" ht="15" customHeight="1" spans="1:14">
      <c r="A337" s="54">
        <v>45627</v>
      </c>
      <c r="B337" s="39">
        <f t="shared" si="36"/>
        <v>48</v>
      </c>
      <c r="C337" s="39">
        <f t="shared" si="37"/>
        <v>7</v>
      </c>
      <c r="D337" s="55">
        <v>7</v>
      </c>
      <c r="E337" s="39">
        <f t="shared" si="42"/>
        <v>39</v>
      </c>
      <c r="F337" s="55">
        <v>89</v>
      </c>
      <c r="G337" s="39">
        <f t="shared" si="40"/>
        <v>398</v>
      </c>
      <c r="H337" s="39">
        <f t="shared" si="41"/>
        <v>494</v>
      </c>
      <c r="I337" s="55">
        <v>52</v>
      </c>
      <c r="J337" s="55">
        <v>77</v>
      </c>
      <c r="K337" s="55">
        <v>4</v>
      </c>
      <c r="L337" s="39">
        <f>SUM($I$2:K337)</f>
        <v>35342</v>
      </c>
      <c r="M337" s="39" t="e">
        <f t="shared" si="38"/>
        <v>#N/A</v>
      </c>
      <c r="N337" s="39" t="e">
        <f t="shared" si="39"/>
        <v>#N/A</v>
      </c>
    </row>
    <row r="338" ht="15" customHeight="1" spans="1:14">
      <c r="A338" s="54">
        <v>45628</v>
      </c>
      <c r="B338" s="39">
        <f t="shared" si="36"/>
        <v>49</v>
      </c>
      <c r="C338" s="39">
        <f t="shared" si="37"/>
        <v>1</v>
      </c>
      <c r="D338" s="55">
        <v>6</v>
      </c>
      <c r="E338" s="39" t="e">
        <f t="shared" si="42"/>
        <v>#N/A</v>
      </c>
      <c r="F338" s="55">
        <v>59</v>
      </c>
      <c r="G338" s="39" t="e">
        <f t="shared" si="40"/>
        <v>#N/A</v>
      </c>
      <c r="H338" s="39" t="e">
        <f t="shared" si="41"/>
        <v>#N/A</v>
      </c>
      <c r="I338" s="55">
        <v>28</v>
      </c>
      <c r="J338" s="55">
        <v>43</v>
      </c>
      <c r="K338" s="55">
        <v>1</v>
      </c>
      <c r="L338" s="39">
        <f>SUM($I$2:K338)</f>
        <v>35414</v>
      </c>
      <c r="M338" s="39" t="e">
        <f t="shared" si="38"/>
        <v>#N/A</v>
      </c>
      <c r="N338" s="39" t="e">
        <f t="shared" si="39"/>
        <v>#N/A</v>
      </c>
    </row>
    <row r="339" ht="15" customHeight="1" spans="1:14">
      <c r="A339" s="54">
        <v>45629</v>
      </c>
      <c r="B339" s="39">
        <f t="shared" si="36"/>
        <v>49</v>
      </c>
      <c r="C339" s="39">
        <f t="shared" si="37"/>
        <v>2</v>
      </c>
      <c r="D339" s="55">
        <v>3</v>
      </c>
      <c r="E339" s="39" t="e">
        <f t="shared" si="42"/>
        <v>#N/A</v>
      </c>
      <c r="F339" s="55">
        <v>27</v>
      </c>
      <c r="G339" s="39" t="e">
        <f t="shared" si="40"/>
        <v>#N/A</v>
      </c>
      <c r="H339" s="39" t="e">
        <f t="shared" si="41"/>
        <v>#N/A</v>
      </c>
      <c r="I339" s="55">
        <v>10</v>
      </c>
      <c r="J339" s="55">
        <v>24</v>
      </c>
      <c r="K339" s="55">
        <v>5</v>
      </c>
      <c r="L339" s="39">
        <f>SUM($I$2:K339)</f>
        <v>35453</v>
      </c>
      <c r="M339" s="39" t="e">
        <f t="shared" si="38"/>
        <v>#N/A</v>
      </c>
      <c r="N339" s="39" t="e">
        <f t="shared" si="39"/>
        <v>#N/A</v>
      </c>
    </row>
    <row r="340" ht="15" customHeight="1" spans="1:14">
      <c r="A340" s="54">
        <v>45630</v>
      </c>
      <c r="B340" s="39">
        <f t="shared" si="36"/>
        <v>49</v>
      </c>
      <c r="C340" s="39">
        <f t="shared" si="37"/>
        <v>3</v>
      </c>
      <c r="D340" s="55">
        <v>9</v>
      </c>
      <c r="E340" s="39" t="e">
        <f t="shared" si="42"/>
        <v>#N/A</v>
      </c>
      <c r="F340" s="55">
        <v>71</v>
      </c>
      <c r="G340" s="39" t="e">
        <f t="shared" si="40"/>
        <v>#N/A</v>
      </c>
      <c r="H340" s="39" t="e">
        <f t="shared" si="41"/>
        <v>#N/A</v>
      </c>
      <c r="I340" s="55">
        <v>55</v>
      </c>
      <c r="J340" s="55">
        <v>60</v>
      </c>
      <c r="K340" s="55">
        <v>2</v>
      </c>
      <c r="L340" s="39">
        <f>SUM($I$2:K340)</f>
        <v>35570</v>
      </c>
      <c r="M340" s="39" t="e">
        <f t="shared" si="38"/>
        <v>#N/A</v>
      </c>
      <c r="N340" s="39" t="e">
        <f t="shared" si="39"/>
        <v>#N/A</v>
      </c>
    </row>
    <row r="341" ht="15" customHeight="1" spans="1:14">
      <c r="A341" s="54">
        <v>45631</v>
      </c>
      <c r="B341" s="39">
        <f t="shared" si="36"/>
        <v>49</v>
      </c>
      <c r="C341" s="39">
        <f t="shared" si="37"/>
        <v>4</v>
      </c>
      <c r="D341" s="55">
        <v>8</v>
      </c>
      <c r="E341" s="39" t="e">
        <f t="shared" si="42"/>
        <v>#N/A</v>
      </c>
      <c r="F341" s="55">
        <v>102</v>
      </c>
      <c r="G341" s="39" t="e">
        <f t="shared" si="40"/>
        <v>#N/A</v>
      </c>
      <c r="H341" s="39" t="e">
        <f t="shared" si="41"/>
        <v>#N/A</v>
      </c>
      <c r="I341" s="55">
        <v>56</v>
      </c>
      <c r="J341" s="55">
        <v>94</v>
      </c>
      <c r="K341" s="55">
        <v>2</v>
      </c>
      <c r="L341" s="39">
        <f>SUM($I$2:K341)</f>
        <v>35722</v>
      </c>
      <c r="M341" s="39" t="e">
        <f t="shared" si="38"/>
        <v>#N/A</v>
      </c>
      <c r="N341" s="39" t="e">
        <f t="shared" si="39"/>
        <v>#N/A</v>
      </c>
    </row>
    <row r="342" ht="15" customHeight="1" spans="1:14">
      <c r="A342" s="54">
        <v>45632</v>
      </c>
      <c r="B342" s="39">
        <f t="shared" si="36"/>
        <v>49</v>
      </c>
      <c r="C342" s="39">
        <f t="shared" si="37"/>
        <v>5</v>
      </c>
      <c r="D342" s="55">
        <v>4</v>
      </c>
      <c r="E342" s="39" t="e">
        <f t="shared" si="42"/>
        <v>#N/A</v>
      </c>
      <c r="F342" s="55">
        <v>69</v>
      </c>
      <c r="G342" s="39" t="e">
        <f t="shared" si="40"/>
        <v>#N/A</v>
      </c>
      <c r="H342" s="39" t="e">
        <f t="shared" si="41"/>
        <v>#N/A</v>
      </c>
      <c r="I342" s="55">
        <v>37</v>
      </c>
      <c r="J342" s="55">
        <v>42</v>
      </c>
      <c r="K342" s="55">
        <v>1</v>
      </c>
      <c r="L342" s="39">
        <f>SUM($I$2:K342)</f>
        <v>35802</v>
      </c>
      <c r="M342" s="39" t="e">
        <f t="shared" si="38"/>
        <v>#N/A</v>
      </c>
      <c r="N342" s="39" t="e">
        <f t="shared" si="39"/>
        <v>#N/A</v>
      </c>
    </row>
    <row r="343" ht="15" customHeight="1" spans="1:14">
      <c r="A343" s="54">
        <v>45633</v>
      </c>
      <c r="B343" s="39">
        <f t="shared" si="36"/>
        <v>49</v>
      </c>
      <c r="C343" s="39">
        <f t="shared" si="37"/>
        <v>6</v>
      </c>
      <c r="D343" s="55">
        <v>6</v>
      </c>
      <c r="E343" s="39" t="e">
        <f t="shared" si="42"/>
        <v>#N/A</v>
      </c>
      <c r="F343" s="55">
        <v>81</v>
      </c>
      <c r="G343" s="39" t="e">
        <f t="shared" si="40"/>
        <v>#N/A</v>
      </c>
      <c r="H343" s="39" t="e">
        <f t="shared" si="41"/>
        <v>#N/A</v>
      </c>
      <c r="I343" s="55">
        <v>38</v>
      </c>
      <c r="J343" s="55">
        <v>60</v>
      </c>
      <c r="K343" s="55">
        <v>4</v>
      </c>
      <c r="L343" s="39">
        <f>SUM($I$2:K343)</f>
        <v>35904</v>
      </c>
      <c r="M343" s="39" t="e">
        <f t="shared" si="38"/>
        <v>#N/A</v>
      </c>
      <c r="N343" s="39" t="e">
        <f t="shared" si="39"/>
        <v>#N/A</v>
      </c>
    </row>
    <row r="344" ht="15" customHeight="1" spans="1:14">
      <c r="A344" s="54">
        <v>45634</v>
      </c>
      <c r="B344" s="39">
        <f t="shared" si="36"/>
        <v>49</v>
      </c>
      <c r="C344" s="39">
        <f t="shared" si="37"/>
        <v>7</v>
      </c>
      <c r="D344" s="55">
        <v>4</v>
      </c>
      <c r="E344" s="39">
        <f t="shared" si="42"/>
        <v>40</v>
      </c>
      <c r="F344" s="55">
        <v>33</v>
      </c>
      <c r="G344" s="39">
        <f t="shared" si="40"/>
        <v>356</v>
      </c>
      <c r="H344" s="39">
        <f t="shared" si="41"/>
        <v>442</v>
      </c>
      <c r="I344" s="55">
        <v>21</v>
      </c>
      <c r="J344" s="55">
        <v>23</v>
      </c>
      <c r="K344" s="55">
        <v>4</v>
      </c>
      <c r="L344" s="39">
        <f>SUM($I$2:K344)</f>
        <v>35952</v>
      </c>
      <c r="M344" s="39" t="e">
        <f t="shared" si="38"/>
        <v>#N/A</v>
      </c>
      <c r="N344" s="39" t="e">
        <f t="shared" si="39"/>
        <v>#N/A</v>
      </c>
    </row>
    <row r="345" ht="15" customHeight="1" spans="1:14">
      <c r="A345" s="54">
        <v>45635</v>
      </c>
      <c r="B345" s="39">
        <f t="shared" si="36"/>
        <v>50</v>
      </c>
      <c r="C345" s="39">
        <f t="shared" si="37"/>
        <v>1</v>
      </c>
      <c r="D345" s="55">
        <v>9</v>
      </c>
      <c r="E345" s="39" t="e">
        <f t="shared" si="42"/>
        <v>#N/A</v>
      </c>
      <c r="F345" s="55">
        <v>128</v>
      </c>
      <c r="G345" s="39" t="e">
        <f t="shared" si="40"/>
        <v>#N/A</v>
      </c>
      <c r="H345" s="39" t="e">
        <f t="shared" si="41"/>
        <v>#N/A</v>
      </c>
      <c r="I345" s="55">
        <v>49</v>
      </c>
      <c r="J345" s="55">
        <v>120</v>
      </c>
      <c r="K345" s="55">
        <v>2</v>
      </c>
      <c r="L345" s="39">
        <f>SUM($I$2:K345)</f>
        <v>36123</v>
      </c>
      <c r="M345" s="39" t="e">
        <f t="shared" si="38"/>
        <v>#N/A</v>
      </c>
      <c r="N345" s="39" t="e">
        <f t="shared" si="39"/>
        <v>#N/A</v>
      </c>
    </row>
    <row r="346" ht="15" customHeight="1" spans="1:14">
      <c r="A346" s="54">
        <v>45636</v>
      </c>
      <c r="B346" s="39">
        <f t="shared" si="36"/>
        <v>50</v>
      </c>
      <c r="C346" s="39">
        <f t="shared" si="37"/>
        <v>2</v>
      </c>
      <c r="D346" s="55">
        <v>8</v>
      </c>
      <c r="E346" s="39" t="e">
        <f t="shared" si="42"/>
        <v>#N/A</v>
      </c>
      <c r="F346" s="55">
        <v>97</v>
      </c>
      <c r="G346" s="39" t="e">
        <f t="shared" si="40"/>
        <v>#N/A</v>
      </c>
      <c r="H346" s="39" t="e">
        <f t="shared" si="41"/>
        <v>#N/A</v>
      </c>
      <c r="I346" s="55">
        <v>53</v>
      </c>
      <c r="J346" s="55">
        <v>93</v>
      </c>
      <c r="K346" s="55">
        <v>6</v>
      </c>
      <c r="L346" s="39">
        <f>SUM($I$2:K346)</f>
        <v>36275</v>
      </c>
      <c r="M346" s="39" t="e">
        <f t="shared" si="38"/>
        <v>#N/A</v>
      </c>
      <c r="N346" s="39" t="e">
        <f t="shared" si="39"/>
        <v>#N/A</v>
      </c>
    </row>
    <row r="347" ht="15" customHeight="1" spans="1:14">
      <c r="A347" s="54">
        <v>45637</v>
      </c>
      <c r="B347" s="39">
        <f t="shared" si="36"/>
        <v>50</v>
      </c>
      <c r="C347" s="39">
        <f t="shared" si="37"/>
        <v>3</v>
      </c>
      <c r="D347" s="55">
        <v>4</v>
      </c>
      <c r="E347" s="39" t="e">
        <f t="shared" si="42"/>
        <v>#N/A</v>
      </c>
      <c r="F347" s="55">
        <v>44</v>
      </c>
      <c r="G347" s="39" t="e">
        <f t="shared" si="40"/>
        <v>#N/A</v>
      </c>
      <c r="H347" s="39" t="e">
        <f t="shared" si="41"/>
        <v>#N/A</v>
      </c>
      <c r="I347" s="55">
        <v>15</v>
      </c>
      <c r="J347" s="55">
        <v>36</v>
      </c>
      <c r="K347" s="55">
        <v>1</v>
      </c>
      <c r="L347" s="39">
        <f>SUM($I$2:K347)</f>
        <v>36327</v>
      </c>
      <c r="M347" s="39" t="e">
        <f t="shared" si="38"/>
        <v>#N/A</v>
      </c>
      <c r="N347" s="39" t="e">
        <f t="shared" si="39"/>
        <v>#N/A</v>
      </c>
    </row>
    <row r="348" ht="15" customHeight="1" spans="1:14">
      <c r="A348" s="54">
        <v>45638</v>
      </c>
      <c r="B348" s="39">
        <f t="shared" si="36"/>
        <v>50</v>
      </c>
      <c r="C348" s="39">
        <f t="shared" si="37"/>
        <v>4</v>
      </c>
      <c r="D348" s="55">
        <v>7</v>
      </c>
      <c r="E348" s="39" t="e">
        <f t="shared" si="42"/>
        <v>#N/A</v>
      </c>
      <c r="F348" s="55">
        <v>81</v>
      </c>
      <c r="G348" s="39" t="e">
        <f t="shared" si="40"/>
        <v>#N/A</v>
      </c>
      <c r="H348" s="39" t="e">
        <f t="shared" si="41"/>
        <v>#N/A</v>
      </c>
      <c r="I348" s="55">
        <v>39</v>
      </c>
      <c r="J348" s="55">
        <v>68</v>
      </c>
      <c r="K348" s="55">
        <v>5</v>
      </c>
      <c r="L348" s="39">
        <f>SUM($I$2:K348)</f>
        <v>36439</v>
      </c>
      <c r="M348" s="39" t="e">
        <f t="shared" si="38"/>
        <v>#N/A</v>
      </c>
      <c r="N348" s="39" t="e">
        <f t="shared" si="39"/>
        <v>#N/A</v>
      </c>
    </row>
    <row r="349" ht="15" customHeight="1" spans="1:14">
      <c r="A349" s="54">
        <v>45639</v>
      </c>
      <c r="B349" s="39">
        <f t="shared" si="36"/>
        <v>50</v>
      </c>
      <c r="C349" s="39">
        <f t="shared" si="37"/>
        <v>5</v>
      </c>
      <c r="D349" s="55">
        <v>7</v>
      </c>
      <c r="E349" s="39" t="e">
        <f t="shared" si="42"/>
        <v>#N/A</v>
      </c>
      <c r="F349" s="55">
        <v>73</v>
      </c>
      <c r="G349" s="39" t="e">
        <f t="shared" si="40"/>
        <v>#N/A</v>
      </c>
      <c r="H349" s="39" t="e">
        <f t="shared" si="41"/>
        <v>#N/A</v>
      </c>
      <c r="I349" s="55">
        <v>23</v>
      </c>
      <c r="J349" s="55">
        <v>57</v>
      </c>
      <c r="K349" s="55">
        <v>4</v>
      </c>
      <c r="L349" s="39">
        <f>SUM($I$2:K349)</f>
        <v>36523</v>
      </c>
      <c r="M349" s="39" t="e">
        <f t="shared" si="38"/>
        <v>#N/A</v>
      </c>
      <c r="N349" s="39" t="e">
        <f t="shared" si="39"/>
        <v>#N/A</v>
      </c>
    </row>
    <row r="350" ht="15" customHeight="1" spans="1:14">
      <c r="A350" s="54">
        <v>45640</v>
      </c>
      <c r="B350" s="39">
        <f t="shared" si="36"/>
        <v>50</v>
      </c>
      <c r="C350" s="39">
        <f t="shared" si="37"/>
        <v>6</v>
      </c>
      <c r="D350" s="55">
        <v>5</v>
      </c>
      <c r="E350" s="39" t="e">
        <f t="shared" si="42"/>
        <v>#N/A</v>
      </c>
      <c r="F350" s="55">
        <v>65</v>
      </c>
      <c r="G350" s="39" t="e">
        <f t="shared" si="40"/>
        <v>#N/A</v>
      </c>
      <c r="H350" s="39" t="e">
        <f t="shared" si="41"/>
        <v>#N/A</v>
      </c>
      <c r="I350" s="55">
        <v>45</v>
      </c>
      <c r="J350" s="55">
        <v>49</v>
      </c>
      <c r="K350" s="55">
        <v>6</v>
      </c>
      <c r="L350" s="39">
        <f>SUM($I$2:K350)</f>
        <v>36623</v>
      </c>
      <c r="M350" s="39" t="e">
        <f t="shared" si="38"/>
        <v>#N/A</v>
      </c>
      <c r="N350" s="39" t="e">
        <f t="shared" si="39"/>
        <v>#N/A</v>
      </c>
    </row>
    <row r="351" ht="15" customHeight="1" spans="1:14">
      <c r="A351" s="54">
        <v>45641</v>
      </c>
      <c r="B351" s="39">
        <f t="shared" si="36"/>
        <v>50</v>
      </c>
      <c r="C351" s="39">
        <f t="shared" si="37"/>
        <v>7</v>
      </c>
      <c r="D351" s="55">
        <v>10</v>
      </c>
      <c r="E351" s="39">
        <f t="shared" si="42"/>
        <v>50</v>
      </c>
      <c r="F351" s="55">
        <v>135</v>
      </c>
      <c r="G351" s="39">
        <f t="shared" si="40"/>
        <v>398</v>
      </c>
      <c r="H351" s="39">
        <f t="shared" si="41"/>
        <v>623</v>
      </c>
      <c r="I351" s="55">
        <v>57</v>
      </c>
      <c r="J351" s="55">
        <v>117</v>
      </c>
      <c r="K351" s="55">
        <v>6</v>
      </c>
      <c r="L351" s="39">
        <f>SUM($I$2:K351)</f>
        <v>36803</v>
      </c>
      <c r="M351" s="39">
        <f t="shared" si="38"/>
        <v>3</v>
      </c>
      <c r="N351" s="39" t="str">
        <f t="shared" si="39"/>
        <v>December</v>
      </c>
    </row>
    <row r="352" ht="15" customHeight="1" spans="1:14">
      <c r="A352" s="54">
        <v>45642</v>
      </c>
      <c r="B352" s="39">
        <f t="shared" si="36"/>
        <v>51</v>
      </c>
      <c r="C352" s="39">
        <f t="shared" si="37"/>
        <v>1</v>
      </c>
      <c r="D352" s="55">
        <v>4</v>
      </c>
      <c r="E352" s="39" t="e">
        <f t="shared" si="42"/>
        <v>#N/A</v>
      </c>
      <c r="F352" s="55">
        <v>43</v>
      </c>
      <c r="G352" s="39" t="e">
        <f t="shared" si="40"/>
        <v>#N/A</v>
      </c>
      <c r="H352" s="39" t="e">
        <f t="shared" si="41"/>
        <v>#N/A</v>
      </c>
      <c r="I352" s="55">
        <v>33</v>
      </c>
      <c r="J352" s="55">
        <v>30</v>
      </c>
      <c r="K352" s="55">
        <v>1</v>
      </c>
      <c r="L352" s="39">
        <f>SUM($I$2:K352)</f>
        <v>36867</v>
      </c>
      <c r="M352" s="39" t="e">
        <f t="shared" si="38"/>
        <v>#N/A</v>
      </c>
      <c r="N352" s="39" t="e">
        <f t="shared" si="39"/>
        <v>#N/A</v>
      </c>
    </row>
    <row r="353" ht="15" customHeight="1" spans="1:14">
      <c r="A353" s="54">
        <v>45643</v>
      </c>
      <c r="B353" s="39">
        <f t="shared" si="36"/>
        <v>51</v>
      </c>
      <c r="C353" s="39">
        <f t="shared" si="37"/>
        <v>2</v>
      </c>
      <c r="D353" s="55">
        <v>4</v>
      </c>
      <c r="E353" s="39" t="e">
        <f t="shared" si="42"/>
        <v>#N/A</v>
      </c>
      <c r="F353" s="55">
        <v>52</v>
      </c>
      <c r="G353" s="39" t="e">
        <f t="shared" si="40"/>
        <v>#N/A</v>
      </c>
      <c r="H353" s="39" t="e">
        <f t="shared" si="41"/>
        <v>#N/A</v>
      </c>
      <c r="I353" s="55">
        <v>19</v>
      </c>
      <c r="J353" s="55">
        <v>51</v>
      </c>
      <c r="K353" s="55">
        <v>6</v>
      </c>
      <c r="L353" s="39">
        <f>SUM($I$2:K353)</f>
        <v>36943</v>
      </c>
      <c r="M353" s="39" t="e">
        <f t="shared" si="38"/>
        <v>#N/A</v>
      </c>
      <c r="N353" s="39" t="e">
        <f t="shared" si="39"/>
        <v>#N/A</v>
      </c>
    </row>
    <row r="354" ht="15" customHeight="1" spans="1:14">
      <c r="A354" s="54">
        <v>45644</v>
      </c>
      <c r="B354" s="39">
        <f t="shared" si="36"/>
        <v>51</v>
      </c>
      <c r="C354" s="39">
        <f t="shared" si="37"/>
        <v>3</v>
      </c>
      <c r="D354" s="55">
        <v>7</v>
      </c>
      <c r="E354" s="39" t="e">
        <f t="shared" si="42"/>
        <v>#N/A</v>
      </c>
      <c r="F354" s="55">
        <v>79</v>
      </c>
      <c r="G354" s="39" t="e">
        <f t="shared" si="40"/>
        <v>#N/A</v>
      </c>
      <c r="H354" s="39" t="e">
        <f t="shared" si="41"/>
        <v>#N/A</v>
      </c>
      <c r="I354" s="55">
        <v>42</v>
      </c>
      <c r="J354" s="55">
        <v>59</v>
      </c>
      <c r="K354" s="55">
        <v>4</v>
      </c>
      <c r="L354" s="39">
        <f>SUM($I$2:K354)</f>
        <v>37048</v>
      </c>
      <c r="M354" s="39" t="e">
        <f t="shared" si="38"/>
        <v>#N/A</v>
      </c>
      <c r="N354" s="39" t="e">
        <f t="shared" si="39"/>
        <v>#N/A</v>
      </c>
    </row>
    <row r="355" ht="15" customHeight="1" spans="1:14">
      <c r="A355" s="54">
        <v>45645</v>
      </c>
      <c r="B355" s="39">
        <f t="shared" si="36"/>
        <v>51</v>
      </c>
      <c r="C355" s="39">
        <f t="shared" si="37"/>
        <v>4</v>
      </c>
      <c r="D355" s="55">
        <v>5</v>
      </c>
      <c r="E355" s="39" t="e">
        <f t="shared" si="42"/>
        <v>#N/A</v>
      </c>
      <c r="F355" s="55">
        <v>38</v>
      </c>
      <c r="G355" s="39" t="e">
        <f t="shared" si="40"/>
        <v>#N/A</v>
      </c>
      <c r="H355" s="39" t="e">
        <f t="shared" si="41"/>
        <v>#N/A</v>
      </c>
      <c r="I355" s="55">
        <v>24</v>
      </c>
      <c r="J355" s="55">
        <v>32</v>
      </c>
      <c r="K355" s="55">
        <v>4</v>
      </c>
      <c r="L355" s="39">
        <f>SUM($I$2:K355)</f>
        <v>37108</v>
      </c>
      <c r="M355" s="39" t="e">
        <f t="shared" si="38"/>
        <v>#N/A</v>
      </c>
      <c r="N355" s="39" t="e">
        <f t="shared" si="39"/>
        <v>#N/A</v>
      </c>
    </row>
    <row r="356" ht="15" customHeight="1" spans="1:14">
      <c r="A356" s="54">
        <v>45646</v>
      </c>
      <c r="B356" s="39">
        <f t="shared" si="36"/>
        <v>51</v>
      </c>
      <c r="C356" s="39">
        <f t="shared" si="37"/>
        <v>5</v>
      </c>
      <c r="D356" s="55">
        <v>3</v>
      </c>
      <c r="E356" s="39" t="e">
        <f t="shared" si="42"/>
        <v>#N/A</v>
      </c>
      <c r="F356" s="55">
        <v>50</v>
      </c>
      <c r="G356" s="39" t="e">
        <f t="shared" si="40"/>
        <v>#N/A</v>
      </c>
      <c r="H356" s="39" t="e">
        <f t="shared" si="41"/>
        <v>#N/A</v>
      </c>
      <c r="I356" s="55">
        <v>22</v>
      </c>
      <c r="J356" s="55">
        <v>37</v>
      </c>
      <c r="K356" s="55">
        <v>1</v>
      </c>
      <c r="L356" s="39">
        <f>SUM($I$2:K356)</f>
        <v>37168</v>
      </c>
      <c r="M356" s="39" t="e">
        <f t="shared" si="38"/>
        <v>#N/A</v>
      </c>
      <c r="N356" s="39" t="e">
        <f t="shared" si="39"/>
        <v>#N/A</v>
      </c>
    </row>
    <row r="357" ht="15" customHeight="1" spans="1:14">
      <c r="A357" s="54">
        <v>45647</v>
      </c>
      <c r="B357" s="39">
        <f t="shared" si="36"/>
        <v>51</v>
      </c>
      <c r="C357" s="39">
        <f t="shared" si="37"/>
        <v>6</v>
      </c>
      <c r="D357" s="55">
        <v>7</v>
      </c>
      <c r="E357" s="39" t="e">
        <f t="shared" si="42"/>
        <v>#N/A</v>
      </c>
      <c r="F357" s="55">
        <v>69</v>
      </c>
      <c r="G357" s="39" t="e">
        <f t="shared" si="40"/>
        <v>#N/A</v>
      </c>
      <c r="H357" s="39" t="e">
        <f t="shared" si="41"/>
        <v>#N/A</v>
      </c>
      <c r="I357" s="55">
        <v>38</v>
      </c>
      <c r="J357" s="55">
        <v>69</v>
      </c>
      <c r="K357" s="55">
        <v>5</v>
      </c>
      <c r="L357" s="39">
        <f>SUM($I$2:K357)</f>
        <v>37280</v>
      </c>
      <c r="M357" s="39" t="e">
        <f t="shared" si="38"/>
        <v>#N/A</v>
      </c>
      <c r="N357" s="39" t="e">
        <f t="shared" si="39"/>
        <v>#N/A</v>
      </c>
    </row>
    <row r="358" ht="15" customHeight="1" spans="1:14">
      <c r="A358" s="54">
        <v>45648</v>
      </c>
      <c r="B358" s="39">
        <f t="shared" si="36"/>
        <v>51</v>
      </c>
      <c r="C358" s="39">
        <f t="shared" si="37"/>
        <v>7</v>
      </c>
      <c r="D358" s="55">
        <v>4</v>
      </c>
      <c r="E358" s="39">
        <f t="shared" si="42"/>
        <v>34</v>
      </c>
      <c r="F358" s="55">
        <v>47</v>
      </c>
      <c r="G358" s="39">
        <f t="shared" si="40"/>
        <v>283</v>
      </c>
      <c r="H358" s="39">
        <f t="shared" si="41"/>
        <v>378</v>
      </c>
      <c r="I358" s="55">
        <v>23</v>
      </c>
      <c r="J358" s="55">
        <v>52</v>
      </c>
      <c r="K358" s="55">
        <v>1</v>
      </c>
      <c r="L358" s="39">
        <f>SUM($I$2:K358)</f>
        <v>37356</v>
      </c>
      <c r="M358" s="39" t="e">
        <f t="shared" si="38"/>
        <v>#N/A</v>
      </c>
      <c r="N358" s="39" t="e">
        <f t="shared" si="39"/>
        <v>#N/A</v>
      </c>
    </row>
    <row r="359" ht="15" customHeight="1" spans="1:14">
      <c r="A359" s="54">
        <v>45649</v>
      </c>
      <c r="B359" s="39">
        <f t="shared" si="36"/>
        <v>52</v>
      </c>
      <c r="C359" s="39">
        <f t="shared" si="37"/>
        <v>1</v>
      </c>
      <c r="D359" s="55">
        <v>10</v>
      </c>
      <c r="E359" s="39" t="e">
        <f t="shared" si="42"/>
        <v>#N/A</v>
      </c>
      <c r="F359" s="55">
        <v>91</v>
      </c>
      <c r="G359" s="39" t="e">
        <f t="shared" si="40"/>
        <v>#N/A</v>
      </c>
      <c r="H359" s="39" t="e">
        <f t="shared" si="41"/>
        <v>#N/A</v>
      </c>
      <c r="I359" s="55">
        <v>55</v>
      </c>
      <c r="J359" s="55">
        <v>62</v>
      </c>
      <c r="K359" s="55">
        <v>3</v>
      </c>
      <c r="L359" s="39">
        <f>SUM($I$2:K359)</f>
        <v>37476</v>
      </c>
      <c r="M359" s="39" t="e">
        <f t="shared" si="38"/>
        <v>#N/A</v>
      </c>
      <c r="N359" s="39" t="e">
        <f t="shared" si="39"/>
        <v>#N/A</v>
      </c>
    </row>
    <row r="360" ht="15" customHeight="1" spans="1:14">
      <c r="A360" s="54">
        <v>45650</v>
      </c>
      <c r="B360" s="39">
        <f t="shared" si="36"/>
        <v>52</v>
      </c>
      <c r="C360" s="39">
        <f t="shared" si="37"/>
        <v>2</v>
      </c>
      <c r="D360" s="55">
        <v>3</v>
      </c>
      <c r="E360" s="39" t="e">
        <f t="shared" si="42"/>
        <v>#N/A</v>
      </c>
      <c r="F360" s="55">
        <v>43</v>
      </c>
      <c r="G360" s="39" t="e">
        <f t="shared" si="40"/>
        <v>#N/A</v>
      </c>
      <c r="H360" s="39" t="e">
        <f t="shared" si="41"/>
        <v>#N/A</v>
      </c>
      <c r="I360" s="55">
        <v>27</v>
      </c>
      <c r="J360" s="55">
        <v>27</v>
      </c>
      <c r="K360" s="55">
        <v>3</v>
      </c>
      <c r="L360" s="39">
        <f>SUM($I$2:K360)</f>
        <v>37533</v>
      </c>
      <c r="M360" s="39" t="e">
        <f t="shared" si="38"/>
        <v>#N/A</v>
      </c>
      <c r="N360" s="39" t="e">
        <f t="shared" si="39"/>
        <v>#N/A</v>
      </c>
    </row>
    <row r="361" ht="15" customHeight="1" spans="1:14">
      <c r="A361" s="54">
        <v>45651</v>
      </c>
      <c r="B361" s="39">
        <f t="shared" si="36"/>
        <v>52</v>
      </c>
      <c r="C361" s="39">
        <f t="shared" si="37"/>
        <v>3</v>
      </c>
      <c r="D361" s="55">
        <v>5</v>
      </c>
      <c r="E361" s="39" t="e">
        <f t="shared" si="42"/>
        <v>#N/A</v>
      </c>
      <c r="F361" s="55">
        <v>54</v>
      </c>
      <c r="G361" s="39" t="e">
        <f t="shared" si="40"/>
        <v>#N/A</v>
      </c>
      <c r="H361" s="39" t="e">
        <f t="shared" si="41"/>
        <v>#N/A</v>
      </c>
      <c r="I361" s="55">
        <v>23</v>
      </c>
      <c r="J361" s="55">
        <v>42</v>
      </c>
      <c r="K361" s="55">
        <v>5</v>
      </c>
      <c r="L361" s="39">
        <f>SUM($I$2:K361)</f>
        <v>37603</v>
      </c>
      <c r="M361" s="39" t="e">
        <f t="shared" si="38"/>
        <v>#N/A</v>
      </c>
      <c r="N361" s="39" t="e">
        <f t="shared" si="39"/>
        <v>#N/A</v>
      </c>
    </row>
    <row r="362" ht="15" customHeight="1" spans="1:14">
      <c r="A362" s="54">
        <v>45652</v>
      </c>
      <c r="B362" s="39">
        <f t="shared" si="36"/>
        <v>52</v>
      </c>
      <c r="C362" s="39">
        <f t="shared" si="37"/>
        <v>4</v>
      </c>
      <c r="D362" s="55">
        <v>8</v>
      </c>
      <c r="E362" s="39" t="e">
        <f t="shared" si="42"/>
        <v>#N/A</v>
      </c>
      <c r="F362" s="55">
        <v>79</v>
      </c>
      <c r="G362" s="39" t="e">
        <f t="shared" si="40"/>
        <v>#N/A</v>
      </c>
      <c r="H362" s="39" t="e">
        <f t="shared" si="41"/>
        <v>#N/A</v>
      </c>
      <c r="I362" s="55">
        <v>53</v>
      </c>
      <c r="J362" s="55">
        <v>49</v>
      </c>
      <c r="K362" s="55">
        <v>2</v>
      </c>
      <c r="L362" s="39">
        <f>SUM($I$2:K362)</f>
        <v>37707</v>
      </c>
      <c r="M362" s="39" t="e">
        <f t="shared" si="38"/>
        <v>#N/A</v>
      </c>
      <c r="N362" s="39" t="e">
        <f t="shared" si="39"/>
        <v>#N/A</v>
      </c>
    </row>
    <row r="363" ht="15" customHeight="1" spans="1:14">
      <c r="A363" s="54">
        <v>45653</v>
      </c>
      <c r="B363" s="39">
        <f t="shared" si="36"/>
        <v>52</v>
      </c>
      <c r="C363" s="39">
        <f t="shared" si="37"/>
        <v>5</v>
      </c>
      <c r="D363" s="55">
        <v>6</v>
      </c>
      <c r="E363" s="39" t="e">
        <f t="shared" si="42"/>
        <v>#N/A</v>
      </c>
      <c r="F363" s="55">
        <v>59</v>
      </c>
      <c r="G363" s="39" t="e">
        <f t="shared" si="40"/>
        <v>#N/A</v>
      </c>
      <c r="H363" s="39" t="e">
        <f t="shared" si="41"/>
        <v>#N/A</v>
      </c>
      <c r="I363" s="55">
        <v>31</v>
      </c>
      <c r="J363" s="55">
        <v>63</v>
      </c>
      <c r="K363" s="55">
        <v>2</v>
      </c>
      <c r="L363" s="39">
        <f>SUM($I$2:K363)</f>
        <v>37803</v>
      </c>
      <c r="M363" s="39" t="e">
        <f t="shared" si="38"/>
        <v>#N/A</v>
      </c>
      <c r="N363" s="39" t="e">
        <f t="shared" si="39"/>
        <v>#N/A</v>
      </c>
    </row>
    <row r="364" ht="15" customHeight="1" spans="1:14">
      <c r="A364" s="54">
        <v>45654</v>
      </c>
      <c r="B364" s="39">
        <f t="shared" si="36"/>
        <v>52</v>
      </c>
      <c r="C364" s="39">
        <f t="shared" si="37"/>
        <v>6</v>
      </c>
      <c r="D364" s="55">
        <v>9</v>
      </c>
      <c r="E364" s="39" t="e">
        <f t="shared" si="42"/>
        <v>#N/A</v>
      </c>
      <c r="F364" s="55">
        <v>114</v>
      </c>
      <c r="G364" s="39" t="e">
        <f t="shared" si="40"/>
        <v>#N/A</v>
      </c>
      <c r="H364" s="39" t="e">
        <f t="shared" si="41"/>
        <v>#N/A</v>
      </c>
      <c r="I364" s="55">
        <v>39</v>
      </c>
      <c r="J364" s="55">
        <v>99</v>
      </c>
      <c r="K364" s="55">
        <v>6</v>
      </c>
      <c r="L364" s="39">
        <f>SUM($I$2:K364)</f>
        <v>37947</v>
      </c>
      <c r="M364" s="39" t="e">
        <f t="shared" si="38"/>
        <v>#N/A</v>
      </c>
      <c r="N364" s="39" t="e">
        <f t="shared" si="39"/>
        <v>#N/A</v>
      </c>
    </row>
    <row r="365" ht="15" customHeight="1" spans="1:14">
      <c r="A365" s="54">
        <v>45655</v>
      </c>
      <c r="B365" s="39">
        <f t="shared" si="36"/>
        <v>52</v>
      </c>
      <c r="C365" s="39">
        <f t="shared" si="37"/>
        <v>7</v>
      </c>
      <c r="D365" s="55">
        <v>10</v>
      </c>
      <c r="E365" s="39">
        <f t="shared" si="42"/>
        <v>51</v>
      </c>
      <c r="F365" s="55">
        <v>124</v>
      </c>
      <c r="G365" s="39">
        <f t="shared" si="40"/>
        <v>430</v>
      </c>
      <c r="H365" s="39">
        <f t="shared" si="41"/>
        <v>564</v>
      </c>
      <c r="I365" s="55">
        <v>88</v>
      </c>
      <c r="J365" s="55">
        <v>106</v>
      </c>
      <c r="K365" s="55">
        <v>6</v>
      </c>
      <c r="L365" s="39">
        <f>SUM($I$2:K365)</f>
        <v>38147</v>
      </c>
      <c r="M365" s="39" t="e">
        <f t="shared" si="38"/>
        <v>#N/A</v>
      </c>
      <c r="N365" s="39" t="e">
        <f t="shared" si="39"/>
        <v>#N/A</v>
      </c>
    </row>
    <row r="366" ht="15" customHeight="1" spans="1:14">
      <c r="A366" s="54">
        <v>45656</v>
      </c>
      <c r="B366" s="39">
        <f t="shared" si="36"/>
        <v>53</v>
      </c>
      <c r="C366" s="39">
        <f t="shared" si="37"/>
        <v>1</v>
      </c>
      <c r="D366" s="55">
        <v>7</v>
      </c>
      <c r="E366" s="39" t="e">
        <f t="shared" si="42"/>
        <v>#N/A</v>
      </c>
      <c r="F366" s="55">
        <v>87</v>
      </c>
      <c r="G366" s="39" t="e">
        <f t="shared" si="40"/>
        <v>#N/A</v>
      </c>
      <c r="H366" s="39" t="e">
        <f t="shared" si="41"/>
        <v>#N/A</v>
      </c>
      <c r="I366" s="55">
        <v>34</v>
      </c>
      <c r="J366" s="55">
        <v>68</v>
      </c>
      <c r="K366" s="55">
        <v>3</v>
      </c>
      <c r="L366" s="39">
        <f>SUM($I$2:K366)</f>
        <v>38252</v>
      </c>
      <c r="M366" s="39" t="e">
        <f t="shared" si="38"/>
        <v>#N/A</v>
      </c>
      <c r="N366" s="39" t="e">
        <f t="shared" si="39"/>
        <v>#N/A</v>
      </c>
    </row>
    <row r="367" ht="15" customHeight="1" spans="1:14">
      <c r="A367" s="54">
        <v>45657</v>
      </c>
      <c r="B367" s="39">
        <f t="shared" si="36"/>
        <v>53</v>
      </c>
      <c r="C367" s="39">
        <f t="shared" si="37"/>
        <v>2</v>
      </c>
      <c r="D367" s="55">
        <v>9</v>
      </c>
      <c r="E367" s="39">
        <f>IF(B368&gt;B367,SUM(D364:D367),NA())</f>
        <v>35</v>
      </c>
      <c r="F367" s="55">
        <v>92</v>
      </c>
      <c r="G367" s="39">
        <f t="shared" si="40"/>
        <v>476</v>
      </c>
      <c r="H367" s="39">
        <f>IF(B368&gt;B367,SUM(F364:F367),NA())</f>
        <v>417</v>
      </c>
      <c r="I367" s="55">
        <v>70</v>
      </c>
      <c r="J367" s="55">
        <v>63</v>
      </c>
      <c r="K367" s="55">
        <v>2</v>
      </c>
      <c r="L367" s="39">
        <f>SUM($I$2:K367)</f>
        <v>38387</v>
      </c>
      <c r="M367" s="39" t="e">
        <f t="shared" si="38"/>
        <v>#N/A</v>
      </c>
      <c r="N367" s="39" t="e">
        <f t="shared" si="39"/>
        <v>#N/A</v>
      </c>
    </row>
    <row r="368" spans="1:14">
      <c r="A368" s="58"/>
      <c r="B368" s="58">
        <v>54</v>
      </c>
      <c r="C368" s="58"/>
      <c r="D368" s="58">
        <f>SUM(D2:D367)</f>
        <v>2369</v>
      </c>
      <c r="E368" s="58"/>
      <c r="F368" s="58">
        <f>SUM(F2:F367)</f>
        <v>28744</v>
      </c>
      <c r="G368" s="59"/>
      <c r="H368" s="58"/>
      <c r="I368" s="58">
        <f>SUM(I2:I367)</f>
        <v>15217</v>
      </c>
      <c r="J368" s="58">
        <f>SUM(J2:J367)</f>
        <v>21931</v>
      </c>
      <c r="K368" s="58">
        <f>SUM(K2:K367)</f>
        <v>1239</v>
      </c>
      <c r="L368" s="58">
        <f>SUM(I2:K367)</f>
        <v>38387</v>
      </c>
      <c r="M368" s="58" t="e">
        <f t="shared" si="38"/>
        <v>#N/A</v>
      </c>
      <c r="N368" s="58" t="e">
        <f t="shared" ref="N368" si="43">IF(DAY(A368)=15,CHOOSE(MONTH(A368),"Январь","Февраль","Март","Апрель","Май","Июнь","Июль","Август","Сентябрь","Октябрь","Ноябрь","Декабрь"),NA())</f>
        <v>#N/A</v>
      </c>
    </row>
  </sheetData>
  <mergeCells count="1">
    <mergeCell ref="P2:AC2"/>
  </mergeCells>
  <pageMargins left="0.7" right="0.7" top="0.75" bottom="0.75" header="0.3" footer="0.3"/>
  <pageSetup paperSize="9" orientation="portrait"/>
  <headerFooter/>
  <ignoredErrors>
    <ignoredError sqref="E3:H36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67"/>
  <sheetViews>
    <sheetView topLeftCell="G1" workbookViewId="0">
      <selection activeCell="Y8" sqref="Y8"/>
    </sheetView>
  </sheetViews>
  <sheetFormatPr defaultColWidth="8.86607142857143" defaultRowHeight="13.6"/>
  <cols>
    <col min="1" max="1" width="8.86607142857143" style="37"/>
    <col min="2" max="2" width="14.6607142857143" style="37" customWidth="1"/>
    <col min="3" max="3" width="8" style="37" customWidth="1"/>
    <col min="4" max="4" width="10.4642857142857" style="37" customWidth="1"/>
    <col min="5" max="5" width="10.1339285714286" style="37" customWidth="1"/>
    <col min="6" max="6" width="13.1964285714286" style="37" customWidth="1"/>
    <col min="7" max="7" width="2.33035714285714" style="37" customWidth="1"/>
    <col min="8" max="8" width="8.86607142857143" style="37"/>
    <col min="9" max="9" width="12.4642857142857" style="37" customWidth="1"/>
    <col min="10" max="10" width="15.6607142857143" style="37" customWidth="1"/>
    <col min="11" max="11" width="8.86607142857143" style="37"/>
    <col min="12" max="12" width="13.6607142857143" style="37" customWidth="1"/>
    <col min="13" max="13" width="7.13392857142857" style="37" customWidth="1"/>
    <col min="14" max="14" width="12.1964285714286" style="37" customWidth="1"/>
    <col min="15" max="15" width="8.86607142857143" style="37"/>
    <col min="16" max="16" width="3" style="37" customWidth="1"/>
    <col min="17" max="17" width="12.1964285714286" style="37" customWidth="1"/>
    <col min="18" max="18" width="8.86607142857143" style="37"/>
    <col min="19" max="19" width="13.1964285714286" style="37" customWidth="1"/>
    <col min="20" max="20" width="2.46428571428571" style="37" customWidth="1"/>
    <col min="21" max="21" width="8.86607142857143" style="37"/>
    <col min="22" max="22" width="13.5357142857143" style="37" customWidth="1"/>
    <col min="23" max="23" width="8.86607142857143" style="37"/>
    <col min="24" max="24" width="17.7946428571429" style="37" customWidth="1"/>
    <col min="25" max="16384" width="8.86607142857143" style="37"/>
  </cols>
  <sheetData>
    <row r="1" ht="30" customHeight="1" spans="1:26">
      <c r="A1" s="38" t="s">
        <v>13</v>
      </c>
      <c r="B1" s="38" t="s">
        <v>14</v>
      </c>
      <c r="C1" s="38" t="s">
        <v>1</v>
      </c>
      <c r="D1" s="38" t="s">
        <v>4</v>
      </c>
      <c r="E1" s="38" t="s">
        <v>15</v>
      </c>
      <c r="F1" s="38" t="s">
        <v>16</v>
      </c>
      <c r="G1" s="40"/>
      <c r="H1" s="38" t="s">
        <v>17</v>
      </c>
      <c r="I1" s="38" t="s">
        <v>18</v>
      </c>
      <c r="J1" s="38" t="s">
        <v>19</v>
      </c>
      <c r="K1" s="38" t="s">
        <v>20</v>
      </c>
      <c r="L1" s="44" t="s">
        <v>21</v>
      </c>
      <c r="N1" s="50" t="s">
        <v>8</v>
      </c>
      <c r="O1" s="37">
        <f>J23</f>
        <v>364</v>
      </c>
      <c r="P1" s="37">
        <v>1</v>
      </c>
      <c r="Q1" s="50" t="str">
        <f t="array" ref="Q1">INDEX($N$1:$N$3,SMALL(IF($O$1:$O$3=R1,ROW($O$1:$O$3)),COUNTIF($R$1:R1,R1)))</f>
        <v>Inbound</v>
      </c>
      <c r="R1" s="37">
        <f>LARGE($O$1:$O$3,P1)</f>
        <v>476</v>
      </c>
      <c r="S1" s="37">
        <f>MAX($R$1:$R$3)-R1</f>
        <v>0</v>
      </c>
      <c r="U1" s="37">
        <v>1</v>
      </c>
      <c r="V1" s="37" t="s">
        <v>22</v>
      </c>
      <c r="W1" s="37">
        <f>SUMIFS(Data!F:F,Data!B:B,$H$2,Data!C:C,U1)</f>
        <v>122</v>
      </c>
      <c r="X1" s="37" t="str">
        <f t="array" ref="X1">INDEX($V$1:$V$7,SMALL(IF($W$1:$W$7=Y1,ROW($W$1:$W$7)),COUNTIF($Y$1:Y1,Y1)))</f>
        <v>Saturday</v>
      </c>
      <c r="Y1" s="37">
        <f t="shared" ref="Y1:Y7" si="0">LARGE($W$1:$W$7,U1)</f>
        <v>144</v>
      </c>
      <c r="Z1" s="37">
        <f>MAX($Y$1:$Y$7)-Y1</f>
        <v>0</v>
      </c>
    </row>
    <row r="2" spans="1:26">
      <c r="A2" s="39" t="str">
        <f>CHOOSE(MONTH(Data!A2),"January","February","March","April","May","June","July","August","September","October","November","December")</f>
        <v>January</v>
      </c>
      <c r="B2" s="39">
        <f>WEEKNUM(Data!A2,2)-WEEKNUM(DATE(YEAR(Data!A2),MONTH(Data!A2),1),2)+1</f>
        <v>1</v>
      </c>
      <c r="C2" s="39">
        <f>Data!B2</f>
        <v>1</v>
      </c>
      <c r="D2" s="39">
        <f>IFERROR(Data!E2,0)</f>
        <v>0</v>
      </c>
      <c r="E2" s="39">
        <f>IFERROR(Data!H2,0)</f>
        <v>0</v>
      </c>
      <c r="F2" s="39">
        <f>IFERROR(Data!G2,0)</f>
        <v>0</v>
      </c>
      <c r="H2" s="41">
        <v>1</v>
      </c>
      <c r="I2" s="41">
        <f>SUMIFS(D2:D367,$C$2:$C$367,$H$2)</f>
        <v>52</v>
      </c>
      <c r="J2" s="41">
        <f>SUMIFS(E2:E367,$C$2:$C$367,$H$2)</f>
        <v>700</v>
      </c>
      <c r="K2" s="45">
        <f>H2*7</f>
        <v>7</v>
      </c>
      <c r="L2" s="46">
        <f>SUMIFS(F2:F367,$C$2:$C$367,$H$2)</f>
        <v>511</v>
      </c>
      <c r="N2" s="50" t="s">
        <v>9</v>
      </c>
      <c r="O2" s="37">
        <f>J24</f>
        <v>476</v>
      </c>
      <c r="P2" s="37">
        <v>2</v>
      </c>
      <c r="Q2" s="50" t="str">
        <f t="array" ref="Q2">INDEX($N$1:$N$3,SMALL(IF($O$1:$O$3=R2,ROW($O$1:$O$3)),COUNTIF($R$1:R2,R2)))</f>
        <v>Outbound</v>
      </c>
      <c r="R2" s="37">
        <f>LARGE($O$1:$O$3,P2)</f>
        <v>364</v>
      </c>
      <c r="S2" s="37">
        <f t="shared" ref="S2:S3" si="1">MAX($R$1:$R$3)-R2</f>
        <v>112</v>
      </c>
      <c r="U2" s="37">
        <v>2</v>
      </c>
      <c r="V2" s="37" t="s">
        <v>23</v>
      </c>
      <c r="W2" s="37">
        <f>SUMIFS(Data!F:F,Data!B:B,$H$2,Data!C:C,U2)</f>
        <v>67</v>
      </c>
      <c r="X2" s="37" t="str">
        <f t="array" ref="X2">INDEX($V$1:$V$7,SMALL(IF($W$1:$W$7=Y2,ROW($W$1:$W$7)),COUNTIF($Y$1:Y2,Y2)))</f>
        <v>Sunday</v>
      </c>
      <c r="Y2" s="37">
        <f t="shared" si="0"/>
        <v>133</v>
      </c>
      <c r="Z2" s="37">
        <f t="shared" ref="Z2:Z7" si="2">MAX($Y$1:$Y$7)-Y2</f>
        <v>11</v>
      </c>
    </row>
    <row r="3" spans="1:26">
      <c r="A3" s="39" t="str">
        <f>CHOOSE(MONTH(Data!A3),"January","February","March","April","May","June","July","August","September","October","November","December")</f>
        <v>January</v>
      </c>
      <c r="B3" s="39">
        <f>WEEKNUM(Data!A3,2)-WEEKNUM(DATE(YEAR(Data!A3),MONTH(Data!A3),1),2)+1</f>
        <v>1</v>
      </c>
      <c r="C3" s="39">
        <f>Data!B3</f>
        <v>1</v>
      </c>
      <c r="D3" s="39">
        <f>IFERROR(Data!E3,0)</f>
        <v>0</v>
      </c>
      <c r="E3" s="39">
        <f>IFERROR(Data!H3,0)</f>
        <v>0</v>
      </c>
      <c r="F3" s="39">
        <f>IFERROR(Data!G3,0)</f>
        <v>0</v>
      </c>
      <c r="I3" s="37" t="s">
        <v>3</v>
      </c>
      <c r="J3" s="37" t="s">
        <v>24</v>
      </c>
      <c r="K3" s="37" t="str">
        <f>"1:"&amp;ROUND(J2/I2,1)</f>
        <v>1:13.5</v>
      </c>
      <c r="N3" s="50" t="s">
        <v>25</v>
      </c>
      <c r="O3" s="37">
        <f>J25</f>
        <v>20</v>
      </c>
      <c r="P3" s="37">
        <v>3</v>
      </c>
      <c r="Q3" s="50" t="str">
        <f t="array" ref="Q3">INDEX($N$1:$N$3,SMALL(IF($O$1:$O$3=R3,ROW($O$1:$O$3)),COUNTIF($R$1:R3,R3)))</f>
        <v>Unsuccessful</v>
      </c>
      <c r="R3" s="37">
        <f>LARGE($O$1:$O$3,P3)</f>
        <v>20</v>
      </c>
      <c r="S3" s="37">
        <f t="shared" si="1"/>
        <v>456</v>
      </c>
      <c r="U3" s="37">
        <v>3</v>
      </c>
      <c r="V3" s="37" t="s">
        <v>26</v>
      </c>
      <c r="W3" s="37">
        <f>SUMIFS(Data!F:F,Data!B:B,$H$2,Data!C:C,U3)</f>
        <v>41</v>
      </c>
      <c r="X3" s="37" t="str">
        <f t="array" ref="X3">INDEX($V$1:$V$7,SMALL(IF($W$1:$W$7=Y3,ROW($W$1:$W$7)),COUNTIF($Y$1:Y3,Y3)))</f>
        <v>Monday</v>
      </c>
      <c r="Y3" s="37">
        <f t="shared" si="0"/>
        <v>122</v>
      </c>
      <c r="Z3" s="37">
        <f t="shared" si="2"/>
        <v>22</v>
      </c>
    </row>
    <row r="4" spans="1:26">
      <c r="A4" s="39" t="str">
        <f>CHOOSE(MONTH(Data!A4),"January","February","March","April","May","June","July","August","September","October","November","December")</f>
        <v>January</v>
      </c>
      <c r="B4" s="39">
        <f>WEEKNUM(Data!A4,2)-WEEKNUM(DATE(YEAR(Data!A4),MONTH(Data!A4),1),2)+1</f>
        <v>1</v>
      </c>
      <c r="C4" s="39">
        <f>Data!B4</f>
        <v>1</v>
      </c>
      <c r="D4" s="39">
        <f>IFERROR(Data!E4,0)</f>
        <v>0</v>
      </c>
      <c r="E4" s="39">
        <f>IFERROR(Data!H4,0)</f>
        <v>0</v>
      </c>
      <c r="F4" s="39">
        <f>IFERROR(Data!G4,0)</f>
        <v>0</v>
      </c>
      <c r="I4" s="47"/>
      <c r="J4" s="47" t="s">
        <v>27</v>
      </c>
      <c r="K4" s="47" t="s">
        <v>28</v>
      </c>
      <c r="L4" s="43"/>
      <c r="O4" s="37">
        <f>SUM(O1:O3)</f>
        <v>860</v>
      </c>
      <c r="S4" s="37" t="s">
        <v>29</v>
      </c>
      <c r="U4" s="37">
        <v>4</v>
      </c>
      <c r="V4" s="37" t="s">
        <v>30</v>
      </c>
      <c r="W4" s="37">
        <f>SUMIFS(Data!F:F,Data!B:B,$H$2,Data!C:C,U4)</f>
        <v>98</v>
      </c>
      <c r="X4" s="37" t="str">
        <f t="array" ref="X4">INDEX($V$1:$V$7,SMALL(IF($W$1:$W$7=Y4,ROW($W$1:$W$7)),COUNTIF($Y$1:Y4,Y4)))</f>
        <v>Thursday</v>
      </c>
      <c r="Y4" s="37">
        <f t="shared" si="0"/>
        <v>98</v>
      </c>
      <c r="Z4" s="37">
        <f t="shared" si="2"/>
        <v>46</v>
      </c>
    </row>
    <row r="5" spans="1:26">
      <c r="A5" s="39" t="str">
        <f>CHOOSE(MONTH(Data!A5),"January","February","March","April","May","June","July","August","September","October","November","December")</f>
        <v>January</v>
      </c>
      <c r="B5" s="39">
        <f>WEEKNUM(Data!A5,2)-WEEKNUM(DATE(YEAR(Data!A5),MONTH(Data!A5),1),2)+1</f>
        <v>1</v>
      </c>
      <c r="C5" s="39">
        <f>Data!B5</f>
        <v>1</v>
      </c>
      <c r="D5" s="39">
        <f>IFERROR(Data!E5,0)</f>
        <v>0</v>
      </c>
      <c r="E5" s="39">
        <f>IFERROR(Data!H5,0)</f>
        <v>0</v>
      </c>
      <c r="F5" s="39">
        <f>IFERROR(Data!G5,0)</f>
        <v>0</v>
      </c>
      <c r="I5" s="41" t="s">
        <v>31</v>
      </c>
      <c r="J5" s="41">
        <f>K5-J2+100</f>
        <v>167</v>
      </c>
      <c r="K5" s="41">
        <f>MAX(E:E)</f>
        <v>767</v>
      </c>
      <c r="L5" s="48"/>
      <c r="U5" s="37">
        <v>5</v>
      </c>
      <c r="V5" s="37" t="s">
        <v>32</v>
      </c>
      <c r="W5" s="37">
        <f>SUMIFS(Data!F:F,Data!B:B,$H$2,Data!C:C,U5)</f>
        <v>95</v>
      </c>
      <c r="X5" s="37" t="str">
        <f t="array" ref="X5">INDEX($V$1:$V$7,SMALL(IF($W$1:$W$7=Y5,ROW($W$1:$W$7)),COUNTIF($Y$1:Y5,Y5)))</f>
        <v>Friday</v>
      </c>
      <c r="Y5" s="37">
        <f t="shared" si="0"/>
        <v>95</v>
      </c>
      <c r="Z5" s="37">
        <f t="shared" si="2"/>
        <v>49</v>
      </c>
    </row>
    <row r="6" spans="1:26">
      <c r="A6" s="39" t="str">
        <f>CHOOSE(MONTH(Data!A6),"January","February","March","April","May","June","July","August","September","October","November","December")</f>
        <v>January</v>
      </c>
      <c r="B6" s="39">
        <f>WEEKNUM(Data!A6,2)-WEEKNUM(DATE(YEAR(Data!A6),MONTH(Data!A6),1),2)+1</f>
        <v>1</v>
      </c>
      <c r="C6" s="39">
        <f>Data!B6</f>
        <v>1</v>
      </c>
      <c r="D6" s="39">
        <f>IFERROR(Data!E6,0)</f>
        <v>0</v>
      </c>
      <c r="E6" s="39">
        <f>IFERROR(Data!H6,0)</f>
        <v>0</v>
      </c>
      <c r="F6" s="39">
        <f>IFERROR(Data!G6,0)</f>
        <v>0</v>
      </c>
      <c r="I6" s="41" t="s">
        <v>33</v>
      </c>
      <c r="J6" s="41">
        <f>J2-1</f>
        <v>699</v>
      </c>
      <c r="K6" s="41"/>
      <c r="L6" s="48"/>
      <c r="U6" s="37">
        <v>6</v>
      </c>
      <c r="V6" s="37" t="s">
        <v>34</v>
      </c>
      <c r="W6" s="37">
        <f>SUMIFS(Data!F:F,Data!B:B,$H$2,Data!C:C,U6)</f>
        <v>144</v>
      </c>
      <c r="X6" s="37" t="str">
        <f t="array" ref="X6">INDEX($V$1:$V$7,SMALL(IF($W$1:$W$7=Y6,ROW($W$1:$W$7)),COUNTIF($Y$1:Y6,Y6)))</f>
        <v>Tuesday</v>
      </c>
      <c r="Y6" s="37">
        <f t="shared" si="0"/>
        <v>67</v>
      </c>
      <c r="Z6" s="37">
        <f t="shared" si="2"/>
        <v>77</v>
      </c>
    </row>
    <row r="7" spans="1:26">
      <c r="A7" s="39" t="str">
        <f>CHOOSE(MONTH(Data!A7),"January","February","March","April","May","June","July","August","September","October","November","December")</f>
        <v>January</v>
      </c>
      <c r="B7" s="39">
        <f>WEEKNUM(Data!A7,2)-WEEKNUM(DATE(YEAR(Data!A7),MONTH(Data!A7),1),2)+1</f>
        <v>1</v>
      </c>
      <c r="C7" s="39">
        <f>Data!B7</f>
        <v>1</v>
      </c>
      <c r="D7" s="39">
        <f>IFERROR(Data!E7,0)</f>
        <v>0</v>
      </c>
      <c r="E7" s="39">
        <f>IFERROR(Data!H7,0)</f>
        <v>0</v>
      </c>
      <c r="F7" s="39">
        <f>IFERROR(Data!G7,0)</f>
        <v>0</v>
      </c>
      <c r="U7" s="37">
        <v>7</v>
      </c>
      <c r="V7" s="37" t="s">
        <v>35</v>
      </c>
      <c r="W7" s="37">
        <f>SUMIFS(Data!F:F,Data!B:B,$H$2,Data!C:C,U7)</f>
        <v>133</v>
      </c>
      <c r="X7" s="37" t="str">
        <f t="array" ref="X7">INDEX($V$1:$V$7,SMALL(IF($W$1:$W$7=Y7,ROW($W$1:$W$7)),COUNTIF($Y$1:Y7,Y7)))</f>
        <v>Wednesday</v>
      </c>
      <c r="Y7" s="37">
        <f t="shared" si="0"/>
        <v>41</v>
      </c>
      <c r="Z7" s="37">
        <f t="shared" si="2"/>
        <v>103</v>
      </c>
    </row>
    <row r="8" spans="1:25">
      <c r="A8" s="39" t="str">
        <f>CHOOSE(MONTH(Data!A8),"January","February","March","April","May","June","July","August","September","October","November","December")</f>
        <v>January</v>
      </c>
      <c r="B8" s="39">
        <f>WEEKNUM(Data!A8,2)-WEEKNUM(DATE(YEAR(Data!A8),MONTH(Data!A8),1),2)+1</f>
        <v>1</v>
      </c>
      <c r="C8" s="39">
        <f>Data!B8</f>
        <v>1</v>
      </c>
      <c r="D8" s="39">
        <f>IFERROR(Data!E8,0)</f>
        <v>52</v>
      </c>
      <c r="E8" s="39">
        <f>IFERROR(Data!H8,0)</f>
        <v>700</v>
      </c>
      <c r="F8" s="39">
        <f>IFERROR(Data!G8,0)</f>
        <v>511</v>
      </c>
      <c r="X8" s="37" t="s">
        <v>36</v>
      </c>
      <c r="Y8" s="52">
        <f>ROUND(Y1/SUM(Y1:Y7),2)</f>
        <v>0.21</v>
      </c>
    </row>
    <row r="9" spans="1:25">
      <c r="A9" s="39" t="str">
        <f>CHOOSE(MONTH(Data!A9),"January","February","March","April","May","June","July","August","September","October","November","December")</f>
        <v>January</v>
      </c>
      <c r="B9" s="39">
        <f>WEEKNUM(Data!A9,2)-WEEKNUM(DATE(YEAR(Data!A9),MONTH(Data!A9),1),2)+1</f>
        <v>2</v>
      </c>
      <c r="C9" s="39">
        <f>Data!B9</f>
        <v>2</v>
      </c>
      <c r="D9" s="39">
        <f>IFERROR(Data!E9,0)</f>
        <v>0</v>
      </c>
      <c r="E9" s="39">
        <f>IFERROR(Data!H9,0)</f>
        <v>0</v>
      </c>
      <c r="F9" s="39">
        <f>IFERROR(Data!G9,0)</f>
        <v>0</v>
      </c>
      <c r="X9" s="37" t="s">
        <v>37</v>
      </c>
      <c r="Y9" s="37">
        <f>SUM(Y2:Y7)</f>
        <v>556</v>
      </c>
    </row>
    <row r="10" spans="1:6">
      <c r="A10" s="39" t="str">
        <f>CHOOSE(MONTH(Data!A10),"January","February","March","April","May","June","July","August","September","October","November","December")</f>
        <v>January</v>
      </c>
      <c r="B10" s="39">
        <f>WEEKNUM(Data!A10,2)-WEEKNUM(DATE(YEAR(Data!A10),MONTH(Data!A10),1),2)+1</f>
        <v>2</v>
      </c>
      <c r="C10" s="39">
        <f>Data!B10</f>
        <v>2</v>
      </c>
      <c r="D10" s="39">
        <f>IFERROR(Data!E10,0)</f>
        <v>0</v>
      </c>
      <c r="E10" s="39">
        <f>IFERROR(Data!H10,0)</f>
        <v>0</v>
      </c>
      <c r="F10" s="39">
        <f>IFERROR(Data!G10,0)</f>
        <v>0</v>
      </c>
    </row>
    <row r="11" spans="1:6">
      <c r="A11" s="39" t="str">
        <f>CHOOSE(MONTH(Data!A11),"January","February","March","April","May","June","July","August","September","October","November","December")</f>
        <v>January</v>
      </c>
      <c r="B11" s="39">
        <f>WEEKNUM(Data!A11,2)-WEEKNUM(DATE(YEAR(Data!A11),MONTH(Data!A11),1),2)+1</f>
        <v>2</v>
      </c>
      <c r="C11" s="39">
        <f>Data!B11</f>
        <v>2</v>
      </c>
      <c r="D11" s="39">
        <f>IFERROR(Data!E11,0)</f>
        <v>0</v>
      </c>
      <c r="E11" s="39">
        <f>IFERROR(Data!H11,0)</f>
        <v>0</v>
      </c>
      <c r="F11" s="39">
        <f>IFERROR(Data!G11,0)</f>
        <v>0</v>
      </c>
    </row>
    <row r="12" spans="1:6">
      <c r="A12" s="39" t="str">
        <f>CHOOSE(MONTH(Data!A12),"January","February","March","April","May","June","July","August","September","October","November","December")</f>
        <v>January</v>
      </c>
      <c r="B12" s="39">
        <f>WEEKNUM(Data!A12,2)-WEEKNUM(DATE(YEAR(Data!A12),MONTH(Data!A12),1),2)+1</f>
        <v>2</v>
      </c>
      <c r="C12" s="39">
        <f>Data!B12</f>
        <v>2</v>
      </c>
      <c r="D12" s="39">
        <f>IFERROR(Data!E12,0)</f>
        <v>0</v>
      </c>
      <c r="E12" s="39">
        <f>IFERROR(Data!H12,0)</f>
        <v>0</v>
      </c>
      <c r="F12" s="39">
        <f>IFERROR(Data!G12,0)</f>
        <v>0</v>
      </c>
    </row>
    <row r="13" spans="1:6">
      <c r="A13" s="39" t="str">
        <f>CHOOSE(MONTH(Data!A13),"January","February","March","April","May","June","July","August","September","October","November","December")</f>
        <v>January</v>
      </c>
      <c r="B13" s="39">
        <f>WEEKNUM(Data!A13,2)-WEEKNUM(DATE(YEAR(Data!A13),MONTH(Data!A13),1),2)+1</f>
        <v>2</v>
      </c>
      <c r="C13" s="39">
        <f>Data!B13</f>
        <v>2</v>
      </c>
      <c r="D13" s="39">
        <f>IFERROR(Data!E13,0)</f>
        <v>0</v>
      </c>
      <c r="E13" s="39">
        <f>IFERROR(Data!H13,0)</f>
        <v>0</v>
      </c>
      <c r="F13" s="39">
        <f>IFERROR(Data!G13,0)</f>
        <v>0</v>
      </c>
    </row>
    <row r="14" spans="1:6">
      <c r="A14" s="39" t="str">
        <f>CHOOSE(MONTH(Data!A14),"January","February","March","April","May","June","July","August","September","October","November","December")</f>
        <v>January</v>
      </c>
      <c r="B14" s="39">
        <f>WEEKNUM(Data!A14,2)-WEEKNUM(DATE(YEAR(Data!A14),MONTH(Data!A14),1),2)+1</f>
        <v>2</v>
      </c>
      <c r="C14" s="39">
        <f>Data!B14</f>
        <v>2</v>
      </c>
      <c r="D14" s="39">
        <f>IFERROR(Data!E14,0)</f>
        <v>0</v>
      </c>
      <c r="E14" s="39">
        <f>IFERROR(Data!H14,0)</f>
        <v>0</v>
      </c>
      <c r="F14" s="39">
        <f>IFERROR(Data!G14,0)</f>
        <v>0</v>
      </c>
    </row>
    <row r="15" spans="1:6">
      <c r="A15" s="39" t="str">
        <f>CHOOSE(MONTH(Data!A15),"January","February","March","April","May","June","July","August","September","October","November","December")</f>
        <v>January</v>
      </c>
      <c r="B15" s="39">
        <f>WEEKNUM(Data!A15,2)-WEEKNUM(DATE(YEAR(Data!A15),MONTH(Data!A15),1),2)+1</f>
        <v>2</v>
      </c>
      <c r="C15" s="39">
        <f>Data!B15</f>
        <v>2</v>
      </c>
      <c r="D15" s="39">
        <f>IFERROR(Data!E15,0)</f>
        <v>43</v>
      </c>
      <c r="E15" s="39">
        <f>IFERROR(Data!H15,0)</f>
        <v>543</v>
      </c>
      <c r="F15" s="39">
        <f>IFERROR(Data!G15,0)</f>
        <v>374</v>
      </c>
    </row>
    <row r="16" spans="1:23">
      <c r="A16" s="39" t="str">
        <f>CHOOSE(MONTH(Data!A16),"January","February","March","April","May","June","July","August","September","October","November","December")</f>
        <v>January</v>
      </c>
      <c r="B16" s="39">
        <f>WEEKNUM(Data!A16,2)-WEEKNUM(DATE(YEAR(Data!A16),MONTH(Data!A16),1),2)+1</f>
        <v>3</v>
      </c>
      <c r="C16" s="39">
        <f>Data!B16</f>
        <v>3</v>
      </c>
      <c r="D16" s="39">
        <f>IFERROR(Data!E16,0)</f>
        <v>0</v>
      </c>
      <c r="E16" s="39">
        <f>IFERROR(Data!H16,0)</f>
        <v>0</v>
      </c>
      <c r="F16" s="39">
        <f>IFERROR(Data!G16,0)</f>
        <v>0</v>
      </c>
      <c r="H16" s="42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</row>
    <row r="17" spans="1:10">
      <c r="A17" s="39" t="str">
        <f>CHOOSE(MONTH(Data!A17),"January","February","March","April","May","June","July","August","September","October","November","December")</f>
        <v>January</v>
      </c>
      <c r="B17" s="39">
        <f>WEEKNUM(Data!A17,2)-WEEKNUM(DATE(YEAR(Data!A17),MONTH(Data!A17),1),2)+1</f>
        <v>3</v>
      </c>
      <c r="C17" s="39">
        <f>Data!B17</f>
        <v>3</v>
      </c>
      <c r="D17" s="39">
        <f>IFERROR(Data!E17,0)</f>
        <v>0</v>
      </c>
      <c r="E17" s="39">
        <f>IFERROR(Data!H17,0)</f>
        <v>0</v>
      </c>
      <c r="F17" s="39">
        <f>IFERROR(Data!G17,0)</f>
        <v>0</v>
      </c>
      <c r="I17" s="50" t="s">
        <v>38</v>
      </c>
      <c r="J17" s="37" t="str">
        <f>"Number of calls: "&amp;J2&amp;CHAR(10)&amp;I23&amp;J23&amp;CHAR(10)&amp;I24&amp;J24&amp;CHAR(10)&amp;I25&amp;J25&amp;CHAR(10)&amp;"Operators: "&amp;I2&amp;CHAR(10)&amp;I26&amp;J26</f>
        <v>Number of calls: 700
Outbound: 364
Inbound: 476
Unsuccessful: 20
Operators: 52
Cases Resolved: 700</v>
      </c>
    </row>
    <row r="18" spans="1:9">
      <c r="A18" s="39" t="str">
        <f>CHOOSE(MONTH(Data!A18),"January","February","March","April","May","June","July","August","September","October","November","December")</f>
        <v>January</v>
      </c>
      <c r="B18" s="39">
        <f>WEEKNUM(Data!A18,2)-WEEKNUM(DATE(YEAR(Data!A18),MONTH(Data!A18),1),2)+1</f>
        <v>3</v>
      </c>
      <c r="C18" s="39">
        <f>Data!B18</f>
        <v>3</v>
      </c>
      <c r="D18" s="39">
        <f>IFERROR(Data!E18,0)</f>
        <v>0</v>
      </c>
      <c r="E18" s="39">
        <f>IFERROR(Data!H18,0)</f>
        <v>0</v>
      </c>
      <c r="F18" s="39">
        <f>IFERROR(Data!G18,0)</f>
        <v>0</v>
      </c>
      <c r="I18" s="50"/>
    </row>
    <row r="19" spans="1:9">
      <c r="A19" s="39" t="str">
        <f>CHOOSE(MONTH(Data!A19),"January","February","March","April","May","June","July","August","September","October","November","December")</f>
        <v>January</v>
      </c>
      <c r="B19" s="39">
        <f>WEEKNUM(Data!A19,2)-WEEKNUM(DATE(YEAR(Data!A19),MONTH(Data!A19),1),2)+1</f>
        <v>3</v>
      </c>
      <c r="C19" s="39">
        <f>Data!B19</f>
        <v>3</v>
      </c>
      <c r="D19" s="39">
        <f>IFERROR(Data!E19,0)</f>
        <v>0</v>
      </c>
      <c r="E19" s="39">
        <f>IFERROR(Data!H19,0)</f>
        <v>0</v>
      </c>
      <c r="F19" s="39">
        <f>IFERROR(Data!G19,0)</f>
        <v>0</v>
      </c>
      <c r="I19" s="50"/>
    </row>
    <row r="20" spans="1:10">
      <c r="A20" s="39" t="str">
        <f>CHOOSE(MONTH(Data!A20),"January","February","March","April","May","June","July","August","September","October","November","December")</f>
        <v>January</v>
      </c>
      <c r="B20" s="39">
        <f>WEEKNUM(Data!A20,2)-WEEKNUM(DATE(YEAR(Data!A20),MONTH(Data!A20),1),2)+1</f>
        <v>3</v>
      </c>
      <c r="C20" s="39">
        <f>Data!B20</f>
        <v>3</v>
      </c>
      <c r="D20" s="39">
        <f>IFERROR(Data!E20,0)</f>
        <v>0</v>
      </c>
      <c r="E20" s="39">
        <f>IFERROR(Data!H20,0)</f>
        <v>0</v>
      </c>
      <c r="F20" s="39">
        <f>IFERROR(Data!G20,0)</f>
        <v>0</v>
      </c>
      <c r="H20" s="43"/>
      <c r="I20" s="51" t="s">
        <v>39</v>
      </c>
      <c r="J20" s="48" t="str">
        <f>INDEX(A:A,MATCH(H2,C:C,0))</f>
        <v>January</v>
      </c>
    </row>
    <row r="21" spans="1:10">
      <c r="A21" s="39" t="str">
        <f>CHOOSE(MONTH(Data!A21),"January","February","March","April","May","June","July","August","September","October","November","December")</f>
        <v>January</v>
      </c>
      <c r="B21" s="39">
        <f>WEEKNUM(Data!A21,2)-WEEKNUM(DATE(YEAR(Data!A21),MONTH(Data!A21),1),2)+1</f>
        <v>3</v>
      </c>
      <c r="C21" s="39">
        <f>Data!B21</f>
        <v>3</v>
      </c>
      <c r="D21" s="39">
        <f>IFERROR(Data!E21,0)</f>
        <v>0</v>
      </c>
      <c r="E21" s="39">
        <f>IFERROR(Data!H21,0)</f>
        <v>0</v>
      </c>
      <c r="F21" s="39">
        <f>IFERROR(Data!G21,0)</f>
        <v>0</v>
      </c>
      <c r="H21" s="43"/>
      <c r="I21" s="51" t="s">
        <v>40</v>
      </c>
      <c r="J21" s="48">
        <f>INDEX(B:B,MATCH(H2,C:C,0))</f>
        <v>1</v>
      </c>
    </row>
    <row r="22" spans="1:10">
      <c r="A22" s="39" t="str">
        <f>CHOOSE(MONTH(Data!A22),"January","February","March","April","May","June","July","August","September","October","November","December")</f>
        <v>January</v>
      </c>
      <c r="B22" s="39">
        <f>WEEKNUM(Data!A22,2)-WEEKNUM(DATE(YEAR(Data!A22),MONTH(Data!A22),1),2)+1</f>
        <v>3</v>
      </c>
      <c r="C22" s="39">
        <f>Data!B22</f>
        <v>3</v>
      </c>
      <c r="D22" s="39">
        <f>IFERROR(Data!E22,0)</f>
        <v>42</v>
      </c>
      <c r="E22" s="39">
        <f>IFERROR(Data!H22,0)</f>
        <v>490</v>
      </c>
      <c r="F22" s="39">
        <f>IFERROR(Data!G22,0)</f>
        <v>331</v>
      </c>
      <c r="H22" s="43"/>
      <c r="I22" s="51" t="s">
        <v>41</v>
      </c>
      <c r="J22" s="48">
        <f>INDEX(Data!L:L,MATCH(H2,Data!B:B,0))</f>
        <v>144</v>
      </c>
    </row>
    <row r="23" spans="1:10">
      <c r="A23" s="39" t="str">
        <f>CHOOSE(MONTH(Data!A23),"January","February","March","April","May","June","July","August","September","October","November","December")</f>
        <v>January</v>
      </c>
      <c r="B23" s="39">
        <f>WEEKNUM(Data!A23,2)-WEEKNUM(DATE(YEAR(Data!A23),MONTH(Data!A23),1),2)+1</f>
        <v>4</v>
      </c>
      <c r="C23" s="39">
        <f>Data!B23</f>
        <v>4</v>
      </c>
      <c r="D23" s="39">
        <f>IFERROR(Data!E23,0)</f>
        <v>0</v>
      </c>
      <c r="E23" s="39">
        <f>IFERROR(Data!H23,0)</f>
        <v>0</v>
      </c>
      <c r="F23" s="39">
        <f>IFERROR(Data!G23,0)</f>
        <v>0</v>
      </c>
      <c r="H23" s="43"/>
      <c r="I23" s="51" t="s">
        <v>42</v>
      </c>
      <c r="J23" s="48">
        <f>SUMIFS(Data!I:I,Data!B:B,Calculations!$H$2)</f>
        <v>364</v>
      </c>
    </row>
    <row r="24" spans="1:10">
      <c r="A24" s="39" t="str">
        <f>CHOOSE(MONTH(Data!A24),"January","February","March","April","May","June","July","August","September","October","November","December")</f>
        <v>January</v>
      </c>
      <c r="B24" s="39">
        <f>WEEKNUM(Data!A24,2)-WEEKNUM(DATE(YEAR(Data!A24),MONTH(Data!A24),1),2)+1</f>
        <v>4</v>
      </c>
      <c r="C24" s="39">
        <f>Data!B24</f>
        <v>4</v>
      </c>
      <c r="D24" s="39">
        <f>IFERROR(Data!E24,0)</f>
        <v>0</v>
      </c>
      <c r="E24" s="39">
        <f>IFERROR(Data!H24,0)</f>
        <v>0</v>
      </c>
      <c r="F24" s="39">
        <f>IFERROR(Data!G24,0)</f>
        <v>0</v>
      </c>
      <c r="H24" s="43"/>
      <c r="I24" s="51" t="s">
        <v>43</v>
      </c>
      <c r="J24" s="48">
        <f>SUMIFS(Data!J:J,Data!B:B,Calculations!$H$2)</f>
        <v>476</v>
      </c>
    </row>
    <row r="25" spans="1:10">
      <c r="A25" s="39" t="str">
        <f>CHOOSE(MONTH(Data!A25),"January","February","March","April","May","June","July","August","September","October","November","December")</f>
        <v>January</v>
      </c>
      <c r="B25" s="39">
        <f>WEEKNUM(Data!A25,2)-WEEKNUM(DATE(YEAR(Data!A25),MONTH(Data!A25),1),2)+1</f>
        <v>4</v>
      </c>
      <c r="C25" s="39">
        <f>Data!B25</f>
        <v>4</v>
      </c>
      <c r="D25" s="39">
        <f>IFERROR(Data!E25,0)</f>
        <v>0</v>
      </c>
      <c r="E25" s="39">
        <f>IFERROR(Data!H25,0)</f>
        <v>0</v>
      </c>
      <c r="F25" s="39">
        <f>IFERROR(Data!G25,0)</f>
        <v>0</v>
      </c>
      <c r="H25" s="43"/>
      <c r="I25" s="51" t="s">
        <v>44</v>
      </c>
      <c r="J25" s="48">
        <f>SUMIFS(Data!K:K,Data!B:B,Calculations!$H$2)</f>
        <v>20</v>
      </c>
    </row>
    <row r="26" spans="1:10">
      <c r="A26" s="39" t="str">
        <f>CHOOSE(MONTH(Data!A26),"January","February","March","April","May","June","July","August","September","October","November","December")</f>
        <v>January</v>
      </c>
      <c r="B26" s="39">
        <f>WEEKNUM(Data!A26,2)-WEEKNUM(DATE(YEAR(Data!A26),MONTH(Data!A26),1),2)+1</f>
        <v>4</v>
      </c>
      <c r="C26" s="39">
        <f>Data!B26</f>
        <v>4</v>
      </c>
      <c r="D26" s="39">
        <f>IFERROR(Data!E26,0)</f>
        <v>0</v>
      </c>
      <c r="E26" s="39">
        <f>IFERROR(Data!H26,0)</f>
        <v>0</v>
      </c>
      <c r="F26" s="39">
        <f>IFERROR(Data!G26,0)</f>
        <v>0</v>
      </c>
      <c r="H26" s="43"/>
      <c r="I26" s="51" t="s">
        <v>45</v>
      </c>
      <c r="J26" s="48">
        <f>SUMIFS(Data!F:F,Data!B:B,Calculations!$H$2)</f>
        <v>700</v>
      </c>
    </row>
    <row r="27" spans="1:6">
      <c r="A27" s="39" t="str">
        <f>CHOOSE(MONTH(Data!A27),"January","February","March","April","May","June","July","August","September","October","November","December")</f>
        <v>January</v>
      </c>
      <c r="B27" s="39">
        <f>WEEKNUM(Data!A27,2)-WEEKNUM(DATE(YEAR(Data!A27),MONTH(Data!A27),1),2)+1</f>
        <v>4</v>
      </c>
      <c r="C27" s="39">
        <f>Data!B27</f>
        <v>4</v>
      </c>
      <c r="D27" s="39">
        <f>IFERROR(Data!E27,0)</f>
        <v>0</v>
      </c>
      <c r="E27" s="39">
        <f>IFERROR(Data!H27,0)</f>
        <v>0</v>
      </c>
      <c r="F27" s="39">
        <f>IFERROR(Data!G27,0)</f>
        <v>0</v>
      </c>
    </row>
    <row r="28" spans="1:6">
      <c r="A28" s="39" t="str">
        <f>CHOOSE(MONTH(Data!A28),"January","February","March","April","May","June","July","August","September","October","November","December")</f>
        <v>January</v>
      </c>
      <c r="B28" s="39">
        <f>WEEKNUM(Data!A28,2)-WEEKNUM(DATE(YEAR(Data!A28),MONTH(Data!A28),1),2)+1</f>
        <v>4</v>
      </c>
      <c r="C28" s="39">
        <f>Data!B28</f>
        <v>4</v>
      </c>
      <c r="D28" s="39">
        <f>IFERROR(Data!E28,0)</f>
        <v>0</v>
      </c>
      <c r="E28" s="39">
        <f>IFERROR(Data!H28,0)</f>
        <v>0</v>
      </c>
      <c r="F28" s="39">
        <f>IFERROR(Data!G28,0)</f>
        <v>0</v>
      </c>
    </row>
    <row r="29" spans="1:6">
      <c r="A29" s="39" t="str">
        <f>CHOOSE(MONTH(Data!A29),"January","February","March","April","May","June","July","August","September","October","November","December")</f>
        <v>January</v>
      </c>
      <c r="B29" s="39">
        <f>WEEKNUM(Data!A29,2)-WEEKNUM(DATE(YEAR(Data!A29),MONTH(Data!A29),1),2)+1</f>
        <v>4</v>
      </c>
      <c r="C29" s="39">
        <f>Data!B29</f>
        <v>4</v>
      </c>
      <c r="D29" s="39">
        <f>IFERROR(Data!E29,0)</f>
        <v>36</v>
      </c>
      <c r="E29" s="39">
        <f>IFERROR(Data!H29,0)</f>
        <v>419</v>
      </c>
      <c r="F29" s="39">
        <f>IFERROR(Data!G29,0)</f>
        <v>271</v>
      </c>
    </row>
    <row r="30" spans="1:6">
      <c r="A30" s="39" t="str">
        <f>CHOOSE(MONTH(Data!A30),"January","February","March","April","May","June","July","August","September","October","November","December")</f>
        <v>January</v>
      </c>
      <c r="B30" s="39">
        <f>WEEKNUM(Data!A30,2)-WEEKNUM(DATE(YEAR(Data!A30),MONTH(Data!A30),1),2)+1</f>
        <v>5</v>
      </c>
      <c r="C30" s="39">
        <f>Data!B30</f>
        <v>5</v>
      </c>
      <c r="D30" s="39">
        <f>IFERROR(Data!E30,0)</f>
        <v>0</v>
      </c>
      <c r="E30" s="39">
        <f>IFERROR(Data!H30,0)</f>
        <v>0</v>
      </c>
      <c r="F30" s="39">
        <f>IFERROR(Data!G30,0)</f>
        <v>0</v>
      </c>
    </row>
    <row r="31" spans="1:6">
      <c r="A31" s="39" t="str">
        <f>CHOOSE(MONTH(Data!A31),"January","February","March","April","May","June","July","August","September","October","November","December")</f>
        <v>January</v>
      </c>
      <c r="B31" s="39">
        <f>WEEKNUM(Data!A31,2)-WEEKNUM(DATE(YEAR(Data!A31),MONTH(Data!A31),1),2)+1</f>
        <v>5</v>
      </c>
      <c r="C31" s="39">
        <f>Data!B31</f>
        <v>5</v>
      </c>
      <c r="D31" s="39">
        <f>IFERROR(Data!E31,0)</f>
        <v>0</v>
      </c>
      <c r="E31" s="39">
        <f>IFERROR(Data!H31,0)</f>
        <v>0</v>
      </c>
      <c r="F31" s="39">
        <f>IFERROR(Data!G31,0)</f>
        <v>0</v>
      </c>
    </row>
    <row r="32" spans="1:6">
      <c r="A32" s="39" t="str">
        <f>CHOOSE(MONTH(Data!A32),"January","February","March","April","May","June","July","August","September","October","November","December")</f>
        <v>January</v>
      </c>
      <c r="B32" s="39">
        <f>WEEKNUM(Data!A32,2)-WEEKNUM(DATE(YEAR(Data!A32),MONTH(Data!A32),1),2)+1</f>
        <v>5</v>
      </c>
      <c r="C32" s="39">
        <f>Data!B32</f>
        <v>5</v>
      </c>
      <c r="D32" s="39">
        <f>IFERROR(Data!E32,0)</f>
        <v>0</v>
      </c>
      <c r="E32" s="39">
        <f>IFERROR(Data!H32,0)</f>
        <v>0</v>
      </c>
      <c r="F32" s="39">
        <f>IFERROR(Data!G32,0)</f>
        <v>0</v>
      </c>
    </row>
    <row r="33" spans="1:6">
      <c r="A33" s="39" t="str">
        <f>CHOOSE(MONTH(Data!A33),"January","February","March","April","May","June","July","August","September","October","November","December")</f>
        <v>February</v>
      </c>
      <c r="B33" s="39">
        <f>WEEKNUM(Data!A33,2)-WEEKNUM(DATE(YEAR(Data!A33),MONTH(Data!A33),1),2)+1</f>
        <v>1</v>
      </c>
      <c r="C33" s="39">
        <f>Data!B33</f>
        <v>5</v>
      </c>
      <c r="D33" s="39">
        <f>IFERROR(Data!E33,0)</f>
        <v>0</v>
      </c>
      <c r="E33" s="39">
        <f>IFERROR(Data!H33,0)</f>
        <v>0</v>
      </c>
      <c r="F33" s="39">
        <f>IFERROR(Data!G33,0)</f>
        <v>0</v>
      </c>
    </row>
    <row r="34" spans="1:6">
      <c r="A34" s="39" t="str">
        <f>CHOOSE(MONTH(Data!A34),"January","February","March","April","May","June","July","August","September","October","November","December")</f>
        <v>February</v>
      </c>
      <c r="B34" s="39">
        <f>WEEKNUM(Data!A34,2)-WEEKNUM(DATE(YEAR(Data!A34),MONTH(Data!A34),1),2)+1</f>
        <v>1</v>
      </c>
      <c r="C34" s="39">
        <f>Data!B34</f>
        <v>5</v>
      </c>
      <c r="D34" s="39">
        <f>IFERROR(Data!E34,0)</f>
        <v>0</v>
      </c>
      <c r="E34" s="39">
        <f>IFERROR(Data!H34,0)</f>
        <v>0</v>
      </c>
      <c r="F34" s="39">
        <f>IFERROR(Data!G34,0)</f>
        <v>0</v>
      </c>
    </row>
    <row r="35" spans="1:6">
      <c r="A35" s="39" t="str">
        <f>CHOOSE(MONTH(Data!A35),"January","February","March","April","May","June","July","August","September","October","November","December")</f>
        <v>February</v>
      </c>
      <c r="B35" s="39">
        <f>WEEKNUM(Data!A35,2)-WEEKNUM(DATE(YEAR(Data!A35),MONTH(Data!A35),1),2)+1</f>
        <v>1</v>
      </c>
      <c r="C35" s="39">
        <f>Data!B35</f>
        <v>5</v>
      </c>
      <c r="D35" s="39">
        <f>IFERROR(Data!E35,0)</f>
        <v>0</v>
      </c>
      <c r="E35" s="39">
        <f>IFERROR(Data!H35,0)</f>
        <v>0</v>
      </c>
      <c r="F35" s="39">
        <f>IFERROR(Data!G35,0)</f>
        <v>0</v>
      </c>
    </row>
    <row r="36" spans="1:6">
      <c r="A36" s="39" t="str">
        <f>CHOOSE(MONTH(Data!A36),"January","February","March","April","May","June","July","August","September","October","November","December")</f>
        <v>February</v>
      </c>
      <c r="B36" s="39">
        <f>WEEKNUM(Data!A36,2)-WEEKNUM(DATE(YEAR(Data!A36),MONTH(Data!A36),1),2)+1</f>
        <v>1</v>
      </c>
      <c r="C36" s="39">
        <f>Data!B36</f>
        <v>5</v>
      </c>
      <c r="D36" s="39">
        <f>IFERROR(Data!E36,0)</f>
        <v>49</v>
      </c>
      <c r="E36" s="39">
        <f>IFERROR(Data!H36,0)</f>
        <v>569</v>
      </c>
      <c r="F36" s="39">
        <f>IFERROR(Data!G36,0)</f>
        <v>441</v>
      </c>
    </row>
    <row r="37" spans="1:6">
      <c r="A37" s="39" t="str">
        <f>CHOOSE(MONTH(Data!A37),"January","February","March","April","May","June","July","August","September","October","November","December")</f>
        <v>February</v>
      </c>
      <c r="B37" s="39">
        <f>WEEKNUM(Data!A37,2)-WEEKNUM(DATE(YEAR(Data!A37),MONTH(Data!A37),1),2)+1</f>
        <v>2</v>
      </c>
      <c r="C37" s="39">
        <f>Data!B37</f>
        <v>6</v>
      </c>
      <c r="D37" s="39">
        <f>IFERROR(Data!E37,0)</f>
        <v>0</v>
      </c>
      <c r="E37" s="39">
        <f>IFERROR(Data!H37,0)</f>
        <v>0</v>
      </c>
      <c r="F37" s="39">
        <f>IFERROR(Data!G37,0)</f>
        <v>0</v>
      </c>
    </row>
    <row r="38" spans="1:6">
      <c r="A38" s="39" t="str">
        <f>CHOOSE(MONTH(Data!A38),"January","February","March","April","May","June","July","August","September","October","November","December")</f>
        <v>February</v>
      </c>
      <c r="B38" s="39">
        <f>WEEKNUM(Data!A38,2)-WEEKNUM(DATE(YEAR(Data!A38),MONTH(Data!A38),1),2)+1</f>
        <v>2</v>
      </c>
      <c r="C38" s="39">
        <f>Data!B38</f>
        <v>6</v>
      </c>
      <c r="D38" s="39">
        <f>IFERROR(Data!E38,0)</f>
        <v>0</v>
      </c>
      <c r="E38" s="39">
        <f>IFERROR(Data!H38,0)</f>
        <v>0</v>
      </c>
      <c r="F38" s="39">
        <f>IFERROR(Data!G38,0)</f>
        <v>0</v>
      </c>
    </row>
    <row r="39" spans="1:6">
      <c r="A39" s="39" t="str">
        <f>CHOOSE(MONTH(Data!A39),"January","February","March","April","May","June","July","August","September","October","November","December")</f>
        <v>February</v>
      </c>
      <c r="B39" s="39">
        <f>WEEKNUM(Data!A39,2)-WEEKNUM(DATE(YEAR(Data!A39),MONTH(Data!A39),1),2)+1</f>
        <v>2</v>
      </c>
      <c r="C39" s="39">
        <f>Data!B39</f>
        <v>6</v>
      </c>
      <c r="D39" s="39">
        <f>IFERROR(Data!E39,0)</f>
        <v>0</v>
      </c>
      <c r="E39" s="39">
        <f>IFERROR(Data!H39,0)</f>
        <v>0</v>
      </c>
      <c r="F39" s="39">
        <f>IFERROR(Data!G39,0)</f>
        <v>0</v>
      </c>
    </row>
    <row r="40" spans="1:6">
      <c r="A40" s="39" t="str">
        <f>CHOOSE(MONTH(Data!A40),"January","February","March","April","May","June","July","August","September","October","November","December")</f>
        <v>February</v>
      </c>
      <c r="B40" s="39">
        <f>WEEKNUM(Data!A40,2)-WEEKNUM(DATE(YEAR(Data!A40),MONTH(Data!A40),1),2)+1</f>
        <v>2</v>
      </c>
      <c r="C40" s="39">
        <f>Data!B40</f>
        <v>6</v>
      </c>
      <c r="D40" s="39">
        <f>IFERROR(Data!E40,0)</f>
        <v>0</v>
      </c>
      <c r="E40" s="39">
        <f>IFERROR(Data!H40,0)</f>
        <v>0</v>
      </c>
      <c r="F40" s="39">
        <f>IFERROR(Data!G40,0)</f>
        <v>0</v>
      </c>
    </row>
    <row r="41" spans="1:6">
      <c r="A41" s="39" t="str">
        <f>CHOOSE(MONTH(Data!A41),"January","February","March","April","May","June","July","August","September","October","November","December")</f>
        <v>February</v>
      </c>
      <c r="B41" s="39">
        <f>WEEKNUM(Data!A41,2)-WEEKNUM(DATE(YEAR(Data!A41),MONTH(Data!A41),1),2)+1</f>
        <v>2</v>
      </c>
      <c r="C41" s="39">
        <f>Data!B41</f>
        <v>6</v>
      </c>
      <c r="D41" s="39">
        <f>IFERROR(Data!E41,0)</f>
        <v>0</v>
      </c>
      <c r="E41" s="39">
        <f>IFERROR(Data!H41,0)</f>
        <v>0</v>
      </c>
      <c r="F41" s="39">
        <f>IFERROR(Data!G41,0)</f>
        <v>0</v>
      </c>
    </row>
    <row r="42" spans="1:6">
      <c r="A42" s="39" t="str">
        <f>CHOOSE(MONTH(Data!A42),"January","February","March","April","May","June","July","August","September","October","November","December")</f>
        <v>February</v>
      </c>
      <c r="B42" s="39">
        <f>WEEKNUM(Data!A42,2)-WEEKNUM(DATE(YEAR(Data!A42),MONTH(Data!A42),1),2)+1</f>
        <v>2</v>
      </c>
      <c r="C42" s="39">
        <f>Data!B42</f>
        <v>6</v>
      </c>
      <c r="D42" s="39">
        <f>IFERROR(Data!E42,0)</f>
        <v>0</v>
      </c>
      <c r="E42" s="39">
        <f>IFERROR(Data!H42,0)</f>
        <v>0</v>
      </c>
      <c r="F42" s="39">
        <f>IFERROR(Data!G42,0)</f>
        <v>0</v>
      </c>
    </row>
    <row r="43" spans="1:6">
      <c r="A43" s="39" t="str">
        <f>CHOOSE(MONTH(Data!A43),"January","February","March","April","May","June","July","August","September","October","November","December")</f>
        <v>February</v>
      </c>
      <c r="B43" s="39">
        <f>WEEKNUM(Data!A43,2)-WEEKNUM(DATE(YEAR(Data!A43),MONTH(Data!A43),1),2)+1</f>
        <v>2</v>
      </c>
      <c r="C43" s="39">
        <f>Data!B43</f>
        <v>6</v>
      </c>
      <c r="D43" s="39">
        <f>IFERROR(Data!E43,0)</f>
        <v>43</v>
      </c>
      <c r="E43" s="39">
        <f>IFERROR(Data!H43,0)</f>
        <v>520</v>
      </c>
      <c r="F43" s="39">
        <f>IFERROR(Data!G43,0)</f>
        <v>369</v>
      </c>
    </row>
    <row r="44" spans="1:6">
      <c r="A44" s="39" t="str">
        <f>CHOOSE(MONTH(Data!A44),"January","February","March","April","May","June","July","August","September","October","November","December")</f>
        <v>February</v>
      </c>
      <c r="B44" s="39">
        <f>WEEKNUM(Data!A44,2)-WEEKNUM(DATE(YEAR(Data!A44),MONTH(Data!A44),1),2)+1</f>
        <v>3</v>
      </c>
      <c r="C44" s="39">
        <f>Data!B44</f>
        <v>7</v>
      </c>
      <c r="D44" s="39">
        <f>IFERROR(Data!E44,0)</f>
        <v>0</v>
      </c>
      <c r="E44" s="39">
        <f>IFERROR(Data!H44,0)</f>
        <v>0</v>
      </c>
      <c r="F44" s="39">
        <f>IFERROR(Data!G44,0)</f>
        <v>0</v>
      </c>
    </row>
    <row r="45" spans="1:6">
      <c r="A45" s="39" t="str">
        <f>CHOOSE(MONTH(Data!A45),"January","February","March","April","May","June","July","August","September","October","November","December")</f>
        <v>February</v>
      </c>
      <c r="B45" s="39">
        <f>WEEKNUM(Data!A45,2)-WEEKNUM(DATE(YEAR(Data!A45),MONTH(Data!A45),1),2)+1</f>
        <v>3</v>
      </c>
      <c r="C45" s="39">
        <f>Data!B45</f>
        <v>7</v>
      </c>
      <c r="D45" s="39">
        <f>IFERROR(Data!E45,0)</f>
        <v>0</v>
      </c>
      <c r="E45" s="39">
        <f>IFERROR(Data!H45,0)</f>
        <v>0</v>
      </c>
      <c r="F45" s="39">
        <f>IFERROR(Data!G45,0)</f>
        <v>0</v>
      </c>
    </row>
    <row r="46" spans="1:6">
      <c r="A46" s="39" t="str">
        <f>CHOOSE(MONTH(Data!A46),"January","February","March","April","May","June","July","August","September","October","November","December")</f>
        <v>February</v>
      </c>
      <c r="B46" s="39">
        <f>WEEKNUM(Data!A46,2)-WEEKNUM(DATE(YEAR(Data!A46),MONTH(Data!A46),1),2)+1</f>
        <v>3</v>
      </c>
      <c r="C46" s="39">
        <f>Data!B46</f>
        <v>7</v>
      </c>
      <c r="D46" s="39">
        <f>IFERROR(Data!E46,0)</f>
        <v>0</v>
      </c>
      <c r="E46" s="39">
        <f>IFERROR(Data!H46,0)</f>
        <v>0</v>
      </c>
      <c r="F46" s="39">
        <f>IFERROR(Data!G46,0)</f>
        <v>0</v>
      </c>
    </row>
    <row r="47" spans="1:6">
      <c r="A47" s="39" t="str">
        <f>CHOOSE(MONTH(Data!A47),"January","February","March","April","May","June","July","August","September","October","November","December")</f>
        <v>February</v>
      </c>
      <c r="B47" s="39">
        <f>WEEKNUM(Data!A47,2)-WEEKNUM(DATE(YEAR(Data!A47),MONTH(Data!A47),1),2)+1</f>
        <v>3</v>
      </c>
      <c r="C47" s="39">
        <f>Data!B47</f>
        <v>7</v>
      </c>
      <c r="D47" s="39">
        <f>IFERROR(Data!E47,0)</f>
        <v>0</v>
      </c>
      <c r="E47" s="39">
        <f>IFERROR(Data!H47,0)</f>
        <v>0</v>
      </c>
      <c r="F47" s="39">
        <f>IFERROR(Data!G47,0)</f>
        <v>0</v>
      </c>
    </row>
    <row r="48" spans="1:6">
      <c r="A48" s="39" t="str">
        <f>CHOOSE(MONTH(Data!A48),"January","February","March","April","May","June","July","August","September","October","November","December")</f>
        <v>February</v>
      </c>
      <c r="B48" s="39">
        <f>WEEKNUM(Data!A48,2)-WEEKNUM(DATE(YEAR(Data!A48),MONTH(Data!A48),1),2)+1</f>
        <v>3</v>
      </c>
      <c r="C48" s="39">
        <f>Data!B48</f>
        <v>7</v>
      </c>
      <c r="D48" s="39">
        <f>IFERROR(Data!E48,0)</f>
        <v>0</v>
      </c>
      <c r="E48" s="39">
        <f>IFERROR(Data!H48,0)</f>
        <v>0</v>
      </c>
      <c r="F48" s="39">
        <f>IFERROR(Data!G48,0)</f>
        <v>0</v>
      </c>
    </row>
    <row r="49" spans="1:6">
      <c r="A49" s="39" t="str">
        <f>CHOOSE(MONTH(Data!A49),"January","February","March","April","May","June","July","August","September","October","November","December")</f>
        <v>February</v>
      </c>
      <c r="B49" s="39">
        <f>WEEKNUM(Data!A49,2)-WEEKNUM(DATE(YEAR(Data!A49),MONTH(Data!A49),1),2)+1</f>
        <v>3</v>
      </c>
      <c r="C49" s="39">
        <f>Data!B49</f>
        <v>7</v>
      </c>
      <c r="D49" s="39">
        <f>IFERROR(Data!E49,0)</f>
        <v>0</v>
      </c>
      <c r="E49" s="39">
        <f>IFERROR(Data!H49,0)</f>
        <v>0</v>
      </c>
      <c r="F49" s="39">
        <f>IFERROR(Data!G49,0)</f>
        <v>0</v>
      </c>
    </row>
    <row r="50" spans="1:6">
      <c r="A50" s="39" t="str">
        <f>CHOOSE(MONTH(Data!A50),"January","February","March","April","May","June","July","August","September","October","November","December")</f>
        <v>February</v>
      </c>
      <c r="B50" s="39">
        <f>WEEKNUM(Data!A50,2)-WEEKNUM(DATE(YEAR(Data!A50),MONTH(Data!A50),1),2)+1</f>
        <v>3</v>
      </c>
      <c r="C50" s="39">
        <f>Data!B50</f>
        <v>7</v>
      </c>
      <c r="D50" s="39">
        <f>IFERROR(Data!E50,0)</f>
        <v>46</v>
      </c>
      <c r="E50" s="39">
        <f>IFERROR(Data!H50,0)</f>
        <v>530</v>
      </c>
      <c r="F50" s="39">
        <f>IFERROR(Data!G50,0)</f>
        <v>367</v>
      </c>
    </row>
    <row r="51" spans="1:6">
      <c r="A51" s="39" t="str">
        <f>CHOOSE(MONTH(Data!A51),"January","February","March","April","May","June","July","August","September","October","November","December")</f>
        <v>February</v>
      </c>
      <c r="B51" s="39">
        <f>WEEKNUM(Data!A51,2)-WEEKNUM(DATE(YEAR(Data!A51),MONTH(Data!A51),1),2)+1</f>
        <v>4</v>
      </c>
      <c r="C51" s="39">
        <f>Data!B51</f>
        <v>8</v>
      </c>
      <c r="D51" s="39">
        <f>IFERROR(Data!E51,0)</f>
        <v>0</v>
      </c>
      <c r="E51" s="39">
        <f>IFERROR(Data!H51,0)</f>
        <v>0</v>
      </c>
      <c r="F51" s="39">
        <f>IFERROR(Data!G51,0)</f>
        <v>0</v>
      </c>
    </row>
    <row r="52" spans="1:6">
      <c r="A52" s="39" t="str">
        <f>CHOOSE(MONTH(Data!A52),"January","February","March","April","May","June","July","August","September","October","November","December")</f>
        <v>February</v>
      </c>
      <c r="B52" s="39">
        <f>WEEKNUM(Data!A52,2)-WEEKNUM(DATE(YEAR(Data!A52),MONTH(Data!A52),1),2)+1</f>
        <v>4</v>
      </c>
      <c r="C52" s="39">
        <f>Data!B52</f>
        <v>8</v>
      </c>
      <c r="D52" s="39">
        <f>IFERROR(Data!E52,0)</f>
        <v>0</v>
      </c>
      <c r="E52" s="39">
        <f>IFERROR(Data!H52,0)</f>
        <v>0</v>
      </c>
      <c r="F52" s="39">
        <f>IFERROR(Data!G52,0)</f>
        <v>0</v>
      </c>
    </row>
    <row r="53" spans="1:6">
      <c r="A53" s="39" t="str">
        <f>CHOOSE(MONTH(Data!A53),"January","February","March","April","May","June","July","August","September","October","November","December")</f>
        <v>February</v>
      </c>
      <c r="B53" s="39">
        <f>WEEKNUM(Data!A53,2)-WEEKNUM(DATE(YEAR(Data!A53),MONTH(Data!A53),1),2)+1</f>
        <v>4</v>
      </c>
      <c r="C53" s="39">
        <f>Data!B53</f>
        <v>8</v>
      </c>
      <c r="D53" s="39">
        <f>IFERROR(Data!E53,0)</f>
        <v>0</v>
      </c>
      <c r="E53" s="39">
        <f>IFERROR(Data!H53,0)</f>
        <v>0</v>
      </c>
      <c r="F53" s="39">
        <f>IFERROR(Data!G53,0)</f>
        <v>0</v>
      </c>
    </row>
    <row r="54" spans="1:6">
      <c r="A54" s="39" t="str">
        <f>CHOOSE(MONTH(Data!A54),"January","February","March","April","May","June","July","August","September","October","November","December")</f>
        <v>February</v>
      </c>
      <c r="B54" s="39">
        <f>WEEKNUM(Data!A54,2)-WEEKNUM(DATE(YEAR(Data!A54),MONTH(Data!A54),1),2)+1</f>
        <v>4</v>
      </c>
      <c r="C54" s="39">
        <f>Data!B54</f>
        <v>8</v>
      </c>
      <c r="D54" s="39">
        <f>IFERROR(Data!E54,0)</f>
        <v>0</v>
      </c>
      <c r="E54" s="39">
        <f>IFERROR(Data!H54,0)</f>
        <v>0</v>
      </c>
      <c r="F54" s="39">
        <f>IFERROR(Data!G54,0)</f>
        <v>0</v>
      </c>
    </row>
    <row r="55" spans="1:6">
      <c r="A55" s="39" t="str">
        <f>CHOOSE(MONTH(Data!A55),"January","February","March","April","May","June","July","August","September","October","November","December")</f>
        <v>February</v>
      </c>
      <c r="B55" s="39">
        <f>WEEKNUM(Data!A55,2)-WEEKNUM(DATE(YEAR(Data!A55),MONTH(Data!A55),1),2)+1</f>
        <v>4</v>
      </c>
      <c r="C55" s="39">
        <f>Data!B55</f>
        <v>8</v>
      </c>
      <c r="D55" s="39">
        <f>IFERROR(Data!E55,0)</f>
        <v>0</v>
      </c>
      <c r="E55" s="39">
        <f>IFERROR(Data!H55,0)</f>
        <v>0</v>
      </c>
      <c r="F55" s="39">
        <f>IFERROR(Data!G55,0)</f>
        <v>0</v>
      </c>
    </row>
    <row r="56" spans="1:6">
      <c r="A56" s="39" t="str">
        <f>CHOOSE(MONTH(Data!A56),"January","February","March","April","May","June","July","August","September","October","November","December")</f>
        <v>February</v>
      </c>
      <c r="B56" s="39">
        <f>WEEKNUM(Data!A56,2)-WEEKNUM(DATE(YEAR(Data!A56),MONTH(Data!A56),1),2)+1</f>
        <v>4</v>
      </c>
      <c r="C56" s="39">
        <f>Data!B56</f>
        <v>8</v>
      </c>
      <c r="D56" s="39">
        <f>IFERROR(Data!E56,0)</f>
        <v>0</v>
      </c>
      <c r="E56" s="39">
        <f>IFERROR(Data!H56,0)</f>
        <v>0</v>
      </c>
      <c r="F56" s="39">
        <f>IFERROR(Data!G56,0)</f>
        <v>0</v>
      </c>
    </row>
    <row r="57" spans="1:6">
      <c r="A57" s="39" t="str">
        <f>CHOOSE(MONTH(Data!A57),"January","February","March","April","May","June","July","August","September","October","November","December")</f>
        <v>February</v>
      </c>
      <c r="B57" s="39">
        <f>WEEKNUM(Data!A57,2)-WEEKNUM(DATE(YEAR(Data!A57),MONTH(Data!A57),1),2)+1</f>
        <v>4</v>
      </c>
      <c r="C57" s="39">
        <f>Data!B57</f>
        <v>8</v>
      </c>
      <c r="D57" s="39">
        <f>IFERROR(Data!E57,0)</f>
        <v>45</v>
      </c>
      <c r="E57" s="39">
        <f>IFERROR(Data!H57,0)</f>
        <v>549</v>
      </c>
      <c r="F57" s="39">
        <f>IFERROR(Data!G57,0)</f>
        <v>343</v>
      </c>
    </row>
    <row r="58" spans="1:6">
      <c r="A58" s="39" t="str">
        <f>CHOOSE(MONTH(Data!A58),"January","February","March","April","May","June","July","August","September","October","November","December")</f>
        <v>February</v>
      </c>
      <c r="B58" s="39">
        <f>WEEKNUM(Data!A58,2)-WEEKNUM(DATE(YEAR(Data!A58),MONTH(Data!A58),1),2)+1</f>
        <v>5</v>
      </c>
      <c r="C58" s="39">
        <f>Data!B58</f>
        <v>9</v>
      </c>
      <c r="D58" s="39">
        <f>IFERROR(Data!E58,0)</f>
        <v>0</v>
      </c>
      <c r="E58" s="39">
        <f>IFERROR(Data!H58,0)</f>
        <v>0</v>
      </c>
      <c r="F58" s="39">
        <f>IFERROR(Data!G58,0)</f>
        <v>0</v>
      </c>
    </row>
    <row r="59" spans="1:6">
      <c r="A59" s="39" t="str">
        <f>CHOOSE(MONTH(Data!A59),"January","February","March","April","May","June","July","August","September","October","November","December")</f>
        <v>February</v>
      </c>
      <c r="B59" s="39">
        <f>WEEKNUM(Data!A59,2)-WEEKNUM(DATE(YEAR(Data!A59),MONTH(Data!A59),1),2)+1</f>
        <v>5</v>
      </c>
      <c r="C59" s="39">
        <f>Data!B59</f>
        <v>9</v>
      </c>
      <c r="D59" s="39">
        <f>IFERROR(Data!E59,0)</f>
        <v>0</v>
      </c>
      <c r="E59" s="39">
        <f>IFERROR(Data!H59,0)</f>
        <v>0</v>
      </c>
      <c r="F59" s="39">
        <f>IFERROR(Data!G59,0)</f>
        <v>0</v>
      </c>
    </row>
    <row r="60" spans="1:6">
      <c r="A60" s="39" t="str">
        <f>CHOOSE(MONTH(Data!A60),"January","February","March","April","May","June","July","August","September","October","November","December")</f>
        <v>February</v>
      </c>
      <c r="B60" s="39">
        <f>WEEKNUM(Data!A60,2)-WEEKNUM(DATE(YEAR(Data!A60),MONTH(Data!A60),1),2)+1</f>
        <v>5</v>
      </c>
      <c r="C60" s="39">
        <f>Data!B60</f>
        <v>9</v>
      </c>
      <c r="D60" s="39">
        <f>IFERROR(Data!E60,0)</f>
        <v>0</v>
      </c>
      <c r="E60" s="39">
        <f>IFERROR(Data!H60,0)</f>
        <v>0</v>
      </c>
      <c r="F60" s="39">
        <f>IFERROR(Data!G60,0)</f>
        <v>0</v>
      </c>
    </row>
    <row r="61" spans="1:6">
      <c r="A61" s="39" t="str">
        <f>CHOOSE(MONTH(Data!A61),"January","February","March","April","May","June","July","August","September","October","November","December")</f>
        <v>February</v>
      </c>
      <c r="B61" s="39">
        <f>WEEKNUM(Data!A61,2)-WEEKNUM(DATE(YEAR(Data!A61),MONTH(Data!A61),1),2)+1</f>
        <v>5</v>
      </c>
      <c r="C61" s="39">
        <f>Data!B61</f>
        <v>9</v>
      </c>
      <c r="D61" s="39">
        <f>IFERROR(Data!E61,0)</f>
        <v>0</v>
      </c>
      <c r="E61" s="39">
        <f>IFERROR(Data!H61,0)</f>
        <v>0</v>
      </c>
      <c r="F61" s="39">
        <f>IFERROR(Data!G61,0)</f>
        <v>0</v>
      </c>
    </row>
    <row r="62" spans="1:6">
      <c r="A62" s="39" t="str">
        <f>CHOOSE(MONTH(Data!A62),"January","February","March","April","May","June","July","August","September","October","November","December")</f>
        <v>March</v>
      </c>
      <c r="B62" s="39">
        <f>WEEKNUM(Data!A62,2)-WEEKNUM(DATE(YEAR(Data!A62),MONTH(Data!A62),1),2)+1</f>
        <v>1</v>
      </c>
      <c r="C62" s="39">
        <f>Data!B62</f>
        <v>9</v>
      </c>
      <c r="D62" s="39">
        <f>IFERROR(Data!E62,0)</f>
        <v>0</v>
      </c>
      <c r="E62" s="39">
        <f>IFERROR(Data!H62,0)</f>
        <v>0</v>
      </c>
      <c r="F62" s="39">
        <f>IFERROR(Data!G62,0)</f>
        <v>0</v>
      </c>
    </row>
    <row r="63" spans="1:6">
      <c r="A63" s="39" t="str">
        <f>CHOOSE(MONTH(Data!A63),"January","February","March","April","May","June","July","August","September","October","November","December")</f>
        <v>March</v>
      </c>
      <c r="B63" s="39">
        <f>WEEKNUM(Data!A63,2)-WEEKNUM(DATE(YEAR(Data!A63),MONTH(Data!A63),1),2)+1</f>
        <v>1</v>
      </c>
      <c r="C63" s="39">
        <f>Data!B63</f>
        <v>9</v>
      </c>
      <c r="D63" s="39">
        <f>IFERROR(Data!E63,0)</f>
        <v>0</v>
      </c>
      <c r="E63" s="39">
        <f>IFERROR(Data!H63,0)</f>
        <v>0</v>
      </c>
      <c r="F63" s="39">
        <f>IFERROR(Data!G63,0)</f>
        <v>0</v>
      </c>
    </row>
    <row r="64" spans="1:6">
      <c r="A64" s="39" t="str">
        <f>CHOOSE(MONTH(Data!A64),"January","February","March","April","May","June","July","August","September","October","November","December")</f>
        <v>March</v>
      </c>
      <c r="B64" s="39">
        <f>WEEKNUM(Data!A64,2)-WEEKNUM(DATE(YEAR(Data!A64),MONTH(Data!A64),1),2)+1</f>
        <v>1</v>
      </c>
      <c r="C64" s="39">
        <f>Data!B64</f>
        <v>9</v>
      </c>
      <c r="D64" s="39">
        <f>IFERROR(Data!E64,0)</f>
        <v>42</v>
      </c>
      <c r="E64" s="39">
        <f>IFERROR(Data!H64,0)</f>
        <v>501</v>
      </c>
      <c r="F64" s="39">
        <f>IFERROR(Data!G64,0)</f>
        <v>398</v>
      </c>
    </row>
    <row r="65" spans="1:6">
      <c r="A65" s="39" t="str">
        <f>CHOOSE(MONTH(Data!A65),"January","February","March","April","May","June","July","August","September","October","November","December")</f>
        <v>March</v>
      </c>
      <c r="B65" s="39">
        <f>WEEKNUM(Data!A65,2)-WEEKNUM(DATE(YEAR(Data!A65),MONTH(Data!A65),1),2)+1</f>
        <v>2</v>
      </c>
      <c r="C65" s="39">
        <f>Data!B65</f>
        <v>10</v>
      </c>
      <c r="D65" s="39">
        <f>IFERROR(Data!E65,0)</f>
        <v>0</v>
      </c>
      <c r="E65" s="39">
        <f>IFERROR(Data!H65,0)</f>
        <v>0</v>
      </c>
      <c r="F65" s="39">
        <f>IFERROR(Data!G65,0)</f>
        <v>0</v>
      </c>
    </row>
    <row r="66" spans="1:6">
      <c r="A66" s="39" t="str">
        <f>CHOOSE(MONTH(Data!A66),"January","February","March","April","May","June","July","August","September","October","November","December")</f>
        <v>March</v>
      </c>
      <c r="B66" s="39">
        <f>WEEKNUM(Data!A66,2)-WEEKNUM(DATE(YEAR(Data!A66),MONTH(Data!A66),1),2)+1</f>
        <v>2</v>
      </c>
      <c r="C66" s="39">
        <f>Data!B66</f>
        <v>10</v>
      </c>
      <c r="D66" s="39">
        <f>IFERROR(Data!E66,0)</f>
        <v>0</v>
      </c>
      <c r="E66" s="39">
        <f>IFERROR(Data!H66,0)</f>
        <v>0</v>
      </c>
      <c r="F66" s="39">
        <f>IFERROR(Data!G66,0)</f>
        <v>0</v>
      </c>
    </row>
    <row r="67" spans="1:6">
      <c r="A67" s="39" t="str">
        <f>CHOOSE(MONTH(Data!A67),"January","February","March","April","May","June","July","August","September","October","November","December")</f>
        <v>March</v>
      </c>
      <c r="B67" s="39">
        <f>WEEKNUM(Data!A67,2)-WEEKNUM(DATE(YEAR(Data!A67),MONTH(Data!A67),1),2)+1</f>
        <v>2</v>
      </c>
      <c r="C67" s="39">
        <f>Data!B67</f>
        <v>10</v>
      </c>
      <c r="D67" s="39">
        <f>IFERROR(Data!E67,0)</f>
        <v>0</v>
      </c>
      <c r="E67" s="39">
        <f>IFERROR(Data!H67,0)</f>
        <v>0</v>
      </c>
      <c r="F67" s="39">
        <f>IFERROR(Data!G67,0)</f>
        <v>0</v>
      </c>
    </row>
    <row r="68" spans="1:6">
      <c r="A68" s="39" t="str">
        <f>CHOOSE(MONTH(Data!A68),"January","February","March","April","May","June","July","August","September","October","November","December")</f>
        <v>March</v>
      </c>
      <c r="B68" s="39">
        <f>WEEKNUM(Data!A68,2)-WEEKNUM(DATE(YEAR(Data!A68),MONTH(Data!A68),1),2)+1</f>
        <v>2</v>
      </c>
      <c r="C68" s="39">
        <f>Data!B68</f>
        <v>10</v>
      </c>
      <c r="D68" s="39">
        <f>IFERROR(Data!E68,0)</f>
        <v>0</v>
      </c>
      <c r="E68" s="39">
        <f>IFERROR(Data!H68,0)</f>
        <v>0</v>
      </c>
      <c r="F68" s="39">
        <f>IFERROR(Data!G68,0)</f>
        <v>0</v>
      </c>
    </row>
    <row r="69" spans="1:6">
      <c r="A69" s="39" t="str">
        <f>CHOOSE(MONTH(Data!A69),"January","February","March","April","May","June","July","August","September","October","November","December")</f>
        <v>March</v>
      </c>
      <c r="B69" s="39">
        <f>WEEKNUM(Data!A69,2)-WEEKNUM(DATE(YEAR(Data!A69),MONTH(Data!A69),1),2)+1</f>
        <v>2</v>
      </c>
      <c r="C69" s="39">
        <f>Data!B69</f>
        <v>10</v>
      </c>
      <c r="D69" s="39">
        <f>IFERROR(Data!E69,0)</f>
        <v>0</v>
      </c>
      <c r="E69" s="39">
        <f>IFERROR(Data!H69,0)</f>
        <v>0</v>
      </c>
      <c r="F69" s="39">
        <f>IFERROR(Data!G69,0)</f>
        <v>0</v>
      </c>
    </row>
    <row r="70" spans="1:6">
      <c r="A70" s="39" t="str">
        <f>CHOOSE(MONTH(Data!A70),"January","February","March","April","May","June","July","August","September","October","November","December")</f>
        <v>March</v>
      </c>
      <c r="B70" s="39">
        <f>WEEKNUM(Data!A70,2)-WEEKNUM(DATE(YEAR(Data!A70),MONTH(Data!A70),1),2)+1</f>
        <v>2</v>
      </c>
      <c r="C70" s="39">
        <f>Data!B70</f>
        <v>10</v>
      </c>
      <c r="D70" s="39">
        <f>IFERROR(Data!E70,0)</f>
        <v>0</v>
      </c>
      <c r="E70" s="39">
        <f>IFERROR(Data!H70,0)</f>
        <v>0</v>
      </c>
      <c r="F70" s="39">
        <f>IFERROR(Data!G70,0)</f>
        <v>0</v>
      </c>
    </row>
    <row r="71" spans="1:6">
      <c r="A71" s="39" t="str">
        <f>CHOOSE(MONTH(Data!A71),"January","February","March","April","May","June","July","August","September","October","November","December")</f>
        <v>March</v>
      </c>
      <c r="B71" s="39">
        <f>WEEKNUM(Data!A71,2)-WEEKNUM(DATE(YEAR(Data!A71),MONTH(Data!A71),1),2)+1</f>
        <v>2</v>
      </c>
      <c r="C71" s="39">
        <f>Data!B71</f>
        <v>10</v>
      </c>
      <c r="D71" s="39">
        <f>IFERROR(Data!E71,0)</f>
        <v>53</v>
      </c>
      <c r="E71" s="39">
        <f>IFERROR(Data!H71,0)</f>
        <v>512</v>
      </c>
      <c r="F71" s="39">
        <f>IFERROR(Data!G71,0)</f>
        <v>383</v>
      </c>
    </row>
    <row r="72" spans="1:6">
      <c r="A72" s="39" t="str">
        <f>CHOOSE(MONTH(Data!A72),"January","February","March","April","May","June","July","August","September","October","November","December")</f>
        <v>March</v>
      </c>
      <c r="B72" s="39">
        <f>WEEKNUM(Data!A72,2)-WEEKNUM(DATE(YEAR(Data!A72),MONTH(Data!A72),1),2)+1</f>
        <v>3</v>
      </c>
      <c r="C72" s="39">
        <f>Data!B72</f>
        <v>11</v>
      </c>
      <c r="D72" s="39">
        <f>IFERROR(Data!E72,0)</f>
        <v>0</v>
      </c>
      <c r="E72" s="39">
        <f>IFERROR(Data!H72,0)</f>
        <v>0</v>
      </c>
      <c r="F72" s="39">
        <f>IFERROR(Data!G72,0)</f>
        <v>0</v>
      </c>
    </row>
    <row r="73" spans="1:6">
      <c r="A73" s="39" t="str">
        <f>CHOOSE(MONTH(Data!A73),"January","February","March","April","May","June","July","August","September","October","November","December")</f>
        <v>March</v>
      </c>
      <c r="B73" s="39">
        <f>WEEKNUM(Data!A73,2)-WEEKNUM(DATE(YEAR(Data!A73),MONTH(Data!A73),1),2)+1</f>
        <v>3</v>
      </c>
      <c r="C73" s="39">
        <f>Data!B73</f>
        <v>11</v>
      </c>
      <c r="D73" s="39">
        <f>IFERROR(Data!E73,0)</f>
        <v>0</v>
      </c>
      <c r="E73" s="39">
        <f>IFERROR(Data!H73,0)</f>
        <v>0</v>
      </c>
      <c r="F73" s="39">
        <f>IFERROR(Data!G73,0)</f>
        <v>0</v>
      </c>
    </row>
    <row r="74" spans="1:6">
      <c r="A74" s="39" t="str">
        <f>CHOOSE(MONTH(Data!A74),"January","February","March","April","May","June","July","August","September","October","November","December")</f>
        <v>March</v>
      </c>
      <c r="B74" s="39">
        <f>WEEKNUM(Data!A74,2)-WEEKNUM(DATE(YEAR(Data!A74),MONTH(Data!A74),1),2)+1</f>
        <v>3</v>
      </c>
      <c r="C74" s="39">
        <f>Data!B74</f>
        <v>11</v>
      </c>
      <c r="D74" s="39">
        <f>IFERROR(Data!E74,0)</f>
        <v>0</v>
      </c>
      <c r="E74" s="39">
        <f>IFERROR(Data!H74,0)</f>
        <v>0</v>
      </c>
      <c r="F74" s="39">
        <f>IFERROR(Data!G74,0)</f>
        <v>0</v>
      </c>
    </row>
    <row r="75" spans="1:6">
      <c r="A75" s="39" t="str">
        <f>CHOOSE(MONTH(Data!A75),"January","February","March","April","May","June","July","August","September","October","November","December")</f>
        <v>March</v>
      </c>
      <c r="B75" s="39">
        <f>WEEKNUM(Data!A75,2)-WEEKNUM(DATE(YEAR(Data!A75),MONTH(Data!A75),1),2)+1</f>
        <v>3</v>
      </c>
      <c r="C75" s="39">
        <f>Data!B75</f>
        <v>11</v>
      </c>
      <c r="D75" s="39">
        <f>IFERROR(Data!E75,0)</f>
        <v>0</v>
      </c>
      <c r="E75" s="39">
        <f>IFERROR(Data!H75,0)</f>
        <v>0</v>
      </c>
      <c r="F75" s="39">
        <f>IFERROR(Data!G75,0)</f>
        <v>0</v>
      </c>
    </row>
    <row r="76" spans="1:6">
      <c r="A76" s="39" t="str">
        <f>CHOOSE(MONTH(Data!A76),"January","February","March","April","May","June","July","August","September","October","November","December")</f>
        <v>March</v>
      </c>
      <c r="B76" s="39">
        <f>WEEKNUM(Data!A76,2)-WEEKNUM(DATE(YEAR(Data!A76),MONTH(Data!A76),1),2)+1</f>
        <v>3</v>
      </c>
      <c r="C76" s="39">
        <f>Data!B76</f>
        <v>11</v>
      </c>
      <c r="D76" s="39">
        <f>IFERROR(Data!E76,0)</f>
        <v>0</v>
      </c>
      <c r="E76" s="39">
        <f>IFERROR(Data!H76,0)</f>
        <v>0</v>
      </c>
      <c r="F76" s="39">
        <f>IFERROR(Data!G76,0)</f>
        <v>0</v>
      </c>
    </row>
    <row r="77" spans="1:6">
      <c r="A77" s="39" t="str">
        <f>CHOOSE(MONTH(Data!A77),"January","February","March","April","May","June","July","August","September","October","November","December")</f>
        <v>March</v>
      </c>
      <c r="B77" s="39">
        <f>WEEKNUM(Data!A77,2)-WEEKNUM(DATE(YEAR(Data!A77),MONTH(Data!A77),1),2)+1</f>
        <v>3</v>
      </c>
      <c r="C77" s="39">
        <f>Data!B77</f>
        <v>11</v>
      </c>
      <c r="D77" s="39">
        <f>IFERROR(Data!E77,0)</f>
        <v>0</v>
      </c>
      <c r="E77" s="39">
        <f>IFERROR(Data!H77,0)</f>
        <v>0</v>
      </c>
      <c r="F77" s="39">
        <f>IFERROR(Data!G77,0)</f>
        <v>0</v>
      </c>
    </row>
    <row r="78" spans="1:6">
      <c r="A78" s="39" t="str">
        <f>CHOOSE(MONTH(Data!A78),"January","February","March","April","May","June","July","August","September","October","November","December")</f>
        <v>March</v>
      </c>
      <c r="B78" s="39">
        <f>WEEKNUM(Data!A78,2)-WEEKNUM(DATE(YEAR(Data!A78),MONTH(Data!A78),1),2)+1</f>
        <v>3</v>
      </c>
      <c r="C78" s="39">
        <f>Data!B78</f>
        <v>11</v>
      </c>
      <c r="D78" s="39">
        <f>IFERROR(Data!E78,0)</f>
        <v>48</v>
      </c>
      <c r="E78" s="39">
        <f>IFERROR(Data!H78,0)</f>
        <v>604</v>
      </c>
      <c r="F78" s="39">
        <f>IFERROR(Data!G78,0)</f>
        <v>520</v>
      </c>
    </row>
    <row r="79" spans="1:6">
      <c r="A79" s="39" t="str">
        <f>CHOOSE(MONTH(Data!A79),"January","February","March","April","May","June","July","August","September","October","November","December")</f>
        <v>March</v>
      </c>
      <c r="B79" s="39">
        <f>WEEKNUM(Data!A79,2)-WEEKNUM(DATE(YEAR(Data!A79),MONTH(Data!A79),1),2)+1</f>
        <v>4</v>
      </c>
      <c r="C79" s="39">
        <f>Data!B79</f>
        <v>12</v>
      </c>
      <c r="D79" s="39">
        <f>IFERROR(Data!E79,0)</f>
        <v>0</v>
      </c>
      <c r="E79" s="39">
        <f>IFERROR(Data!H79,0)</f>
        <v>0</v>
      </c>
      <c r="F79" s="39">
        <f>IFERROR(Data!G79,0)</f>
        <v>0</v>
      </c>
    </row>
    <row r="80" spans="1:6">
      <c r="A80" s="39" t="str">
        <f>CHOOSE(MONTH(Data!A80),"January","February","March","April","May","June","July","August","September","October","November","December")</f>
        <v>March</v>
      </c>
      <c r="B80" s="39">
        <f>WEEKNUM(Data!A80,2)-WEEKNUM(DATE(YEAR(Data!A80),MONTH(Data!A80),1),2)+1</f>
        <v>4</v>
      </c>
      <c r="C80" s="39">
        <f>Data!B80</f>
        <v>12</v>
      </c>
      <c r="D80" s="39">
        <f>IFERROR(Data!E80,0)</f>
        <v>0</v>
      </c>
      <c r="E80" s="39">
        <f>IFERROR(Data!H80,0)</f>
        <v>0</v>
      </c>
      <c r="F80" s="39">
        <f>IFERROR(Data!G80,0)</f>
        <v>0</v>
      </c>
    </row>
    <row r="81" spans="1:6">
      <c r="A81" s="39" t="str">
        <f>CHOOSE(MONTH(Data!A81),"January","February","March","April","May","June","July","August","September","October","November","December")</f>
        <v>March</v>
      </c>
      <c r="B81" s="39">
        <f>WEEKNUM(Data!A81,2)-WEEKNUM(DATE(YEAR(Data!A81),MONTH(Data!A81),1),2)+1</f>
        <v>4</v>
      </c>
      <c r="C81" s="39">
        <f>Data!B81</f>
        <v>12</v>
      </c>
      <c r="D81" s="39">
        <f>IFERROR(Data!E81,0)</f>
        <v>0</v>
      </c>
      <c r="E81" s="39">
        <f>IFERROR(Data!H81,0)</f>
        <v>0</v>
      </c>
      <c r="F81" s="39">
        <f>IFERROR(Data!G81,0)</f>
        <v>0</v>
      </c>
    </row>
    <row r="82" spans="1:6">
      <c r="A82" s="39" t="str">
        <f>CHOOSE(MONTH(Data!A82),"January","February","March","April","May","June","July","August","September","October","November","December")</f>
        <v>March</v>
      </c>
      <c r="B82" s="39">
        <f>WEEKNUM(Data!A82,2)-WEEKNUM(DATE(YEAR(Data!A82),MONTH(Data!A82),1),2)+1</f>
        <v>4</v>
      </c>
      <c r="C82" s="39">
        <f>Data!B82</f>
        <v>12</v>
      </c>
      <c r="D82" s="39">
        <f>IFERROR(Data!E82,0)</f>
        <v>0</v>
      </c>
      <c r="E82" s="39">
        <f>IFERROR(Data!H82,0)</f>
        <v>0</v>
      </c>
      <c r="F82" s="39">
        <f>IFERROR(Data!G82,0)</f>
        <v>0</v>
      </c>
    </row>
    <row r="83" spans="1:6">
      <c r="A83" s="39" t="str">
        <f>CHOOSE(MONTH(Data!A83),"January","February","March","April","May","June","July","August","September","October","November","December")</f>
        <v>March</v>
      </c>
      <c r="B83" s="39">
        <f>WEEKNUM(Data!A83,2)-WEEKNUM(DATE(YEAR(Data!A83),MONTH(Data!A83),1),2)+1</f>
        <v>4</v>
      </c>
      <c r="C83" s="39">
        <f>Data!B83</f>
        <v>12</v>
      </c>
      <c r="D83" s="39">
        <f>IFERROR(Data!E83,0)</f>
        <v>0</v>
      </c>
      <c r="E83" s="39">
        <f>IFERROR(Data!H83,0)</f>
        <v>0</v>
      </c>
      <c r="F83" s="39">
        <f>IFERROR(Data!G83,0)</f>
        <v>0</v>
      </c>
    </row>
    <row r="84" spans="1:6">
      <c r="A84" s="39" t="str">
        <f>CHOOSE(MONTH(Data!A84),"January","February","March","April","May","June","July","August","September","October","November","December")</f>
        <v>March</v>
      </c>
      <c r="B84" s="39">
        <f>WEEKNUM(Data!A84,2)-WEEKNUM(DATE(YEAR(Data!A84),MONTH(Data!A84),1),2)+1</f>
        <v>4</v>
      </c>
      <c r="C84" s="39">
        <f>Data!B84</f>
        <v>12</v>
      </c>
      <c r="D84" s="39">
        <f>IFERROR(Data!E84,0)</f>
        <v>0</v>
      </c>
      <c r="E84" s="39">
        <f>IFERROR(Data!H84,0)</f>
        <v>0</v>
      </c>
      <c r="F84" s="39">
        <f>IFERROR(Data!G84,0)</f>
        <v>0</v>
      </c>
    </row>
    <row r="85" spans="1:6">
      <c r="A85" s="39" t="str">
        <f>CHOOSE(MONTH(Data!A85),"January","February","March","April","May","June","July","August","September","October","November","December")</f>
        <v>March</v>
      </c>
      <c r="B85" s="39">
        <f>WEEKNUM(Data!A85,2)-WEEKNUM(DATE(YEAR(Data!A85),MONTH(Data!A85),1),2)+1</f>
        <v>4</v>
      </c>
      <c r="C85" s="39">
        <f>Data!B85</f>
        <v>12</v>
      </c>
      <c r="D85" s="39">
        <f>IFERROR(Data!E85,0)</f>
        <v>58</v>
      </c>
      <c r="E85" s="39">
        <f>IFERROR(Data!H85,0)</f>
        <v>767</v>
      </c>
      <c r="F85" s="39">
        <f>IFERROR(Data!G85,0)</f>
        <v>568</v>
      </c>
    </row>
    <row r="86" spans="1:6">
      <c r="A86" s="39" t="str">
        <f>CHOOSE(MONTH(Data!A86),"January","February","March","April","May","June","July","August","September","October","November","December")</f>
        <v>March</v>
      </c>
      <c r="B86" s="39">
        <f>WEEKNUM(Data!A86,2)-WEEKNUM(DATE(YEAR(Data!A86),MONTH(Data!A86),1),2)+1</f>
        <v>5</v>
      </c>
      <c r="C86" s="39">
        <f>Data!B86</f>
        <v>13</v>
      </c>
      <c r="D86" s="39">
        <f>IFERROR(Data!E86,0)</f>
        <v>0</v>
      </c>
      <c r="E86" s="39">
        <f>IFERROR(Data!H86,0)</f>
        <v>0</v>
      </c>
      <c r="F86" s="39">
        <f>IFERROR(Data!G86,0)</f>
        <v>0</v>
      </c>
    </row>
    <row r="87" spans="1:6">
      <c r="A87" s="39" t="str">
        <f>CHOOSE(MONTH(Data!A87),"January","February","March","April","May","June","July","August","September","October","November","December")</f>
        <v>March</v>
      </c>
      <c r="B87" s="39">
        <f>WEEKNUM(Data!A87,2)-WEEKNUM(DATE(YEAR(Data!A87),MONTH(Data!A87),1),2)+1</f>
        <v>5</v>
      </c>
      <c r="C87" s="39">
        <f>Data!B87</f>
        <v>13</v>
      </c>
      <c r="D87" s="39">
        <f>IFERROR(Data!E87,0)</f>
        <v>0</v>
      </c>
      <c r="E87" s="39">
        <f>IFERROR(Data!H87,0)</f>
        <v>0</v>
      </c>
      <c r="F87" s="39">
        <f>IFERROR(Data!G87,0)</f>
        <v>0</v>
      </c>
    </row>
    <row r="88" spans="1:6">
      <c r="A88" s="39" t="str">
        <f>CHOOSE(MONTH(Data!A88),"January","February","March","April","May","June","July","August","September","October","November","December")</f>
        <v>March</v>
      </c>
      <c r="B88" s="39">
        <f>WEEKNUM(Data!A88,2)-WEEKNUM(DATE(YEAR(Data!A88),MONTH(Data!A88),1),2)+1</f>
        <v>5</v>
      </c>
      <c r="C88" s="39">
        <f>Data!B88</f>
        <v>13</v>
      </c>
      <c r="D88" s="39">
        <f>IFERROR(Data!E88,0)</f>
        <v>0</v>
      </c>
      <c r="E88" s="39">
        <f>IFERROR(Data!H88,0)</f>
        <v>0</v>
      </c>
      <c r="F88" s="39">
        <f>IFERROR(Data!G88,0)</f>
        <v>0</v>
      </c>
    </row>
    <row r="89" spans="1:6">
      <c r="A89" s="39" t="str">
        <f>CHOOSE(MONTH(Data!A89),"January","February","March","April","May","June","July","August","September","October","November","December")</f>
        <v>March</v>
      </c>
      <c r="B89" s="39">
        <f>WEEKNUM(Data!A89,2)-WEEKNUM(DATE(YEAR(Data!A89),MONTH(Data!A89),1),2)+1</f>
        <v>5</v>
      </c>
      <c r="C89" s="39">
        <f>Data!B89</f>
        <v>13</v>
      </c>
      <c r="D89" s="39">
        <f>IFERROR(Data!E89,0)</f>
        <v>0</v>
      </c>
      <c r="E89" s="39">
        <f>IFERROR(Data!H89,0)</f>
        <v>0</v>
      </c>
      <c r="F89" s="39">
        <f>IFERROR(Data!G89,0)</f>
        <v>0</v>
      </c>
    </row>
    <row r="90" spans="1:6">
      <c r="A90" s="39" t="str">
        <f>CHOOSE(MONTH(Data!A90),"January","February","March","April","May","June","July","August","September","October","November","December")</f>
        <v>March</v>
      </c>
      <c r="B90" s="39">
        <f>WEEKNUM(Data!A90,2)-WEEKNUM(DATE(YEAR(Data!A90),MONTH(Data!A90),1),2)+1</f>
        <v>5</v>
      </c>
      <c r="C90" s="39">
        <f>Data!B90</f>
        <v>13</v>
      </c>
      <c r="D90" s="39">
        <f>IFERROR(Data!E90,0)</f>
        <v>0</v>
      </c>
      <c r="E90" s="39">
        <f>IFERROR(Data!H90,0)</f>
        <v>0</v>
      </c>
      <c r="F90" s="39">
        <f>IFERROR(Data!G90,0)</f>
        <v>0</v>
      </c>
    </row>
    <row r="91" spans="1:6">
      <c r="A91" s="39" t="str">
        <f>CHOOSE(MONTH(Data!A91),"January","February","March","April","May","June","July","August","September","October","November","December")</f>
        <v>March</v>
      </c>
      <c r="B91" s="39">
        <f>WEEKNUM(Data!A91,2)-WEEKNUM(DATE(YEAR(Data!A91),MONTH(Data!A91),1),2)+1</f>
        <v>5</v>
      </c>
      <c r="C91" s="39">
        <f>Data!B91</f>
        <v>13</v>
      </c>
      <c r="D91" s="39">
        <f>IFERROR(Data!E91,0)</f>
        <v>0</v>
      </c>
      <c r="E91" s="39">
        <f>IFERROR(Data!H91,0)</f>
        <v>0</v>
      </c>
      <c r="F91" s="39">
        <f>IFERROR(Data!G91,0)</f>
        <v>0</v>
      </c>
    </row>
    <row r="92" spans="1:6">
      <c r="A92" s="39" t="str">
        <f>CHOOSE(MONTH(Data!A92),"January","February","March","April","May","June","July","August","September","October","November","December")</f>
        <v>March</v>
      </c>
      <c r="B92" s="39">
        <f>WEEKNUM(Data!A92,2)-WEEKNUM(DATE(YEAR(Data!A92),MONTH(Data!A92),1),2)+1</f>
        <v>5</v>
      </c>
      <c r="C92" s="39">
        <f>Data!B92</f>
        <v>13</v>
      </c>
      <c r="D92" s="39">
        <f>IFERROR(Data!E92,0)</f>
        <v>38</v>
      </c>
      <c r="E92" s="39">
        <f>IFERROR(Data!H92,0)</f>
        <v>484</v>
      </c>
      <c r="F92" s="39">
        <f>IFERROR(Data!G92,0)</f>
        <v>385</v>
      </c>
    </row>
    <row r="93" spans="1:6">
      <c r="A93" s="39" t="str">
        <f>CHOOSE(MONTH(Data!A93),"January","February","March","April","May","June","July","August","September","October","November","December")</f>
        <v>April</v>
      </c>
      <c r="B93" s="39">
        <f>WEEKNUM(Data!A93,2)-WEEKNUM(DATE(YEAR(Data!A93),MONTH(Data!A93),1),2)+1</f>
        <v>1</v>
      </c>
      <c r="C93" s="39">
        <f>Data!B93</f>
        <v>14</v>
      </c>
      <c r="D93" s="39">
        <f>IFERROR(Data!E93,0)</f>
        <v>0</v>
      </c>
      <c r="E93" s="39">
        <f>IFERROR(Data!H93,0)</f>
        <v>0</v>
      </c>
      <c r="F93" s="39">
        <f>IFERROR(Data!G93,0)</f>
        <v>0</v>
      </c>
    </row>
    <row r="94" spans="1:6">
      <c r="A94" s="39" t="str">
        <f>CHOOSE(MONTH(Data!A94),"January","February","March","April","May","June","July","August","September","October","November","December")</f>
        <v>April</v>
      </c>
      <c r="B94" s="39">
        <f>WEEKNUM(Data!A94,2)-WEEKNUM(DATE(YEAR(Data!A94),MONTH(Data!A94),1),2)+1</f>
        <v>1</v>
      </c>
      <c r="C94" s="39">
        <f>Data!B94</f>
        <v>14</v>
      </c>
      <c r="D94" s="39">
        <f>IFERROR(Data!E94,0)</f>
        <v>0</v>
      </c>
      <c r="E94" s="39">
        <f>IFERROR(Data!H94,0)</f>
        <v>0</v>
      </c>
      <c r="F94" s="39">
        <f>IFERROR(Data!G94,0)</f>
        <v>0</v>
      </c>
    </row>
    <row r="95" spans="1:6">
      <c r="A95" s="39" t="str">
        <f>CHOOSE(MONTH(Data!A95),"January","February","March","April","May","June","July","August","September","October","November","December")</f>
        <v>April</v>
      </c>
      <c r="B95" s="39">
        <f>WEEKNUM(Data!A95,2)-WEEKNUM(DATE(YEAR(Data!A95),MONTH(Data!A95),1),2)+1</f>
        <v>1</v>
      </c>
      <c r="C95" s="39">
        <f>Data!B95</f>
        <v>14</v>
      </c>
      <c r="D95" s="39">
        <f>IFERROR(Data!E95,0)</f>
        <v>0</v>
      </c>
      <c r="E95" s="39">
        <f>IFERROR(Data!H95,0)</f>
        <v>0</v>
      </c>
      <c r="F95" s="39">
        <f>IFERROR(Data!G95,0)</f>
        <v>0</v>
      </c>
    </row>
    <row r="96" spans="1:6">
      <c r="A96" s="39" t="str">
        <f>CHOOSE(MONTH(Data!A96),"January","February","March","April","May","June","July","August","September","October","November","December")</f>
        <v>April</v>
      </c>
      <c r="B96" s="39">
        <f>WEEKNUM(Data!A96,2)-WEEKNUM(DATE(YEAR(Data!A96),MONTH(Data!A96),1),2)+1</f>
        <v>1</v>
      </c>
      <c r="C96" s="39">
        <f>Data!B96</f>
        <v>14</v>
      </c>
      <c r="D96" s="39">
        <f>IFERROR(Data!E96,0)</f>
        <v>0</v>
      </c>
      <c r="E96" s="39">
        <f>IFERROR(Data!H96,0)</f>
        <v>0</v>
      </c>
      <c r="F96" s="39">
        <f>IFERROR(Data!G96,0)</f>
        <v>0</v>
      </c>
    </row>
    <row r="97" spans="1:6">
      <c r="A97" s="39" t="str">
        <f>CHOOSE(MONTH(Data!A97),"January","February","March","April","May","June","July","August","September","October","November","December")</f>
        <v>April</v>
      </c>
      <c r="B97" s="39">
        <f>WEEKNUM(Data!A97,2)-WEEKNUM(DATE(YEAR(Data!A97),MONTH(Data!A97),1),2)+1</f>
        <v>1</v>
      </c>
      <c r="C97" s="39">
        <f>Data!B97</f>
        <v>14</v>
      </c>
      <c r="D97" s="39">
        <f>IFERROR(Data!E97,0)</f>
        <v>0</v>
      </c>
      <c r="E97" s="39">
        <f>IFERROR(Data!H97,0)</f>
        <v>0</v>
      </c>
      <c r="F97" s="39">
        <f>IFERROR(Data!G97,0)</f>
        <v>0</v>
      </c>
    </row>
    <row r="98" spans="1:6">
      <c r="A98" s="39" t="str">
        <f>CHOOSE(MONTH(Data!A98),"January","February","March","April","May","June","July","August","September","October","November","December")</f>
        <v>April</v>
      </c>
      <c r="B98" s="39">
        <f>WEEKNUM(Data!A98,2)-WEEKNUM(DATE(YEAR(Data!A98),MONTH(Data!A98),1),2)+1</f>
        <v>1</v>
      </c>
      <c r="C98" s="39">
        <f>Data!B98</f>
        <v>14</v>
      </c>
      <c r="D98" s="39">
        <f>IFERROR(Data!E98,0)</f>
        <v>0</v>
      </c>
      <c r="E98" s="39">
        <f>IFERROR(Data!H98,0)</f>
        <v>0</v>
      </c>
      <c r="F98" s="39">
        <f>IFERROR(Data!G98,0)</f>
        <v>0</v>
      </c>
    </row>
    <row r="99" spans="1:6">
      <c r="A99" s="39" t="str">
        <f>CHOOSE(MONTH(Data!A99),"January","February","March","April","May","June","July","August","September","October","November","December")</f>
        <v>April</v>
      </c>
      <c r="B99" s="39">
        <f>WEEKNUM(Data!A99,2)-WEEKNUM(DATE(YEAR(Data!A99),MONTH(Data!A99),1),2)+1</f>
        <v>1</v>
      </c>
      <c r="C99" s="39">
        <f>Data!B99</f>
        <v>14</v>
      </c>
      <c r="D99" s="39">
        <f>IFERROR(Data!E99,0)</f>
        <v>42</v>
      </c>
      <c r="E99" s="39">
        <f>IFERROR(Data!H99,0)</f>
        <v>460</v>
      </c>
      <c r="F99" s="39">
        <f>IFERROR(Data!G99,0)</f>
        <v>321</v>
      </c>
    </row>
    <row r="100" spans="1:6">
      <c r="A100" s="39" t="str">
        <f>CHOOSE(MONTH(Data!A100),"January","February","March","April","May","June","July","August","September","October","November","December")</f>
        <v>April</v>
      </c>
      <c r="B100" s="39">
        <f>WEEKNUM(Data!A100,2)-WEEKNUM(DATE(YEAR(Data!A100),MONTH(Data!A100),1),2)+1</f>
        <v>2</v>
      </c>
      <c r="C100" s="39">
        <f>Data!B100</f>
        <v>15</v>
      </c>
      <c r="D100" s="39">
        <f>IFERROR(Data!E100,0)</f>
        <v>0</v>
      </c>
      <c r="E100" s="39">
        <f>IFERROR(Data!H100,0)</f>
        <v>0</v>
      </c>
      <c r="F100" s="39">
        <f>IFERROR(Data!G100,0)</f>
        <v>0</v>
      </c>
    </row>
    <row r="101" spans="1:6">
      <c r="A101" s="39" t="str">
        <f>CHOOSE(MONTH(Data!A101),"January","February","March","April","May","June","July","August","September","October","November","December")</f>
        <v>April</v>
      </c>
      <c r="B101" s="39">
        <f>WEEKNUM(Data!A101,2)-WEEKNUM(DATE(YEAR(Data!A101),MONTH(Data!A101),1),2)+1</f>
        <v>2</v>
      </c>
      <c r="C101" s="39">
        <f>Data!B101</f>
        <v>15</v>
      </c>
      <c r="D101" s="39">
        <f>IFERROR(Data!E101,0)</f>
        <v>0</v>
      </c>
      <c r="E101" s="39">
        <f>IFERROR(Data!H101,0)</f>
        <v>0</v>
      </c>
      <c r="F101" s="39">
        <f>IFERROR(Data!G101,0)</f>
        <v>0</v>
      </c>
    </row>
    <row r="102" spans="1:6">
      <c r="A102" s="39" t="str">
        <f>CHOOSE(MONTH(Data!A102),"January","February","March","April","May","June","July","August","September","October","November","December")</f>
        <v>April</v>
      </c>
      <c r="B102" s="39">
        <f>WEEKNUM(Data!A102,2)-WEEKNUM(DATE(YEAR(Data!A102),MONTH(Data!A102),1),2)+1</f>
        <v>2</v>
      </c>
      <c r="C102" s="39">
        <f>Data!B102</f>
        <v>15</v>
      </c>
      <c r="D102" s="39">
        <f>IFERROR(Data!E102,0)</f>
        <v>0</v>
      </c>
      <c r="E102" s="39">
        <f>IFERROR(Data!H102,0)</f>
        <v>0</v>
      </c>
      <c r="F102" s="39">
        <f>IFERROR(Data!G102,0)</f>
        <v>0</v>
      </c>
    </row>
    <row r="103" spans="1:6">
      <c r="A103" s="39" t="str">
        <f>CHOOSE(MONTH(Data!A103),"January","February","March","April","May","June","July","August","September","October","November","December")</f>
        <v>April</v>
      </c>
      <c r="B103" s="39">
        <f>WEEKNUM(Data!A103,2)-WEEKNUM(DATE(YEAR(Data!A103),MONTH(Data!A103),1),2)+1</f>
        <v>2</v>
      </c>
      <c r="C103" s="39">
        <f>Data!B103</f>
        <v>15</v>
      </c>
      <c r="D103" s="39">
        <f>IFERROR(Data!E103,0)</f>
        <v>0</v>
      </c>
      <c r="E103" s="39">
        <f>IFERROR(Data!H103,0)</f>
        <v>0</v>
      </c>
      <c r="F103" s="39">
        <f>IFERROR(Data!G103,0)</f>
        <v>0</v>
      </c>
    </row>
    <row r="104" spans="1:6">
      <c r="A104" s="39" t="str">
        <f>CHOOSE(MONTH(Data!A104),"January","February","March","April","May","June","July","August","September","October","November","December")</f>
        <v>April</v>
      </c>
      <c r="B104" s="39">
        <f>WEEKNUM(Data!A104,2)-WEEKNUM(DATE(YEAR(Data!A104),MONTH(Data!A104),1),2)+1</f>
        <v>2</v>
      </c>
      <c r="C104" s="39">
        <f>Data!B104</f>
        <v>15</v>
      </c>
      <c r="D104" s="39">
        <f>IFERROR(Data!E104,0)</f>
        <v>0</v>
      </c>
      <c r="E104" s="39">
        <f>IFERROR(Data!H104,0)</f>
        <v>0</v>
      </c>
      <c r="F104" s="39">
        <f>IFERROR(Data!G104,0)</f>
        <v>0</v>
      </c>
    </row>
    <row r="105" spans="1:6">
      <c r="A105" s="39" t="str">
        <f>CHOOSE(MONTH(Data!A105),"January","February","March","April","May","June","July","August","September","October","November","December")</f>
        <v>April</v>
      </c>
      <c r="B105" s="39">
        <f>WEEKNUM(Data!A105,2)-WEEKNUM(DATE(YEAR(Data!A105),MONTH(Data!A105),1),2)+1</f>
        <v>2</v>
      </c>
      <c r="C105" s="39">
        <f>Data!B105</f>
        <v>15</v>
      </c>
      <c r="D105" s="39">
        <f>IFERROR(Data!E105,0)</f>
        <v>0</v>
      </c>
      <c r="E105" s="39">
        <f>IFERROR(Data!H105,0)</f>
        <v>0</v>
      </c>
      <c r="F105" s="39">
        <f>IFERROR(Data!G105,0)</f>
        <v>0</v>
      </c>
    </row>
    <row r="106" spans="1:6">
      <c r="A106" s="39" t="str">
        <f>CHOOSE(MONTH(Data!A106),"January","February","March","April","May","June","July","August","September","October","November","December")</f>
        <v>April</v>
      </c>
      <c r="B106" s="39">
        <f>WEEKNUM(Data!A106,2)-WEEKNUM(DATE(YEAR(Data!A106),MONTH(Data!A106),1),2)+1</f>
        <v>2</v>
      </c>
      <c r="C106" s="39">
        <f>Data!B106</f>
        <v>15</v>
      </c>
      <c r="D106" s="39">
        <f>IFERROR(Data!E106,0)</f>
        <v>43</v>
      </c>
      <c r="E106" s="39">
        <f>IFERROR(Data!H106,0)</f>
        <v>588</v>
      </c>
      <c r="F106" s="39">
        <f>IFERROR(Data!G106,0)</f>
        <v>471</v>
      </c>
    </row>
    <row r="107" spans="1:6">
      <c r="A107" s="39" t="str">
        <f>CHOOSE(MONTH(Data!A107),"January","February","March","April","May","June","July","August","September","October","November","December")</f>
        <v>April</v>
      </c>
      <c r="B107" s="39">
        <f>WEEKNUM(Data!A107,2)-WEEKNUM(DATE(YEAR(Data!A107),MONTH(Data!A107),1),2)+1</f>
        <v>3</v>
      </c>
      <c r="C107" s="39">
        <f>Data!B107</f>
        <v>16</v>
      </c>
      <c r="D107" s="39">
        <f>IFERROR(Data!E107,0)</f>
        <v>0</v>
      </c>
      <c r="E107" s="39">
        <f>IFERROR(Data!H107,0)</f>
        <v>0</v>
      </c>
      <c r="F107" s="39">
        <f>IFERROR(Data!G107,0)</f>
        <v>0</v>
      </c>
    </row>
    <row r="108" spans="1:6">
      <c r="A108" s="39" t="str">
        <f>CHOOSE(MONTH(Data!A108),"January","February","March","April","May","June","July","August","September","October","November","December")</f>
        <v>April</v>
      </c>
      <c r="B108" s="39">
        <f>WEEKNUM(Data!A108,2)-WEEKNUM(DATE(YEAR(Data!A108),MONTH(Data!A108),1),2)+1</f>
        <v>3</v>
      </c>
      <c r="C108" s="39">
        <f>Data!B108</f>
        <v>16</v>
      </c>
      <c r="D108" s="39">
        <f>IFERROR(Data!E108,0)</f>
        <v>0</v>
      </c>
      <c r="E108" s="39">
        <f>IFERROR(Data!H108,0)</f>
        <v>0</v>
      </c>
      <c r="F108" s="39">
        <f>IFERROR(Data!G108,0)</f>
        <v>0</v>
      </c>
    </row>
    <row r="109" spans="1:6">
      <c r="A109" s="39" t="str">
        <f>CHOOSE(MONTH(Data!A109),"January","February","March","April","May","June","July","August","September","October","November","December")</f>
        <v>April</v>
      </c>
      <c r="B109" s="39">
        <f>WEEKNUM(Data!A109,2)-WEEKNUM(DATE(YEAR(Data!A109),MONTH(Data!A109),1),2)+1</f>
        <v>3</v>
      </c>
      <c r="C109" s="39">
        <f>Data!B109</f>
        <v>16</v>
      </c>
      <c r="D109" s="39">
        <f>IFERROR(Data!E109,0)</f>
        <v>0</v>
      </c>
      <c r="E109" s="39">
        <f>IFERROR(Data!H109,0)</f>
        <v>0</v>
      </c>
      <c r="F109" s="39">
        <f>IFERROR(Data!G109,0)</f>
        <v>0</v>
      </c>
    </row>
    <row r="110" spans="1:6">
      <c r="A110" s="39" t="str">
        <f>CHOOSE(MONTH(Data!A110),"January","February","March","April","May","June","July","August","September","October","November","December")</f>
        <v>April</v>
      </c>
      <c r="B110" s="39">
        <f>WEEKNUM(Data!A110,2)-WEEKNUM(DATE(YEAR(Data!A110),MONTH(Data!A110),1),2)+1</f>
        <v>3</v>
      </c>
      <c r="C110" s="39">
        <f>Data!B110</f>
        <v>16</v>
      </c>
      <c r="D110" s="39">
        <f>IFERROR(Data!E110,0)</f>
        <v>0</v>
      </c>
      <c r="E110" s="39">
        <f>IFERROR(Data!H110,0)</f>
        <v>0</v>
      </c>
      <c r="F110" s="39">
        <f>IFERROR(Data!G110,0)</f>
        <v>0</v>
      </c>
    </row>
    <row r="111" spans="1:6">
      <c r="A111" s="39" t="str">
        <f>CHOOSE(MONTH(Data!A111),"January","February","March","April","May","June","July","August","September","October","November","December")</f>
        <v>April</v>
      </c>
      <c r="B111" s="39">
        <f>WEEKNUM(Data!A111,2)-WEEKNUM(DATE(YEAR(Data!A111),MONTH(Data!A111),1),2)+1</f>
        <v>3</v>
      </c>
      <c r="C111" s="39">
        <f>Data!B111</f>
        <v>16</v>
      </c>
      <c r="D111" s="39">
        <f>IFERROR(Data!E111,0)</f>
        <v>0</v>
      </c>
      <c r="E111" s="39">
        <f>IFERROR(Data!H111,0)</f>
        <v>0</v>
      </c>
      <c r="F111" s="39">
        <f>IFERROR(Data!G111,0)</f>
        <v>0</v>
      </c>
    </row>
    <row r="112" spans="1:6">
      <c r="A112" s="39" t="str">
        <f>CHOOSE(MONTH(Data!A112),"January","February","March","April","May","June","July","August","September","October","November","December")</f>
        <v>April</v>
      </c>
      <c r="B112" s="39">
        <f>WEEKNUM(Data!A112,2)-WEEKNUM(DATE(YEAR(Data!A112),MONTH(Data!A112),1),2)+1</f>
        <v>3</v>
      </c>
      <c r="C112" s="39">
        <f>Data!B112</f>
        <v>16</v>
      </c>
      <c r="D112" s="39">
        <f>IFERROR(Data!E112,0)</f>
        <v>0</v>
      </c>
      <c r="E112" s="39">
        <f>IFERROR(Data!H112,0)</f>
        <v>0</v>
      </c>
      <c r="F112" s="39">
        <f>IFERROR(Data!G112,0)</f>
        <v>0</v>
      </c>
    </row>
    <row r="113" spans="1:6">
      <c r="A113" s="39" t="str">
        <f>CHOOSE(MONTH(Data!A113),"January","February","March","April","May","June","July","August","September","October","November","December")</f>
        <v>April</v>
      </c>
      <c r="B113" s="39">
        <f>WEEKNUM(Data!A113,2)-WEEKNUM(DATE(YEAR(Data!A113),MONTH(Data!A113),1),2)+1</f>
        <v>3</v>
      </c>
      <c r="C113" s="39">
        <f>Data!B113</f>
        <v>16</v>
      </c>
      <c r="D113" s="39">
        <f>IFERROR(Data!E113,0)</f>
        <v>55</v>
      </c>
      <c r="E113" s="39">
        <f>IFERROR(Data!H113,0)</f>
        <v>722</v>
      </c>
      <c r="F113" s="39">
        <f>IFERROR(Data!G113,0)</f>
        <v>532</v>
      </c>
    </row>
    <row r="114" spans="1:6">
      <c r="A114" s="39" t="str">
        <f>CHOOSE(MONTH(Data!A114),"January","February","March","April","May","June","July","August","September","October","November","December")</f>
        <v>April</v>
      </c>
      <c r="B114" s="39">
        <f>WEEKNUM(Data!A114,2)-WEEKNUM(DATE(YEAR(Data!A114),MONTH(Data!A114),1),2)+1</f>
        <v>4</v>
      </c>
      <c r="C114" s="39">
        <f>Data!B114</f>
        <v>17</v>
      </c>
      <c r="D114" s="39">
        <f>IFERROR(Data!E114,0)</f>
        <v>0</v>
      </c>
      <c r="E114" s="39">
        <f>IFERROR(Data!H114,0)</f>
        <v>0</v>
      </c>
      <c r="F114" s="39">
        <f>IFERROR(Data!G114,0)</f>
        <v>0</v>
      </c>
    </row>
    <row r="115" spans="1:6">
      <c r="A115" s="39" t="str">
        <f>CHOOSE(MONTH(Data!A115),"January","February","March","April","May","June","July","August","September","October","November","December")</f>
        <v>April</v>
      </c>
      <c r="B115" s="39">
        <f>WEEKNUM(Data!A115,2)-WEEKNUM(DATE(YEAR(Data!A115),MONTH(Data!A115),1),2)+1</f>
        <v>4</v>
      </c>
      <c r="C115" s="39">
        <f>Data!B115</f>
        <v>17</v>
      </c>
      <c r="D115" s="39">
        <f>IFERROR(Data!E115,0)</f>
        <v>0</v>
      </c>
      <c r="E115" s="39">
        <f>IFERROR(Data!H115,0)</f>
        <v>0</v>
      </c>
      <c r="F115" s="39">
        <f>IFERROR(Data!G115,0)</f>
        <v>0</v>
      </c>
    </row>
    <row r="116" spans="1:6">
      <c r="A116" s="39" t="str">
        <f>CHOOSE(MONTH(Data!A116),"January","February","March","April","May","June","July","August","September","October","November","December")</f>
        <v>April</v>
      </c>
      <c r="B116" s="39">
        <f>WEEKNUM(Data!A116,2)-WEEKNUM(DATE(YEAR(Data!A116),MONTH(Data!A116),1),2)+1</f>
        <v>4</v>
      </c>
      <c r="C116" s="39">
        <f>Data!B116</f>
        <v>17</v>
      </c>
      <c r="D116" s="39">
        <f>IFERROR(Data!E116,0)</f>
        <v>0</v>
      </c>
      <c r="E116" s="39">
        <f>IFERROR(Data!H116,0)</f>
        <v>0</v>
      </c>
      <c r="F116" s="39">
        <f>IFERROR(Data!G116,0)</f>
        <v>0</v>
      </c>
    </row>
    <row r="117" spans="1:6">
      <c r="A117" s="39" t="str">
        <f>CHOOSE(MONTH(Data!A117),"January","February","March","April","May","June","July","August","September","October","November","December")</f>
        <v>April</v>
      </c>
      <c r="B117" s="39">
        <f>WEEKNUM(Data!A117,2)-WEEKNUM(DATE(YEAR(Data!A117),MONTH(Data!A117),1),2)+1</f>
        <v>4</v>
      </c>
      <c r="C117" s="39">
        <f>Data!B117</f>
        <v>17</v>
      </c>
      <c r="D117" s="39">
        <f>IFERROR(Data!E117,0)</f>
        <v>0</v>
      </c>
      <c r="E117" s="39">
        <f>IFERROR(Data!H117,0)</f>
        <v>0</v>
      </c>
      <c r="F117" s="39">
        <f>IFERROR(Data!G117,0)</f>
        <v>0</v>
      </c>
    </row>
    <row r="118" spans="1:6">
      <c r="A118" s="39" t="str">
        <f>CHOOSE(MONTH(Data!A118),"January","February","March","April","May","June","July","August","September","October","November","December")</f>
        <v>April</v>
      </c>
      <c r="B118" s="39">
        <f>WEEKNUM(Data!A118,2)-WEEKNUM(DATE(YEAR(Data!A118),MONTH(Data!A118),1),2)+1</f>
        <v>4</v>
      </c>
      <c r="C118" s="39">
        <f>Data!B118</f>
        <v>17</v>
      </c>
      <c r="D118" s="39">
        <f>IFERROR(Data!E118,0)</f>
        <v>0</v>
      </c>
      <c r="E118" s="39">
        <f>IFERROR(Data!H118,0)</f>
        <v>0</v>
      </c>
      <c r="F118" s="39">
        <f>IFERROR(Data!G118,0)</f>
        <v>0</v>
      </c>
    </row>
    <row r="119" spans="1:6">
      <c r="A119" s="39" t="str">
        <f>CHOOSE(MONTH(Data!A119),"January","February","March","April","May","June","July","August","September","October","November","December")</f>
        <v>April</v>
      </c>
      <c r="B119" s="39">
        <f>WEEKNUM(Data!A119,2)-WEEKNUM(DATE(YEAR(Data!A119),MONTH(Data!A119),1),2)+1</f>
        <v>4</v>
      </c>
      <c r="C119" s="39">
        <f>Data!B119</f>
        <v>17</v>
      </c>
      <c r="D119" s="39">
        <f>IFERROR(Data!E119,0)</f>
        <v>0</v>
      </c>
      <c r="E119" s="39">
        <f>IFERROR(Data!H119,0)</f>
        <v>0</v>
      </c>
      <c r="F119" s="39">
        <f>IFERROR(Data!G119,0)</f>
        <v>0</v>
      </c>
    </row>
    <row r="120" spans="1:6">
      <c r="A120" s="39" t="str">
        <f>CHOOSE(MONTH(Data!A120),"January","February","March","April","May","June","July","August","September","October","November","December")</f>
        <v>April</v>
      </c>
      <c r="B120" s="39">
        <f>WEEKNUM(Data!A120,2)-WEEKNUM(DATE(YEAR(Data!A120),MONTH(Data!A120),1),2)+1</f>
        <v>4</v>
      </c>
      <c r="C120" s="39">
        <f>Data!B120</f>
        <v>17</v>
      </c>
      <c r="D120" s="39">
        <f>IFERROR(Data!E120,0)</f>
        <v>46</v>
      </c>
      <c r="E120" s="39">
        <f>IFERROR(Data!H120,0)</f>
        <v>554</v>
      </c>
      <c r="F120" s="39">
        <f>IFERROR(Data!G120,0)</f>
        <v>395</v>
      </c>
    </row>
    <row r="121" spans="1:6">
      <c r="A121" s="39" t="str">
        <f>CHOOSE(MONTH(Data!A121),"January","February","March","April","May","June","July","August","September","October","November","December")</f>
        <v>April</v>
      </c>
      <c r="B121" s="39">
        <f>WEEKNUM(Data!A121,2)-WEEKNUM(DATE(YEAR(Data!A121),MONTH(Data!A121),1),2)+1</f>
        <v>5</v>
      </c>
      <c r="C121" s="39">
        <f>Data!B121</f>
        <v>18</v>
      </c>
      <c r="D121" s="39">
        <f>IFERROR(Data!E121,0)</f>
        <v>0</v>
      </c>
      <c r="E121" s="39">
        <f>IFERROR(Data!H121,0)</f>
        <v>0</v>
      </c>
      <c r="F121" s="39">
        <f>IFERROR(Data!G121,0)</f>
        <v>0</v>
      </c>
    </row>
    <row r="122" spans="1:6">
      <c r="A122" s="39" t="str">
        <f>CHOOSE(MONTH(Data!A122),"January","February","March","April","May","June","July","August","September","October","November","December")</f>
        <v>April</v>
      </c>
      <c r="B122" s="39">
        <f>WEEKNUM(Data!A122,2)-WEEKNUM(DATE(YEAR(Data!A122),MONTH(Data!A122),1),2)+1</f>
        <v>5</v>
      </c>
      <c r="C122" s="39">
        <f>Data!B122</f>
        <v>18</v>
      </c>
      <c r="D122" s="39">
        <f>IFERROR(Data!E122,0)</f>
        <v>0</v>
      </c>
      <c r="E122" s="39">
        <f>IFERROR(Data!H122,0)</f>
        <v>0</v>
      </c>
      <c r="F122" s="39">
        <f>IFERROR(Data!G122,0)</f>
        <v>0</v>
      </c>
    </row>
    <row r="123" spans="1:6">
      <c r="A123" s="39" t="str">
        <f>CHOOSE(MONTH(Data!A123),"January","February","March","April","May","June","July","August","September","October","November","December")</f>
        <v>May</v>
      </c>
      <c r="B123" s="39">
        <f>WEEKNUM(Data!A123,2)-WEEKNUM(DATE(YEAR(Data!A123),MONTH(Data!A123),1),2)+1</f>
        <v>1</v>
      </c>
      <c r="C123" s="39">
        <f>Data!B123</f>
        <v>18</v>
      </c>
      <c r="D123" s="39">
        <f>IFERROR(Data!E123,0)</f>
        <v>0</v>
      </c>
      <c r="E123" s="39">
        <f>IFERROR(Data!H123,0)</f>
        <v>0</v>
      </c>
      <c r="F123" s="39">
        <f>IFERROR(Data!G123,0)</f>
        <v>0</v>
      </c>
    </row>
    <row r="124" spans="1:6">
      <c r="A124" s="39" t="str">
        <f>CHOOSE(MONTH(Data!A124),"January","February","March","April","May","June","July","August","September","October","November","December")</f>
        <v>May</v>
      </c>
      <c r="B124" s="39">
        <f>WEEKNUM(Data!A124,2)-WEEKNUM(DATE(YEAR(Data!A124),MONTH(Data!A124),1),2)+1</f>
        <v>1</v>
      </c>
      <c r="C124" s="39">
        <f>Data!B124</f>
        <v>18</v>
      </c>
      <c r="D124" s="39">
        <f>IFERROR(Data!E124,0)</f>
        <v>0</v>
      </c>
      <c r="E124" s="39">
        <f>IFERROR(Data!H124,0)</f>
        <v>0</v>
      </c>
      <c r="F124" s="39">
        <f>IFERROR(Data!G124,0)</f>
        <v>0</v>
      </c>
    </row>
    <row r="125" spans="1:6">
      <c r="A125" s="39" t="str">
        <f>CHOOSE(MONTH(Data!A125),"January","February","March","April","May","June","July","August","September","October","November","December")</f>
        <v>May</v>
      </c>
      <c r="B125" s="39">
        <f>WEEKNUM(Data!A125,2)-WEEKNUM(DATE(YEAR(Data!A125),MONTH(Data!A125),1),2)+1</f>
        <v>1</v>
      </c>
      <c r="C125" s="39">
        <f>Data!B125</f>
        <v>18</v>
      </c>
      <c r="D125" s="39">
        <f>IFERROR(Data!E125,0)</f>
        <v>0</v>
      </c>
      <c r="E125" s="39">
        <f>IFERROR(Data!H125,0)</f>
        <v>0</v>
      </c>
      <c r="F125" s="39">
        <f>IFERROR(Data!G125,0)</f>
        <v>0</v>
      </c>
    </row>
    <row r="126" spans="1:6">
      <c r="A126" s="39" t="str">
        <f>CHOOSE(MONTH(Data!A126),"January","February","March","April","May","June","July","August","September","October","November","December")</f>
        <v>May</v>
      </c>
      <c r="B126" s="39">
        <f>WEEKNUM(Data!A126,2)-WEEKNUM(DATE(YEAR(Data!A126),MONTH(Data!A126),1),2)+1</f>
        <v>1</v>
      </c>
      <c r="C126" s="39">
        <f>Data!B126</f>
        <v>18</v>
      </c>
      <c r="D126" s="39">
        <f>IFERROR(Data!E126,0)</f>
        <v>0</v>
      </c>
      <c r="E126" s="39">
        <f>IFERROR(Data!H126,0)</f>
        <v>0</v>
      </c>
      <c r="F126" s="39">
        <f>IFERROR(Data!G126,0)</f>
        <v>0</v>
      </c>
    </row>
    <row r="127" spans="1:6">
      <c r="A127" s="39" t="str">
        <f>CHOOSE(MONTH(Data!A127),"January","February","March","April","May","June","July","August","September","October","November","December")</f>
        <v>May</v>
      </c>
      <c r="B127" s="39">
        <f>WEEKNUM(Data!A127,2)-WEEKNUM(DATE(YEAR(Data!A127),MONTH(Data!A127),1),2)+1</f>
        <v>1</v>
      </c>
      <c r="C127" s="39">
        <f>Data!B127</f>
        <v>18</v>
      </c>
      <c r="D127" s="39">
        <f>IFERROR(Data!E127,0)</f>
        <v>46</v>
      </c>
      <c r="E127" s="39">
        <f>IFERROR(Data!H127,0)</f>
        <v>510</v>
      </c>
      <c r="F127" s="39">
        <f>IFERROR(Data!G127,0)</f>
        <v>346</v>
      </c>
    </row>
    <row r="128" spans="1:6">
      <c r="A128" s="39" t="str">
        <f>CHOOSE(MONTH(Data!A128),"January","February","March","April","May","June","July","August","September","October","November","December")</f>
        <v>May</v>
      </c>
      <c r="B128" s="39">
        <f>WEEKNUM(Data!A128,2)-WEEKNUM(DATE(YEAR(Data!A128),MONTH(Data!A128),1),2)+1</f>
        <v>2</v>
      </c>
      <c r="C128" s="39">
        <f>Data!B128</f>
        <v>19</v>
      </c>
      <c r="D128" s="39">
        <f>IFERROR(Data!E128,0)</f>
        <v>0</v>
      </c>
      <c r="E128" s="39">
        <f>IFERROR(Data!H128,0)</f>
        <v>0</v>
      </c>
      <c r="F128" s="39">
        <f>IFERROR(Data!G128,0)</f>
        <v>0</v>
      </c>
    </row>
    <row r="129" spans="1:6">
      <c r="A129" s="39" t="str">
        <f>CHOOSE(MONTH(Data!A129),"January","February","March","April","May","June","July","August","September","October","November","December")</f>
        <v>May</v>
      </c>
      <c r="B129" s="39">
        <f>WEEKNUM(Data!A129,2)-WEEKNUM(DATE(YEAR(Data!A129),MONTH(Data!A129),1),2)+1</f>
        <v>2</v>
      </c>
      <c r="C129" s="39">
        <f>Data!B129</f>
        <v>19</v>
      </c>
      <c r="D129" s="39">
        <f>IFERROR(Data!E129,0)</f>
        <v>0</v>
      </c>
      <c r="E129" s="39">
        <f>IFERROR(Data!H129,0)</f>
        <v>0</v>
      </c>
      <c r="F129" s="39">
        <f>IFERROR(Data!G129,0)</f>
        <v>0</v>
      </c>
    </row>
    <row r="130" spans="1:6">
      <c r="A130" s="39" t="str">
        <f>CHOOSE(MONTH(Data!A130),"January","February","March","April","May","June","July","August","September","October","November","December")</f>
        <v>May</v>
      </c>
      <c r="B130" s="39">
        <f>WEEKNUM(Data!A130,2)-WEEKNUM(DATE(YEAR(Data!A130),MONTH(Data!A130),1),2)+1</f>
        <v>2</v>
      </c>
      <c r="C130" s="39">
        <f>Data!B130</f>
        <v>19</v>
      </c>
      <c r="D130" s="39">
        <f>IFERROR(Data!E130,0)</f>
        <v>0</v>
      </c>
      <c r="E130" s="39">
        <f>IFERROR(Data!H130,0)</f>
        <v>0</v>
      </c>
      <c r="F130" s="39">
        <f>IFERROR(Data!G130,0)</f>
        <v>0</v>
      </c>
    </row>
    <row r="131" spans="1:6">
      <c r="A131" s="39" t="str">
        <f>CHOOSE(MONTH(Data!A131),"January","February","March","April","May","June","July","August","September","October","November","December")</f>
        <v>May</v>
      </c>
      <c r="B131" s="39">
        <f>WEEKNUM(Data!A131,2)-WEEKNUM(DATE(YEAR(Data!A131),MONTH(Data!A131),1),2)+1</f>
        <v>2</v>
      </c>
      <c r="C131" s="39">
        <f>Data!B131</f>
        <v>19</v>
      </c>
      <c r="D131" s="39">
        <f>IFERROR(Data!E131,0)</f>
        <v>0</v>
      </c>
      <c r="E131" s="39">
        <f>IFERROR(Data!H131,0)</f>
        <v>0</v>
      </c>
      <c r="F131" s="39">
        <f>IFERROR(Data!G131,0)</f>
        <v>0</v>
      </c>
    </row>
    <row r="132" spans="1:6">
      <c r="A132" s="39" t="str">
        <f>CHOOSE(MONTH(Data!A132),"January","February","March","April","May","June","July","August","September","October","November","December")</f>
        <v>May</v>
      </c>
      <c r="B132" s="39">
        <f>WEEKNUM(Data!A132,2)-WEEKNUM(DATE(YEAR(Data!A132),MONTH(Data!A132),1),2)+1</f>
        <v>2</v>
      </c>
      <c r="C132" s="39">
        <f>Data!B132</f>
        <v>19</v>
      </c>
      <c r="D132" s="39">
        <f>IFERROR(Data!E132,0)</f>
        <v>0</v>
      </c>
      <c r="E132" s="39">
        <f>IFERROR(Data!H132,0)</f>
        <v>0</v>
      </c>
      <c r="F132" s="39">
        <f>IFERROR(Data!G132,0)</f>
        <v>0</v>
      </c>
    </row>
    <row r="133" spans="1:6">
      <c r="A133" s="39" t="str">
        <f>CHOOSE(MONTH(Data!A133),"January","February","March","April","May","June","July","August","September","October","November","December")</f>
        <v>May</v>
      </c>
      <c r="B133" s="39">
        <f>WEEKNUM(Data!A133,2)-WEEKNUM(DATE(YEAR(Data!A133),MONTH(Data!A133),1),2)+1</f>
        <v>2</v>
      </c>
      <c r="C133" s="39">
        <f>Data!B133</f>
        <v>19</v>
      </c>
      <c r="D133" s="39">
        <f>IFERROR(Data!E133,0)</f>
        <v>0</v>
      </c>
      <c r="E133" s="39">
        <f>IFERROR(Data!H133,0)</f>
        <v>0</v>
      </c>
      <c r="F133" s="39">
        <f>IFERROR(Data!G133,0)</f>
        <v>0</v>
      </c>
    </row>
    <row r="134" spans="1:6">
      <c r="A134" s="39" t="str">
        <f>CHOOSE(MONTH(Data!A134),"January","February","March","April","May","June","July","August","September","October","November","December")</f>
        <v>May</v>
      </c>
      <c r="B134" s="39">
        <f>WEEKNUM(Data!A134,2)-WEEKNUM(DATE(YEAR(Data!A134),MONTH(Data!A134),1),2)+1</f>
        <v>2</v>
      </c>
      <c r="C134" s="39">
        <f>Data!B134</f>
        <v>19</v>
      </c>
      <c r="D134" s="39">
        <f>IFERROR(Data!E134,0)</f>
        <v>48</v>
      </c>
      <c r="E134" s="39">
        <f>IFERROR(Data!H134,0)</f>
        <v>587</v>
      </c>
      <c r="F134" s="39">
        <f>IFERROR(Data!G134,0)</f>
        <v>402</v>
      </c>
    </row>
    <row r="135" spans="1:6">
      <c r="A135" s="39" t="str">
        <f>CHOOSE(MONTH(Data!A135),"January","February","March","April","May","June","July","August","September","October","November","December")</f>
        <v>May</v>
      </c>
      <c r="B135" s="39">
        <f>WEEKNUM(Data!A135,2)-WEEKNUM(DATE(YEAR(Data!A135),MONTH(Data!A135),1),2)+1</f>
        <v>3</v>
      </c>
      <c r="C135" s="39">
        <f>Data!B135</f>
        <v>20</v>
      </c>
      <c r="D135" s="39">
        <f>IFERROR(Data!E135,0)</f>
        <v>0</v>
      </c>
      <c r="E135" s="39">
        <f>IFERROR(Data!H135,0)</f>
        <v>0</v>
      </c>
      <c r="F135" s="39">
        <f>IFERROR(Data!G135,0)</f>
        <v>0</v>
      </c>
    </row>
    <row r="136" spans="1:6">
      <c r="A136" s="39" t="str">
        <f>CHOOSE(MONTH(Data!A136),"January","February","March","April","May","June","July","August","September","October","November","December")</f>
        <v>May</v>
      </c>
      <c r="B136" s="39">
        <f>WEEKNUM(Data!A136,2)-WEEKNUM(DATE(YEAR(Data!A136),MONTH(Data!A136),1),2)+1</f>
        <v>3</v>
      </c>
      <c r="C136" s="39">
        <f>Data!B136</f>
        <v>20</v>
      </c>
      <c r="D136" s="39">
        <f>IFERROR(Data!E136,0)</f>
        <v>0</v>
      </c>
      <c r="E136" s="39">
        <f>IFERROR(Data!H136,0)</f>
        <v>0</v>
      </c>
      <c r="F136" s="39">
        <f>IFERROR(Data!G136,0)</f>
        <v>0</v>
      </c>
    </row>
    <row r="137" spans="1:6">
      <c r="A137" s="39" t="str">
        <f>CHOOSE(MONTH(Data!A137),"January","February","March","April","May","June","July","August","September","October","November","December")</f>
        <v>May</v>
      </c>
      <c r="B137" s="39">
        <f>WEEKNUM(Data!A137,2)-WEEKNUM(DATE(YEAR(Data!A137),MONTH(Data!A137),1),2)+1</f>
        <v>3</v>
      </c>
      <c r="C137" s="39">
        <f>Data!B137</f>
        <v>20</v>
      </c>
      <c r="D137" s="39">
        <f>IFERROR(Data!E137,0)</f>
        <v>0</v>
      </c>
      <c r="E137" s="39">
        <f>IFERROR(Data!H137,0)</f>
        <v>0</v>
      </c>
      <c r="F137" s="39">
        <f>IFERROR(Data!G137,0)</f>
        <v>0</v>
      </c>
    </row>
    <row r="138" spans="1:6">
      <c r="A138" s="39" t="str">
        <f>CHOOSE(MONTH(Data!A138),"January","February","March","April","May","June","July","August","September","October","November","December")</f>
        <v>May</v>
      </c>
      <c r="B138" s="39">
        <f>WEEKNUM(Data!A138,2)-WEEKNUM(DATE(YEAR(Data!A138),MONTH(Data!A138),1),2)+1</f>
        <v>3</v>
      </c>
      <c r="C138" s="39">
        <f>Data!B138</f>
        <v>20</v>
      </c>
      <c r="D138" s="39">
        <f>IFERROR(Data!E138,0)</f>
        <v>0</v>
      </c>
      <c r="E138" s="39">
        <f>IFERROR(Data!H138,0)</f>
        <v>0</v>
      </c>
      <c r="F138" s="39">
        <f>IFERROR(Data!G138,0)</f>
        <v>0</v>
      </c>
    </row>
    <row r="139" spans="1:6">
      <c r="A139" s="39" t="str">
        <f>CHOOSE(MONTH(Data!A139),"January","February","March","April","May","June","July","August","September","October","November","December")</f>
        <v>May</v>
      </c>
      <c r="B139" s="39">
        <f>WEEKNUM(Data!A139,2)-WEEKNUM(DATE(YEAR(Data!A139),MONTH(Data!A139),1),2)+1</f>
        <v>3</v>
      </c>
      <c r="C139" s="39">
        <f>Data!B139</f>
        <v>20</v>
      </c>
      <c r="D139" s="39">
        <f>IFERROR(Data!E139,0)</f>
        <v>0</v>
      </c>
      <c r="E139" s="39">
        <f>IFERROR(Data!H139,0)</f>
        <v>0</v>
      </c>
      <c r="F139" s="39">
        <f>IFERROR(Data!G139,0)</f>
        <v>0</v>
      </c>
    </row>
    <row r="140" spans="1:6">
      <c r="A140" s="39" t="str">
        <f>CHOOSE(MONTH(Data!A140),"January","February","March","April","May","June","July","August","September","October","November","December")</f>
        <v>May</v>
      </c>
      <c r="B140" s="39">
        <f>WEEKNUM(Data!A140,2)-WEEKNUM(DATE(YEAR(Data!A140),MONTH(Data!A140),1),2)+1</f>
        <v>3</v>
      </c>
      <c r="C140" s="39">
        <f>Data!B140</f>
        <v>20</v>
      </c>
      <c r="D140" s="39">
        <f>IFERROR(Data!E140,0)</f>
        <v>0</v>
      </c>
      <c r="E140" s="39">
        <f>IFERROR(Data!H140,0)</f>
        <v>0</v>
      </c>
      <c r="F140" s="39">
        <f>IFERROR(Data!G140,0)</f>
        <v>0</v>
      </c>
    </row>
    <row r="141" spans="1:6">
      <c r="A141" s="39" t="str">
        <f>CHOOSE(MONTH(Data!A141),"January","February","March","April","May","June","July","August","September","October","November","December")</f>
        <v>May</v>
      </c>
      <c r="B141" s="39">
        <f>WEEKNUM(Data!A141,2)-WEEKNUM(DATE(YEAR(Data!A141),MONTH(Data!A141),1),2)+1</f>
        <v>3</v>
      </c>
      <c r="C141" s="39">
        <f>Data!B141</f>
        <v>20</v>
      </c>
      <c r="D141" s="39">
        <f>IFERROR(Data!E141,0)</f>
        <v>44</v>
      </c>
      <c r="E141" s="39">
        <f>IFERROR(Data!H141,0)</f>
        <v>595</v>
      </c>
      <c r="F141" s="39">
        <f>IFERROR(Data!G141,0)</f>
        <v>416</v>
      </c>
    </row>
    <row r="142" spans="1:6">
      <c r="A142" s="39" t="str">
        <f>CHOOSE(MONTH(Data!A142),"January","February","March","April","May","June","July","August","September","October","November","December")</f>
        <v>May</v>
      </c>
      <c r="B142" s="39">
        <f>WEEKNUM(Data!A142,2)-WEEKNUM(DATE(YEAR(Data!A142),MONTH(Data!A142),1),2)+1</f>
        <v>4</v>
      </c>
      <c r="C142" s="39">
        <f>Data!B142</f>
        <v>21</v>
      </c>
      <c r="D142" s="39">
        <f>IFERROR(Data!E142,0)</f>
        <v>0</v>
      </c>
      <c r="E142" s="39">
        <f>IFERROR(Data!H142,0)</f>
        <v>0</v>
      </c>
      <c r="F142" s="39">
        <f>IFERROR(Data!G142,0)</f>
        <v>0</v>
      </c>
    </row>
    <row r="143" spans="1:6">
      <c r="A143" s="39" t="str">
        <f>CHOOSE(MONTH(Data!A143),"January","February","March","April","May","June","July","August","September","October","November","December")</f>
        <v>May</v>
      </c>
      <c r="B143" s="39">
        <f>WEEKNUM(Data!A143,2)-WEEKNUM(DATE(YEAR(Data!A143),MONTH(Data!A143),1),2)+1</f>
        <v>4</v>
      </c>
      <c r="C143" s="39">
        <f>Data!B143</f>
        <v>21</v>
      </c>
      <c r="D143" s="39">
        <f>IFERROR(Data!E143,0)</f>
        <v>0</v>
      </c>
      <c r="E143" s="39">
        <f>IFERROR(Data!H143,0)</f>
        <v>0</v>
      </c>
      <c r="F143" s="39">
        <f>IFERROR(Data!G143,0)</f>
        <v>0</v>
      </c>
    </row>
    <row r="144" spans="1:6">
      <c r="A144" s="39" t="str">
        <f>CHOOSE(MONTH(Data!A144),"January","February","March","April","May","June","July","August","September","October","November","December")</f>
        <v>May</v>
      </c>
      <c r="B144" s="39">
        <f>WEEKNUM(Data!A144,2)-WEEKNUM(DATE(YEAR(Data!A144),MONTH(Data!A144),1),2)+1</f>
        <v>4</v>
      </c>
      <c r="C144" s="39">
        <f>Data!B144</f>
        <v>21</v>
      </c>
      <c r="D144" s="39">
        <f>IFERROR(Data!E144,0)</f>
        <v>0</v>
      </c>
      <c r="E144" s="39">
        <f>IFERROR(Data!H144,0)</f>
        <v>0</v>
      </c>
      <c r="F144" s="39">
        <f>IFERROR(Data!G144,0)</f>
        <v>0</v>
      </c>
    </row>
    <row r="145" spans="1:6">
      <c r="A145" s="39" t="str">
        <f>CHOOSE(MONTH(Data!A145),"January","February","March","April","May","June","July","August","September","October","November","December")</f>
        <v>May</v>
      </c>
      <c r="B145" s="39">
        <f>WEEKNUM(Data!A145,2)-WEEKNUM(DATE(YEAR(Data!A145),MONTH(Data!A145),1),2)+1</f>
        <v>4</v>
      </c>
      <c r="C145" s="39">
        <f>Data!B145</f>
        <v>21</v>
      </c>
      <c r="D145" s="39">
        <f>IFERROR(Data!E145,0)</f>
        <v>0</v>
      </c>
      <c r="E145" s="39">
        <f>IFERROR(Data!H145,0)</f>
        <v>0</v>
      </c>
      <c r="F145" s="39">
        <f>IFERROR(Data!G145,0)</f>
        <v>0</v>
      </c>
    </row>
    <row r="146" spans="1:6">
      <c r="A146" s="39" t="str">
        <f>CHOOSE(MONTH(Data!A146),"January","February","March","April","May","June","July","August","September","October","November","December")</f>
        <v>May</v>
      </c>
      <c r="B146" s="39">
        <f>WEEKNUM(Data!A146,2)-WEEKNUM(DATE(YEAR(Data!A146),MONTH(Data!A146),1),2)+1</f>
        <v>4</v>
      </c>
      <c r="C146" s="39">
        <f>Data!B146</f>
        <v>21</v>
      </c>
      <c r="D146" s="39">
        <f>IFERROR(Data!E146,0)</f>
        <v>0</v>
      </c>
      <c r="E146" s="39">
        <f>IFERROR(Data!H146,0)</f>
        <v>0</v>
      </c>
      <c r="F146" s="39">
        <f>IFERROR(Data!G146,0)</f>
        <v>0</v>
      </c>
    </row>
    <row r="147" spans="1:6">
      <c r="A147" s="39" t="str">
        <f>CHOOSE(MONTH(Data!A147),"January","February","March","April","May","June","July","August","September","October","November","December")</f>
        <v>May</v>
      </c>
      <c r="B147" s="39">
        <f>WEEKNUM(Data!A147,2)-WEEKNUM(DATE(YEAR(Data!A147),MONTH(Data!A147),1),2)+1</f>
        <v>4</v>
      </c>
      <c r="C147" s="39">
        <f>Data!B147</f>
        <v>21</v>
      </c>
      <c r="D147" s="39">
        <f>IFERROR(Data!E147,0)</f>
        <v>0</v>
      </c>
      <c r="E147" s="39">
        <f>IFERROR(Data!H147,0)</f>
        <v>0</v>
      </c>
      <c r="F147" s="39">
        <f>IFERROR(Data!G147,0)</f>
        <v>0</v>
      </c>
    </row>
    <row r="148" spans="1:6">
      <c r="A148" s="39" t="str">
        <f>CHOOSE(MONTH(Data!A148),"January","February","March","April","May","June","July","August","September","October","November","December")</f>
        <v>May</v>
      </c>
      <c r="B148" s="39">
        <f>WEEKNUM(Data!A148,2)-WEEKNUM(DATE(YEAR(Data!A148),MONTH(Data!A148),1),2)+1</f>
        <v>4</v>
      </c>
      <c r="C148" s="39">
        <f>Data!B148</f>
        <v>21</v>
      </c>
      <c r="D148" s="39">
        <f>IFERROR(Data!E148,0)</f>
        <v>46</v>
      </c>
      <c r="E148" s="39">
        <f>IFERROR(Data!H148,0)</f>
        <v>538</v>
      </c>
      <c r="F148" s="39">
        <f>IFERROR(Data!G148,0)</f>
        <v>417</v>
      </c>
    </row>
    <row r="149" spans="1:6">
      <c r="A149" s="39" t="str">
        <f>CHOOSE(MONTH(Data!A149),"January","February","March","April","May","June","July","August","September","October","November","December")</f>
        <v>May</v>
      </c>
      <c r="B149" s="39">
        <f>WEEKNUM(Data!A149,2)-WEEKNUM(DATE(YEAR(Data!A149),MONTH(Data!A149),1),2)+1</f>
        <v>5</v>
      </c>
      <c r="C149" s="39">
        <f>Data!B149</f>
        <v>22</v>
      </c>
      <c r="D149" s="39">
        <f>IFERROR(Data!E149,0)</f>
        <v>0</v>
      </c>
      <c r="E149" s="39">
        <f>IFERROR(Data!H149,0)</f>
        <v>0</v>
      </c>
      <c r="F149" s="39">
        <f>IFERROR(Data!G149,0)</f>
        <v>0</v>
      </c>
    </row>
    <row r="150" spans="1:6">
      <c r="A150" s="39" t="str">
        <f>CHOOSE(MONTH(Data!A150),"January","February","March","April","May","June","July","August","September","October","November","December")</f>
        <v>May</v>
      </c>
      <c r="B150" s="39">
        <f>WEEKNUM(Data!A150,2)-WEEKNUM(DATE(YEAR(Data!A150),MONTH(Data!A150),1),2)+1</f>
        <v>5</v>
      </c>
      <c r="C150" s="39">
        <f>Data!B150</f>
        <v>22</v>
      </c>
      <c r="D150" s="39">
        <f>IFERROR(Data!E150,0)</f>
        <v>0</v>
      </c>
      <c r="E150" s="39">
        <f>IFERROR(Data!H150,0)</f>
        <v>0</v>
      </c>
      <c r="F150" s="39">
        <f>IFERROR(Data!G150,0)</f>
        <v>0</v>
      </c>
    </row>
    <row r="151" spans="1:6">
      <c r="A151" s="39" t="str">
        <f>CHOOSE(MONTH(Data!A151),"January","February","March","April","May","June","July","August","September","October","November","December")</f>
        <v>May</v>
      </c>
      <c r="B151" s="39">
        <f>WEEKNUM(Data!A151,2)-WEEKNUM(DATE(YEAR(Data!A151),MONTH(Data!A151),1),2)+1</f>
        <v>5</v>
      </c>
      <c r="C151" s="39">
        <f>Data!B151</f>
        <v>22</v>
      </c>
      <c r="D151" s="39">
        <f>IFERROR(Data!E151,0)</f>
        <v>0</v>
      </c>
      <c r="E151" s="39">
        <f>IFERROR(Data!H151,0)</f>
        <v>0</v>
      </c>
      <c r="F151" s="39">
        <f>IFERROR(Data!G151,0)</f>
        <v>0</v>
      </c>
    </row>
    <row r="152" spans="1:6">
      <c r="A152" s="39" t="str">
        <f>CHOOSE(MONTH(Data!A152),"January","February","March","April","May","June","July","August","September","October","November","December")</f>
        <v>May</v>
      </c>
      <c r="B152" s="39">
        <f>WEEKNUM(Data!A152,2)-WEEKNUM(DATE(YEAR(Data!A152),MONTH(Data!A152),1),2)+1</f>
        <v>5</v>
      </c>
      <c r="C152" s="39">
        <f>Data!B152</f>
        <v>22</v>
      </c>
      <c r="D152" s="39">
        <f>IFERROR(Data!E152,0)</f>
        <v>0</v>
      </c>
      <c r="E152" s="39">
        <f>IFERROR(Data!H152,0)</f>
        <v>0</v>
      </c>
      <c r="F152" s="39">
        <f>IFERROR(Data!G152,0)</f>
        <v>0</v>
      </c>
    </row>
    <row r="153" spans="1:6">
      <c r="A153" s="39" t="str">
        <f>CHOOSE(MONTH(Data!A153),"January","February","March","April","May","June","July","August","September","October","November","December")</f>
        <v>May</v>
      </c>
      <c r="B153" s="39">
        <f>WEEKNUM(Data!A153,2)-WEEKNUM(DATE(YEAR(Data!A153),MONTH(Data!A153),1),2)+1</f>
        <v>5</v>
      </c>
      <c r="C153" s="39">
        <f>Data!B153</f>
        <v>22</v>
      </c>
      <c r="D153" s="39">
        <f>IFERROR(Data!E153,0)</f>
        <v>0</v>
      </c>
      <c r="E153" s="39">
        <f>IFERROR(Data!H153,0)</f>
        <v>0</v>
      </c>
      <c r="F153" s="39">
        <f>IFERROR(Data!G153,0)</f>
        <v>0</v>
      </c>
    </row>
    <row r="154" spans="1:6">
      <c r="A154" s="39" t="str">
        <f>CHOOSE(MONTH(Data!A154),"January","February","March","April","May","June","July","August","September","October","November","December")</f>
        <v>June</v>
      </c>
      <c r="B154" s="39">
        <f>WEEKNUM(Data!A154,2)-WEEKNUM(DATE(YEAR(Data!A154),MONTH(Data!A154),1),2)+1</f>
        <v>1</v>
      </c>
      <c r="C154" s="39">
        <f>Data!B154</f>
        <v>22</v>
      </c>
      <c r="D154" s="39">
        <f>IFERROR(Data!E154,0)</f>
        <v>0</v>
      </c>
      <c r="E154" s="39">
        <f>IFERROR(Data!H154,0)</f>
        <v>0</v>
      </c>
      <c r="F154" s="39">
        <f>IFERROR(Data!G154,0)</f>
        <v>0</v>
      </c>
    </row>
    <row r="155" spans="1:6">
      <c r="A155" s="39" t="str">
        <f>CHOOSE(MONTH(Data!A155),"January","February","March","April","May","June","July","August","September","October","November","December")</f>
        <v>June</v>
      </c>
      <c r="B155" s="39">
        <f>WEEKNUM(Data!A155,2)-WEEKNUM(DATE(YEAR(Data!A155),MONTH(Data!A155),1),2)+1</f>
        <v>1</v>
      </c>
      <c r="C155" s="39">
        <f>Data!B155</f>
        <v>22</v>
      </c>
      <c r="D155" s="39">
        <f>IFERROR(Data!E155,0)</f>
        <v>36</v>
      </c>
      <c r="E155" s="39">
        <f>IFERROR(Data!H155,0)</f>
        <v>474</v>
      </c>
      <c r="F155" s="39">
        <f>IFERROR(Data!G155,0)</f>
        <v>384</v>
      </c>
    </row>
    <row r="156" spans="1:6">
      <c r="A156" s="39" t="str">
        <f>CHOOSE(MONTH(Data!A156),"January","February","March","April","May","June","July","August","September","October","November","December")</f>
        <v>June</v>
      </c>
      <c r="B156" s="39">
        <f>WEEKNUM(Data!A156,2)-WEEKNUM(DATE(YEAR(Data!A156),MONTH(Data!A156),1),2)+1</f>
        <v>2</v>
      </c>
      <c r="C156" s="39">
        <f>Data!B156</f>
        <v>23</v>
      </c>
      <c r="D156" s="39">
        <f>IFERROR(Data!E156,0)</f>
        <v>0</v>
      </c>
      <c r="E156" s="39">
        <f>IFERROR(Data!H156,0)</f>
        <v>0</v>
      </c>
      <c r="F156" s="39">
        <f>IFERROR(Data!G156,0)</f>
        <v>0</v>
      </c>
    </row>
    <row r="157" spans="1:6">
      <c r="A157" s="39" t="str">
        <f>CHOOSE(MONTH(Data!A157),"January","February","March","April","May","June","July","August","September","October","November","December")</f>
        <v>June</v>
      </c>
      <c r="B157" s="39">
        <f>WEEKNUM(Data!A157,2)-WEEKNUM(DATE(YEAR(Data!A157),MONTH(Data!A157),1),2)+1</f>
        <v>2</v>
      </c>
      <c r="C157" s="39">
        <f>Data!B157</f>
        <v>23</v>
      </c>
      <c r="D157" s="39">
        <f>IFERROR(Data!E157,0)</f>
        <v>0</v>
      </c>
      <c r="E157" s="39">
        <f>IFERROR(Data!H157,0)</f>
        <v>0</v>
      </c>
      <c r="F157" s="39">
        <f>IFERROR(Data!G157,0)</f>
        <v>0</v>
      </c>
    </row>
    <row r="158" spans="1:6">
      <c r="A158" s="39" t="str">
        <f>CHOOSE(MONTH(Data!A158),"January","February","March","April","May","June","July","August","September","October","November","December")</f>
        <v>June</v>
      </c>
      <c r="B158" s="39">
        <f>WEEKNUM(Data!A158,2)-WEEKNUM(DATE(YEAR(Data!A158),MONTH(Data!A158),1),2)+1</f>
        <v>2</v>
      </c>
      <c r="C158" s="39">
        <f>Data!B158</f>
        <v>23</v>
      </c>
      <c r="D158" s="39">
        <f>IFERROR(Data!E158,0)</f>
        <v>0</v>
      </c>
      <c r="E158" s="39">
        <f>IFERROR(Data!H158,0)</f>
        <v>0</v>
      </c>
      <c r="F158" s="39">
        <f>IFERROR(Data!G158,0)</f>
        <v>0</v>
      </c>
    </row>
    <row r="159" spans="1:6">
      <c r="A159" s="39" t="str">
        <f>CHOOSE(MONTH(Data!A159),"January","February","March","April","May","June","July","August","September","October","November","December")</f>
        <v>June</v>
      </c>
      <c r="B159" s="39">
        <f>WEEKNUM(Data!A159,2)-WEEKNUM(DATE(YEAR(Data!A159),MONTH(Data!A159),1),2)+1</f>
        <v>2</v>
      </c>
      <c r="C159" s="39">
        <f>Data!B159</f>
        <v>23</v>
      </c>
      <c r="D159" s="39">
        <f>IFERROR(Data!E159,0)</f>
        <v>0</v>
      </c>
      <c r="E159" s="39">
        <f>IFERROR(Data!H159,0)</f>
        <v>0</v>
      </c>
      <c r="F159" s="39">
        <f>IFERROR(Data!G159,0)</f>
        <v>0</v>
      </c>
    </row>
    <row r="160" spans="1:6">
      <c r="A160" s="39" t="str">
        <f>CHOOSE(MONTH(Data!A160),"January","February","March","April","May","June","July","August","September","October","November","December")</f>
        <v>June</v>
      </c>
      <c r="B160" s="39">
        <f>WEEKNUM(Data!A160,2)-WEEKNUM(DATE(YEAR(Data!A160),MONTH(Data!A160),1),2)+1</f>
        <v>2</v>
      </c>
      <c r="C160" s="39">
        <f>Data!B160</f>
        <v>23</v>
      </c>
      <c r="D160" s="39">
        <f>IFERROR(Data!E160,0)</f>
        <v>0</v>
      </c>
      <c r="E160" s="39">
        <f>IFERROR(Data!H160,0)</f>
        <v>0</v>
      </c>
      <c r="F160" s="39">
        <f>IFERROR(Data!G160,0)</f>
        <v>0</v>
      </c>
    </row>
    <row r="161" spans="1:6">
      <c r="A161" s="39" t="str">
        <f>CHOOSE(MONTH(Data!A161),"January","February","March","April","May","June","July","August","September","October","November","December")</f>
        <v>June</v>
      </c>
      <c r="B161" s="39">
        <f>WEEKNUM(Data!A161,2)-WEEKNUM(DATE(YEAR(Data!A161),MONTH(Data!A161),1),2)+1</f>
        <v>2</v>
      </c>
      <c r="C161" s="39">
        <f>Data!B161</f>
        <v>23</v>
      </c>
      <c r="D161" s="39">
        <f>IFERROR(Data!E161,0)</f>
        <v>0</v>
      </c>
      <c r="E161" s="39">
        <f>IFERROR(Data!H161,0)</f>
        <v>0</v>
      </c>
      <c r="F161" s="39">
        <f>IFERROR(Data!G161,0)</f>
        <v>0</v>
      </c>
    </row>
    <row r="162" spans="1:6">
      <c r="A162" s="39" t="str">
        <f>CHOOSE(MONTH(Data!A162),"January","February","March","April","May","June","July","August","September","October","November","December")</f>
        <v>June</v>
      </c>
      <c r="B162" s="39">
        <f>WEEKNUM(Data!A162,2)-WEEKNUM(DATE(YEAR(Data!A162),MONTH(Data!A162),1),2)+1</f>
        <v>2</v>
      </c>
      <c r="C162" s="39">
        <f>Data!B162</f>
        <v>23</v>
      </c>
      <c r="D162" s="39">
        <f>IFERROR(Data!E162,0)</f>
        <v>50</v>
      </c>
      <c r="E162" s="39">
        <f>IFERROR(Data!H162,0)</f>
        <v>523</v>
      </c>
      <c r="F162" s="39">
        <f>IFERROR(Data!G162,0)</f>
        <v>374</v>
      </c>
    </row>
    <row r="163" spans="1:6">
      <c r="A163" s="39" t="str">
        <f>CHOOSE(MONTH(Data!A163),"January","February","March","April","May","June","July","August","September","October","November","December")</f>
        <v>June</v>
      </c>
      <c r="B163" s="39">
        <f>WEEKNUM(Data!A163,2)-WEEKNUM(DATE(YEAR(Data!A163),MONTH(Data!A163),1),2)+1</f>
        <v>3</v>
      </c>
      <c r="C163" s="39">
        <f>Data!B163</f>
        <v>24</v>
      </c>
      <c r="D163" s="39">
        <f>IFERROR(Data!E163,0)</f>
        <v>0</v>
      </c>
      <c r="E163" s="39">
        <f>IFERROR(Data!H163,0)</f>
        <v>0</v>
      </c>
      <c r="F163" s="39">
        <f>IFERROR(Data!G163,0)</f>
        <v>0</v>
      </c>
    </row>
    <row r="164" spans="1:6">
      <c r="A164" s="39" t="str">
        <f>CHOOSE(MONTH(Data!A164),"January","February","March","April","May","June","July","August","September","October","November","December")</f>
        <v>June</v>
      </c>
      <c r="B164" s="39">
        <f>WEEKNUM(Data!A164,2)-WEEKNUM(DATE(YEAR(Data!A164),MONTH(Data!A164),1),2)+1</f>
        <v>3</v>
      </c>
      <c r="C164" s="39">
        <f>Data!B164</f>
        <v>24</v>
      </c>
      <c r="D164" s="39">
        <f>IFERROR(Data!E164,0)</f>
        <v>0</v>
      </c>
      <c r="E164" s="39">
        <f>IFERROR(Data!H164,0)</f>
        <v>0</v>
      </c>
      <c r="F164" s="39">
        <f>IFERROR(Data!G164,0)</f>
        <v>0</v>
      </c>
    </row>
    <row r="165" spans="1:6">
      <c r="A165" s="39" t="str">
        <f>CHOOSE(MONTH(Data!A165),"January","February","March","April","May","June","July","August","September","October","November","December")</f>
        <v>June</v>
      </c>
      <c r="B165" s="39">
        <f>WEEKNUM(Data!A165,2)-WEEKNUM(DATE(YEAR(Data!A165),MONTH(Data!A165),1),2)+1</f>
        <v>3</v>
      </c>
      <c r="C165" s="39">
        <f>Data!B165</f>
        <v>24</v>
      </c>
      <c r="D165" s="39">
        <f>IFERROR(Data!E165,0)</f>
        <v>0</v>
      </c>
      <c r="E165" s="39">
        <f>IFERROR(Data!H165,0)</f>
        <v>0</v>
      </c>
      <c r="F165" s="39">
        <f>IFERROR(Data!G165,0)</f>
        <v>0</v>
      </c>
    </row>
    <row r="166" spans="1:6">
      <c r="A166" s="39" t="str">
        <f>CHOOSE(MONTH(Data!A166),"January","February","March","April","May","June","July","August","September","October","November","December")</f>
        <v>June</v>
      </c>
      <c r="B166" s="39">
        <f>WEEKNUM(Data!A166,2)-WEEKNUM(DATE(YEAR(Data!A166),MONTH(Data!A166),1),2)+1</f>
        <v>3</v>
      </c>
      <c r="C166" s="39">
        <f>Data!B166</f>
        <v>24</v>
      </c>
      <c r="D166" s="39">
        <f>IFERROR(Data!E166,0)</f>
        <v>0</v>
      </c>
      <c r="E166" s="39">
        <f>IFERROR(Data!H166,0)</f>
        <v>0</v>
      </c>
      <c r="F166" s="39">
        <f>IFERROR(Data!G166,0)</f>
        <v>0</v>
      </c>
    </row>
    <row r="167" spans="1:6">
      <c r="A167" s="39" t="str">
        <f>CHOOSE(MONTH(Data!A167),"January","February","March","April","May","June","July","August","September","October","November","December")</f>
        <v>June</v>
      </c>
      <c r="B167" s="39">
        <f>WEEKNUM(Data!A167,2)-WEEKNUM(DATE(YEAR(Data!A167),MONTH(Data!A167),1),2)+1</f>
        <v>3</v>
      </c>
      <c r="C167" s="39">
        <f>Data!B167</f>
        <v>24</v>
      </c>
      <c r="D167" s="39">
        <f>IFERROR(Data!E167,0)</f>
        <v>0</v>
      </c>
      <c r="E167" s="39">
        <f>IFERROR(Data!H167,0)</f>
        <v>0</v>
      </c>
      <c r="F167" s="39">
        <f>IFERROR(Data!G167,0)</f>
        <v>0</v>
      </c>
    </row>
    <row r="168" spans="1:6">
      <c r="A168" s="39" t="str">
        <f>CHOOSE(MONTH(Data!A168),"January","February","March","April","May","June","July","August","September","October","November","December")</f>
        <v>June</v>
      </c>
      <c r="B168" s="39">
        <f>WEEKNUM(Data!A168,2)-WEEKNUM(DATE(YEAR(Data!A168),MONTH(Data!A168),1),2)+1</f>
        <v>3</v>
      </c>
      <c r="C168" s="39">
        <f>Data!B168</f>
        <v>24</v>
      </c>
      <c r="D168" s="39">
        <f>IFERROR(Data!E168,0)</f>
        <v>0</v>
      </c>
      <c r="E168" s="39">
        <f>IFERROR(Data!H168,0)</f>
        <v>0</v>
      </c>
      <c r="F168" s="39">
        <f>IFERROR(Data!G168,0)</f>
        <v>0</v>
      </c>
    </row>
    <row r="169" spans="1:6">
      <c r="A169" s="39" t="str">
        <f>CHOOSE(MONTH(Data!A169),"January","February","March","April","May","June","July","August","September","October","November","December")</f>
        <v>June</v>
      </c>
      <c r="B169" s="39">
        <f>WEEKNUM(Data!A169,2)-WEEKNUM(DATE(YEAR(Data!A169),MONTH(Data!A169),1),2)+1</f>
        <v>3</v>
      </c>
      <c r="C169" s="39">
        <f>Data!B169</f>
        <v>24</v>
      </c>
      <c r="D169" s="39">
        <f>IFERROR(Data!E169,0)</f>
        <v>52</v>
      </c>
      <c r="E169" s="39">
        <f>IFERROR(Data!H169,0)</f>
        <v>612</v>
      </c>
      <c r="F169" s="39">
        <f>IFERROR(Data!G169,0)</f>
        <v>467</v>
      </c>
    </row>
    <row r="170" spans="1:6">
      <c r="A170" s="39" t="str">
        <f>CHOOSE(MONTH(Data!A170),"January","February","March","April","May","June","July","August","September","October","November","December")</f>
        <v>June</v>
      </c>
      <c r="B170" s="39">
        <f>WEEKNUM(Data!A170,2)-WEEKNUM(DATE(YEAR(Data!A170),MONTH(Data!A170),1),2)+1</f>
        <v>4</v>
      </c>
      <c r="C170" s="39">
        <f>Data!B170</f>
        <v>25</v>
      </c>
      <c r="D170" s="39">
        <f>IFERROR(Data!E170,0)</f>
        <v>0</v>
      </c>
      <c r="E170" s="39">
        <f>IFERROR(Data!H170,0)</f>
        <v>0</v>
      </c>
      <c r="F170" s="39">
        <f>IFERROR(Data!G170,0)</f>
        <v>0</v>
      </c>
    </row>
    <row r="171" spans="1:6">
      <c r="A171" s="39" t="str">
        <f>CHOOSE(MONTH(Data!A171),"January","February","March","April","May","June","July","August","September","October","November","December")</f>
        <v>June</v>
      </c>
      <c r="B171" s="39">
        <f>WEEKNUM(Data!A171,2)-WEEKNUM(DATE(YEAR(Data!A171),MONTH(Data!A171),1),2)+1</f>
        <v>4</v>
      </c>
      <c r="C171" s="39">
        <f>Data!B171</f>
        <v>25</v>
      </c>
      <c r="D171" s="39">
        <f>IFERROR(Data!E171,0)</f>
        <v>0</v>
      </c>
      <c r="E171" s="39">
        <f>IFERROR(Data!H171,0)</f>
        <v>0</v>
      </c>
      <c r="F171" s="39">
        <f>IFERROR(Data!G171,0)</f>
        <v>0</v>
      </c>
    </row>
    <row r="172" spans="1:6">
      <c r="A172" s="39" t="str">
        <f>CHOOSE(MONTH(Data!A172),"January","February","March","April","May","June","July","August","September","October","November","December")</f>
        <v>June</v>
      </c>
      <c r="B172" s="39">
        <f>WEEKNUM(Data!A172,2)-WEEKNUM(DATE(YEAR(Data!A172),MONTH(Data!A172),1),2)+1</f>
        <v>4</v>
      </c>
      <c r="C172" s="39">
        <f>Data!B172</f>
        <v>25</v>
      </c>
      <c r="D172" s="39">
        <f>IFERROR(Data!E172,0)</f>
        <v>0</v>
      </c>
      <c r="E172" s="39">
        <f>IFERROR(Data!H172,0)</f>
        <v>0</v>
      </c>
      <c r="F172" s="39">
        <f>IFERROR(Data!G172,0)</f>
        <v>0</v>
      </c>
    </row>
    <row r="173" spans="1:6">
      <c r="A173" s="39" t="str">
        <f>CHOOSE(MONTH(Data!A173),"January","February","March","April","May","June","July","August","September","October","November","December")</f>
        <v>June</v>
      </c>
      <c r="B173" s="39">
        <f>WEEKNUM(Data!A173,2)-WEEKNUM(DATE(YEAR(Data!A173),MONTH(Data!A173),1),2)+1</f>
        <v>4</v>
      </c>
      <c r="C173" s="39">
        <f>Data!B173</f>
        <v>25</v>
      </c>
      <c r="D173" s="39">
        <f>IFERROR(Data!E173,0)</f>
        <v>0</v>
      </c>
      <c r="E173" s="39">
        <f>IFERROR(Data!H173,0)</f>
        <v>0</v>
      </c>
      <c r="F173" s="39">
        <f>IFERROR(Data!G173,0)</f>
        <v>0</v>
      </c>
    </row>
    <row r="174" spans="1:6">
      <c r="A174" s="39" t="str">
        <f>CHOOSE(MONTH(Data!A174),"January","February","March","April","May","June","July","August","September","October","November","December")</f>
        <v>June</v>
      </c>
      <c r="B174" s="39">
        <f>WEEKNUM(Data!A174,2)-WEEKNUM(DATE(YEAR(Data!A174),MONTH(Data!A174),1),2)+1</f>
        <v>4</v>
      </c>
      <c r="C174" s="39">
        <f>Data!B174</f>
        <v>25</v>
      </c>
      <c r="D174" s="39">
        <f>IFERROR(Data!E174,0)</f>
        <v>0</v>
      </c>
      <c r="E174" s="39">
        <f>IFERROR(Data!H174,0)</f>
        <v>0</v>
      </c>
      <c r="F174" s="39">
        <f>IFERROR(Data!G174,0)</f>
        <v>0</v>
      </c>
    </row>
    <row r="175" spans="1:6">
      <c r="A175" s="39" t="str">
        <f>CHOOSE(MONTH(Data!A175),"January","February","March","April","May","June","July","August","September","October","November","December")</f>
        <v>June</v>
      </c>
      <c r="B175" s="39">
        <f>WEEKNUM(Data!A175,2)-WEEKNUM(DATE(YEAR(Data!A175),MONTH(Data!A175),1),2)+1</f>
        <v>4</v>
      </c>
      <c r="C175" s="39">
        <f>Data!B175</f>
        <v>25</v>
      </c>
      <c r="D175" s="39">
        <f>IFERROR(Data!E175,0)</f>
        <v>0</v>
      </c>
      <c r="E175" s="39">
        <f>IFERROR(Data!H175,0)</f>
        <v>0</v>
      </c>
      <c r="F175" s="39">
        <f>IFERROR(Data!G175,0)</f>
        <v>0</v>
      </c>
    </row>
    <row r="176" spans="1:6">
      <c r="A176" s="39" t="str">
        <f>CHOOSE(MONTH(Data!A176),"January","February","March","April","May","June","July","August","September","October","November","December")</f>
        <v>June</v>
      </c>
      <c r="B176" s="39">
        <f>WEEKNUM(Data!A176,2)-WEEKNUM(DATE(YEAR(Data!A176),MONTH(Data!A176),1),2)+1</f>
        <v>4</v>
      </c>
      <c r="C176" s="39">
        <f>Data!B176</f>
        <v>25</v>
      </c>
      <c r="D176" s="39">
        <f>IFERROR(Data!E176,0)</f>
        <v>43</v>
      </c>
      <c r="E176" s="39">
        <f>IFERROR(Data!H176,0)</f>
        <v>546</v>
      </c>
      <c r="F176" s="39">
        <f>IFERROR(Data!G176,0)</f>
        <v>348</v>
      </c>
    </row>
    <row r="177" spans="1:6">
      <c r="A177" s="39" t="str">
        <f>CHOOSE(MONTH(Data!A177),"January","February","March","April","May","June","July","August","September","October","November","December")</f>
        <v>June</v>
      </c>
      <c r="B177" s="39">
        <f>WEEKNUM(Data!A177,2)-WEEKNUM(DATE(YEAR(Data!A177),MONTH(Data!A177),1),2)+1</f>
        <v>5</v>
      </c>
      <c r="C177" s="39">
        <f>Data!B177</f>
        <v>26</v>
      </c>
      <c r="D177" s="39">
        <f>IFERROR(Data!E177,0)</f>
        <v>0</v>
      </c>
      <c r="E177" s="39">
        <f>IFERROR(Data!H177,0)</f>
        <v>0</v>
      </c>
      <c r="F177" s="39">
        <f>IFERROR(Data!G177,0)</f>
        <v>0</v>
      </c>
    </row>
    <row r="178" spans="1:6">
      <c r="A178" s="39" t="str">
        <f>CHOOSE(MONTH(Data!A178),"January","February","March","April","May","June","July","August","September","October","November","December")</f>
        <v>June</v>
      </c>
      <c r="B178" s="39">
        <f>WEEKNUM(Data!A178,2)-WEEKNUM(DATE(YEAR(Data!A178),MONTH(Data!A178),1),2)+1</f>
        <v>5</v>
      </c>
      <c r="C178" s="39">
        <f>Data!B178</f>
        <v>26</v>
      </c>
      <c r="D178" s="39">
        <f>IFERROR(Data!E178,0)</f>
        <v>0</v>
      </c>
      <c r="E178" s="39">
        <f>IFERROR(Data!H178,0)</f>
        <v>0</v>
      </c>
      <c r="F178" s="39">
        <f>IFERROR(Data!G178,0)</f>
        <v>0</v>
      </c>
    </row>
    <row r="179" spans="1:6">
      <c r="A179" s="39" t="str">
        <f>CHOOSE(MONTH(Data!A179),"January","February","March","April","May","June","July","August","September","October","November","December")</f>
        <v>June</v>
      </c>
      <c r="B179" s="39">
        <f>WEEKNUM(Data!A179,2)-WEEKNUM(DATE(YEAR(Data!A179),MONTH(Data!A179),1),2)+1</f>
        <v>5</v>
      </c>
      <c r="C179" s="39">
        <f>Data!B179</f>
        <v>26</v>
      </c>
      <c r="D179" s="39">
        <f>IFERROR(Data!E179,0)</f>
        <v>0</v>
      </c>
      <c r="E179" s="39">
        <f>IFERROR(Data!H179,0)</f>
        <v>0</v>
      </c>
      <c r="F179" s="39">
        <f>IFERROR(Data!G179,0)</f>
        <v>0</v>
      </c>
    </row>
    <row r="180" spans="1:6">
      <c r="A180" s="39" t="str">
        <f>CHOOSE(MONTH(Data!A180),"January","February","March","April","May","June","July","August","September","October","November","December")</f>
        <v>June</v>
      </c>
      <c r="B180" s="39">
        <f>WEEKNUM(Data!A180,2)-WEEKNUM(DATE(YEAR(Data!A180),MONTH(Data!A180),1),2)+1</f>
        <v>5</v>
      </c>
      <c r="C180" s="39">
        <f>Data!B180</f>
        <v>26</v>
      </c>
      <c r="D180" s="39">
        <f>IFERROR(Data!E180,0)</f>
        <v>0</v>
      </c>
      <c r="E180" s="39">
        <f>IFERROR(Data!H180,0)</f>
        <v>0</v>
      </c>
      <c r="F180" s="39">
        <f>IFERROR(Data!G180,0)</f>
        <v>0</v>
      </c>
    </row>
    <row r="181" spans="1:6">
      <c r="A181" s="39" t="str">
        <f>CHOOSE(MONTH(Data!A181),"January","February","March","April","May","June","July","August","September","October","November","December")</f>
        <v>June</v>
      </c>
      <c r="B181" s="39">
        <f>WEEKNUM(Data!A181,2)-WEEKNUM(DATE(YEAR(Data!A181),MONTH(Data!A181),1),2)+1</f>
        <v>5</v>
      </c>
      <c r="C181" s="39">
        <f>Data!B181</f>
        <v>26</v>
      </c>
      <c r="D181" s="39">
        <f>IFERROR(Data!E181,0)</f>
        <v>0</v>
      </c>
      <c r="E181" s="39">
        <f>IFERROR(Data!H181,0)</f>
        <v>0</v>
      </c>
      <c r="F181" s="39">
        <f>IFERROR(Data!G181,0)</f>
        <v>0</v>
      </c>
    </row>
    <row r="182" spans="1:6">
      <c r="A182" s="39" t="str">
        <f>CHOOSE(MONTH(Data!A182),"January","February","March","April","May","June","July","August","September","October","November","December")</f>
        <v>June</v>
      </c>
      <c r="B182" s="39">
        <f>WEEKNUM(Data!A182,2)-WEEKNUM(DATE(YEAR(Data!A182),MONTH(Data!A182),1),2)+1</f>
        <v>5</v>
      </c>
      <c r="C182" s="39">
        <f>Data!B182</f>
        <v>26</v>
      </c>
      <c r="D182" s="39">
        <f>IFERROR(Data!E182,0)</f>
        <v>0</v>
      </c>
      <c r="E182" s="39">
        <f>IFERROR(Data!H182,0)</f>
        <v>0</v>
      </c>
      <c r="F182" s="39">
        <f>IFERROR(Data!G182,0)</f>
        <v>0</v>
      </c>
    </row>
    <row r="183" spans="1:6">
      <c r="A183" s="39" t="str">
        <f>CHOOSE(MONTH(Data!A183),"January","February","March","April","May","June","July","August","September","October","November","December")</f>
        <v>June</v>
      </c>
      <c r="B183" s="39">
        <f>WEEKNUM(Data!A183,2)-WEEKNUM(DATE(YEAR(Data!A183),MONTH(Data!A183),1),2)+1</f>
        <v>5</v>
      </c>
      <c r="C183" s="39">
        <f>Data!B183</f>
        <v>26</v>
      </c>
      <c r="D183" s="39">
        <f>IFERROR(Data!E183,0)</f>
        <v>31</v>
      </c>
      <c r="E183" s="39">
        <f>IFERROR(Data!H183,0)</f>
        <v>395</v>
      </c>
      <c r="F183" s="39">
        <f>IFERROR(Data!G183,0)</f>
        <v>243</v>
      </c>
    </row>
    <row r="184" spans="1:6">
      <c r="A184" s="39" t="str">
        <f>CHOOSE(MONTH(Data!A184),"January","February","March","April","May","June","July","August","September","October","November","December")</f>
        <v>July</v>
      </c>
      <c r="B184" s="39">
        <f>WEEKNUM(Data!A184,2)-WEEKNUM(DATE(YEAR(Data!A184),MONTH(Data!A184),1),2)+1</f>
        <v>1</v>
      </c>
      <c r="C184" s="39">
        <f>Data!B184</f>
        <v>27</v>
      </c>
      <c r="D184" s="39">
        <f>IFERROR(Data!E184,0)</f>
        <v>0</v>
      </c>
      <c r="E184" s="39">
        <f>IFERROR(Data!H184,0)</f>
        <v>0</v>
      </c>
      <c r="F184" s="39">
        <f>IFERROR(Data!G184,0)</f>
        <v>0</v>
      </c>
    </row>
    <row r="185" spans="1:6">
      <c r="A185" s="39" t="str">
        <f>CHOOSE(MONTH(Data!A185),"January","February","March","April","May","June","July","August","September","October","November","December")</f>
        <v>July</v>
      </c>
      <c r="B185" s="39">
        <f>WEEKNUM(Data!A185,2)-WEEKNUM(DATE(YEAR(Data!A185),MONTH(Data!A185),1),2)+1</f>
        <v>1</v>
      </c>
      <c r="C185" s="39">
        <f>Data!B185</f>
        <v>27</v>
      </c>
      <c r="D185" s="39">
        <f>IFERROR(Data!E185,0)</f>
        <v>0</v>
      </c>
      <c r="E185" s="39">
        <f>IFERROR(Data!H185,0)</f>
        <v>0</v>
      </c>
      <c r="F185" s="39">
        <f>IFERROR(Data!G185,0)</f>
        <v>0</v>
      </c>
    </row>
    <row r="186" spans="1:6">
      <c r="A186" s="39" t="str">
        <f>CHOOSE(MONTH(Data!A186),"January","February","March","April","May","June","July","August","September","October","November","December")</f>
        <v>July</v>
      </c>
      <c r="B186" s="39">
        <f>WEEKNUM(Data!A186,2)-WEEKNUM(DATE(YEAR(Data!A186),MONTH(Data!A186),1),2)+1</f>
        <v>1</v>
      </c>
      <c r="C186" s="39">
        <f>Data!B186</f>
        <v>27</v>
      </c>
      <c r="D186" s="39">
        <f>IFERROR(Data!E186,0)</f>
        <v>0</v>
      </c>
      <c r="E186" s="39">
        <f>IFERROR(Data!H186,0)</f>
        <v>0</v>
      </c>
      <c r="F186" s="39">
        <f>IFERROR(Data!G186,0)</f>
        <v>0</v>
      </c>
    </row>
    <row r="187" spans="1:6">
      <c r="A187" s="39" t="str">
        <f>CHOOSE(MONTH(Data!A187),"January","February","March","April","May","June","July","August","September","October","November","December")</f>
        <v>July</v>
      </c>
      <c r="B187" s="39">
        <f>WEEKNUM(Data!A187,2)-WEEKNUM(DATE(YEAR(Data!A187),MONTH(Data!A187),1),2)+1</f>
        <v>1</v>
      </c>
      <c r="C187" s="39">
        <f>Data!B187</f>
        <v>27</v>
      </c>
      <c r="D187" s="39">
        <f>IFERROR(Data!E187,0)</f>
        <v>0</v>
      </c>
      <c r="E187" s="39">
        <f>IFERROR(Data!H187,0)</f>
        <v>0</v>
      </c>
      <c r="F187" s="39">
        <f>IFERROR(Data!G187,0)</f>
        <v>0</v>
      </c>
    </row>
    <row r="188" spans="1:6">
      <c r="A188" s="39" t="str">
        <f>CHOOSE(MONTH(Data!A188),"January","February","March","April","May","June","July","August","September","October","November","December")</f>
        <v>July</v>
      </c>
      <c r="B188" s="39">
        <f>WEEKNUM(Data!A188,2)-WEEKNUM(DATE(YEAR(Data!A188),MONTH(Data!A188),1),2)+1</f>
        <v>1</v>
      </c>
      <c r="C188" s="39">
        <f>Data!B188</f>
        <v>27</v>
      </c>
      <c r="D188" s="39">
        <f>IFERROR(Data!E188,0)</f>
        <v>0</v>
      </c>
      <c r="E188" s="39">
        <f>IFERROR(Data!H188,0)</f>
        <v>0</v>
      </c>
      <c r="F188" s="39">
        <f>IFERROR(Data!G188,0)</f>
        <v>0</v>
      </c>
    </row>
    <row r="189" spans="1:6">
      <c r="A189" s="39" t="str">
        <f>CHOOSE(MONTH(Data!A189),"January","February","March","April","May","June","July","August","September","October","November","December")</f>
        <v>July</v>
      </c>
      <c r="B189" s="39">
        <f>WEEKNUM(Data!A189,2)-WEEKNUM(DATE(YEAR(Data!A189),MONTH(Data!A189),1),2)+1</f>
        <v>1</v>
      </c>
      <c r="C189" s="39">
        <f>Data!B189</f>
        <v>27</v>
      </c>
      <c r="D189" s="39">
        <f>IFERROR(Data!E189,0)</f>
        <v>0</v>
      </c>
      <c r="E189" s="39">
        <f>IFERROR(Data!H189,0)</f>
        <v>0</v>
      </c>
      <c r="F189" s="39">
        <f>IFERROR(Data!G189,0)</f>
        <v>0</v>
      </c>
    </row>
    <row r="190" spans="1:6">
      <c r="A190" s="39" t="str">
        <f>CHOOSE(MONTH(Data!A190),"January","February","March","April","May","June","July","August","September","October","November","December")</f>
        <v>July</v>
      </c>
      <c r="B190" s="39">
        <f>WEEKNUM(Data!A190,2)-WEEKNUM(DATE(YEAR(Data!A190),MONTH(Data!A190),1),2)+1</f>
        <v>1</v>
      </c>
      <c r="C190" s="39">
        <f>Data!B190</f>
        <v>27</v>
      </c>
      <c r="D190" s="39">
        <f>IFERROR(Data!E190,0)</f>
        <v>37</v>
      </c>
      <c r="E190" s="39">
        <f>IFERROR(Data!H190,0)</f>
        <v>478</v>
      </c>
      <c r="F190" s="39">
        <f>IFERROR(Data!G190,0)</f>
        <v>345</v>
      </c>
    </row>
    <row r="191" spans="1:6">
      <c r="A191" s="39" t="str">
        <f>CHOOSE(MONTH(Data!A191),"January","February","March","April","May","June","July","August","September","October","November","December")</f>
        <v>July</v>
      </c>
      <c r="B191" s="39">
        <f>WEEKNUM(Data!A191,2)-WEEKNUM(DATE(YEAR(Data!A191),MONTH(Data!A191),1),2)+1</f>
        <v>2</v>
      </c>
      <c r="C191" s="39">
        <f>Data!B191</f>
        <v>28</v>
      </c>
      <c r="D191" s="39">
        <f>IFERROR(Data!E191,0)</f>
        <v>0</v>
      </c>
      <c r="E191" s="39">
        <f>IFERROR(Data!H191,0)</f>
        <v>0</v>
      </c>
      <c r="F191" s="39">
        <f>IFERROR(Data!G191,0)</f>
        <v>0</v>
      </c>
    </row>
    <row r="192" spans="1:6">
      <c r="A192" s="39" t="str">
        <f>CHOOSE(MONTH(Data!A192),"January","February","March","April","May","June","July","August","September","October","November","December")</f>
        <v>July</v>
      </c>
      <c r="B192" s="39">
        <f>WEEKNUM(Data!A192,2)-WEEKNUM(DATE(YEAR(Data!A192),MONTH(Data!A192),1),2)+1</f>
        <v>2</v>
      </c>
      <c r="C192" s="39">
        <f>Data!B192</f>
        <v>28</v>
      </c>
      <c r="D192" s="39">
        <f>IFERROR(Data!E192,0)</f>
        <v>0</v>
      </c>
      <c r="E192" s="39">
        <f>IFERROR(Data!H192,0)</f>
        <v>0</v>
      </c>
      <c r="F192" s="39">
        <f>IFERROR(Data!G192,0)</f>
        <v>0</v>
      </c>
    </row>
    <row r="193" spans="1:6">
      <c r="A193" s="39" t="str">
        <f>CHOOSE(MONTH(Data!A193),"January","February","March","April","May","June","July","August","September","October","November","December")</f>
        <v>July</v>
      </c>
      <c r="B193" s="39">
        <f>WEEKNUM(Data!A193,2)-WEEKNUM(DATE(YEAR(Data!A193),MONTH(Data!A193),1),2)+1</f>
        <v>2</v>
      </c>
      <c r="C193" s="39">
        <f>Data!B193</f>
        <v>28</v>
      </c>
      <c r="D193" s="39">
        <f>IFERROR(Data!E193,0)</f>
        <v>0</v>
      </c>
      <c r="E193" s="39">
        <f>IFERROR(Data!H193,0)</f>
        <v>0</v>
      </c>
      <c r="F193" s="39">
        <f>IFERROR(Data!G193,0)</f>
        <v>0</v>
      </c>
    </row>
    <row r="194" spans="1:6">
      <c r="A194" s="39" t="str">
        <f>CHOOSE(MONTH(Data!A194),"January","February","March","April","May","June","July","August","September","October","November","December")</f>
        <v>July</v>
      </c>
      <c r="B194" s="39">
        <f>WEEKNUM(Data!A194,2)-WEEKNUM(DATE(YEAR(Data!A194),MONTH(Data!A194),1),2)+1</f>
        <v>2</v>
      </c>
      <c r="C194" s="39">
        <f>Data!B194</f>
        <v>28</v>
      </c>
      <c r="D194" s="39">
        <f>IFERROR(Data!E194,0)</f>
        <v>0</v>
      </c>
      <c r="E194" s="39">
        <f>IFERROR(Data!H194,0)</f>
        <v>0</v>
      </c>
      <c r="F194" s="39">
        <f>IFERROR(Data!G194,0)</f>
        <v>0</v>
      </c>
    </row>
    <row r="195" spans="1:6">
      <c r="A195" s="39" t="str">
        <f>CHOOSE(MONTH(Data!A195),"January","February","March","April","May","June","July","August","September","October","November","December")</f>
        <v>July</v>
      </c>
      <c r="B195" s="39">
        <f>WEEKNUM(Data!A195,2)-WEEKNUM(DATE(YEAR(Data!A195),MONTH(Data!A195),1),2)+1</f>
        <v>2</v>
      </c>
      <c r="C195" s="39">
        <f>Data!B195</f>
        <v>28</v>
      </c>
      <c r="D195" s="39">
        <f>IFERROR(Data!E195,0)</f>
        <v>0</v>
      </c>
      <c r="E195" s="39">
        <f>IFERROR(Data!H195,0)</f>
        <v>0</v>
      </c>
      <c r="F195" s="39">
        <f>IFERROR(Data!G195,0)</f>
        <v>0</v>
      </c>
    </row>
    <row r="196" spans="1:6">
      <c r="A196" s="39" t="str">
        <f>CHOOSE(MONTH(Data!A196),"January","February","March","April","May","June","July","August","September","October","November","December")</f>
        <v>July</v>
      </c>
      <c r="B196" s="39">
        <f>WEEKNUM(Data!A196,2)-WEEKNUM(DATE(YEAR(Data!A196),MONTH(Data!A196),1),2)+1</f>
        <v>2</v>
      </c>
      <c r="C196" s="39">
        <f>Data!B196</f>
        <v>28</v>
      </c>
      <c r="D196" s="39">
        <f>IFERROR(Data!E196,0)</f>
        <v>0</v>
      </c>
      <c r="E196" s="39">
        <f>IFERROR(Data!H196,0)</f>
        <v>0</v>
      </c>
      <c r="F196" s="39">
        <f>IFERROR(Data!G196,0)</f>
        <v>0</v>
      </c>
    </row>
    <row r="197" spans="1:6">
      <c r="A197" s="39" t="str">
        <f>CHOOSE(MONTH(Data!A197),"January","February","March","April","May","June","July","August","September","October","November","December")</f>
        <v>July</v>
      </c>
      <c r="B197" s="39">
        <f>WEEKNUM(Data!A197,2)-WEEKNUM(DATE(YEAR(Data!A197),MONTH(Data!A197),1),2)+1</f>
        <v>2</v>
      </c>
      <c r="C197" s="39">
        <f>Data!B197</f>
        <v>28</v>
      </c>
      <c r="D197" s="39">
        <f>IFERROR(Data!E197,0)</f>
        <v>41</v>
      </c>
      <c r="E197" s="39">
        <f>IFERROR(Data!H197,0)</f>
        <v>544</v>
      </c>
      <c r="F197" s="39">
        <f>IFERROR(Data!G197,0)</f>
        <v>447</v>
      </c>
    </row>
    <row r="198" spans="1:6">
      <c r="A198" s="39" t="str">
        <f>CHOOSE(MONTH(Data!A198),"January","February","March","April","May","June","July","August","September","October","November","December")</f>
        <v>July</v>
      </c>
      <c r="B198" s="39">
        <f>WEEKNUM(Data!A198,2)-WEEKNUM(DATE(YEAR(Data!A198),MONTH(Data!A198),1),2)+1</f>
        <v>3</v>
      </c>
      <c r="C198" s="39">
        <f>Data!B198</f>
        <v>29</v>
      </c>
      <c r="D198" s="39">
        <f>IFERROR(Data!E198,0)</f>
        <v>0</v>
      </c>
      <c r="E198" s="39">
        <f>IFERROR(Data!H198,0)</f>
        <v>0</v>
      </c>
      <c r="F198" s="39">
        <f>IFERROR(Data!G198,0)</f>
        <v>0</v>
      </c>
    </row>
    <row r="199" spans="1:6">
      <c r="A199" s="39" t="str">
        <f>CHOOSE(MONTH(Data!A199),"January","February","March","April","May","June","July","August","September","October","November","December")</f>
        <v>July</v>
      </c>
      <c r="B199" s="39">
        <f>WEEKNUM(Data!A199,2)-WEEKNUM(DATE(YEAR(Data!A199),MONTH(Data!A199),1),2)+1</f>
        <v>3</v>
      </c>
      <c r="C199" s="39">
        <f>Data!B199</f>
        <v>29</v>
      </c>
      <c r="D199" s="39">
        <f>IFERROR(Data!E199,0)</f>
        <v>0</v>
      </c>
      <c r="E199" s="39">
        <f>IFERROR(Data!H199,0)</f>
        <v>0</v>
      </c>
      <c r="F199" s="39">
        <f>IFERROR(Data!G199,0)</f>
        <v>0</v>
      </c>
    </row>
    <row r="200" spans="1:6">
      <c r="A200" s="39" t="str">
        <f>CHOOSE(MONTH(Data!A200),"January","February","March","April","May","June","July","August","September","October","November","December")</f>
        <v>July</v>
      </c>
      <c r="B200" s="39">
        <f>WEEKNUM(Data!A200,2)-WEEKNUM(DATE(YEAR(Data!A200),MONTH(Data!A200),1),2)+1</f>
        <v>3</v>
      </c>
      <c r="C200" s="39">
        <f>Data!B200</f>
        <v>29</v>
      </c>
      <c r="D200" s="39">
        <f>IFERROR(Data!E200,0)</f>
        <v>0</v>
      </c>
      <c r="E200" s="39">
        <f>IFERROR(Data!H200,0)</f>
        <v>0</v>
      </c>
      <c r="F200" s="39">
        <f>IFERROR(Data!G200,0)</f>
        <v>0</v>
      </c>
    </row>
    <row r="201" spans="1:6">
      <c r="A201" s="39" t="str">
        <f>CHOOSE(MONTH(Data!A201),"January","February","March","April","May","June","July","August","September","October","November","December")</f>
        <v>July</v>
      </c>
      <c r="B201" s="39">
        <f>WEEKNUM(Data!A201,2)-WEEKNUM(DATE(YEAR(Data!A201),MONTH(Data!A201),1),2)+1</f>
        <v>3</v>
      </c>
      <c r="C201" s="39">
        <f>Data!B201</f>
        <v>29</v>
      </c>
      <c r="D201" s="39">
        <f>IFERROR(Data!E201,0)</f>
        <v>0</v>
      </c>
      <c r="E201" s="39">
        <f>IFERROR(Data!H201,0)</f>
        <v>0</v>
      </c>
      <c r="F201" s="39">
        <f>IFERROR(Data!G201,0)</f>
        <v>0</v>
      </c>
    </row>
    <row r="202" spans="1:6">
      <c r="A202" s="39" t="str">
        <f>CHOOSE(MONTH(Data!A202),"January","February","March","April","May","June","July","August","September","October","November","December")</f>
        <v>July</v>
      </c>
      <c r="B202" s="39">
        <f>WEEKNUM(Data!A202,2)-WEEKNUM(DATE(YEAR(Data!A202),MONTH(Data!A202),1),2)+1</f>
        <v>3</v>
      </c>
      <c r="C202" s="39">
        <f>Data!B202</f>
        <v>29</v>
      </c>
      <c r="D202" s="39">
        <f>IFERROR(Data!E202,0)</f>
        <v>0</v>
      </c>
      <c r="E202" s="39">
        <f>IFERROR(Data!H202,0)</f>
        <v>0</v>
      </c>
      <c r="F202" s="39">
        <f>IFERROR(Data!G202,0)</f>
        <v>0</v>
      </c>
    </row>
    <row r="203" spans="1:6">
      <c r="A203" s="39" t="str">
        <f>CHOOSE(MONTH(Data!A203),"January","February","March","April","May","June","July","August","September","October","November","December")</f>
        <v>July</v>
      </c>
      <c r="B203" s="39">
        <f>WEEKNUM(Data!A203,2)-WEEKNUM(DATE(YEAR(Data!A203),MONTH(Data!A203),1),2)+1</f>
        <v>3</v>
      </c>
      <c r="C203" s="39">
        <f>Data!B203</f>
        <v>29</v>
      </c>
      <c r="D203" s="39">
        <f>IFERROR(Data!E203,0)</f>
        <v>0</v>
      </c>
      <c r="E203" s="39">
        <f>IFERROR(Data!H203,0)</f>
        <v>0</v>
      </c>
      <c r="F203" s="39">
        <f>IFERROR(Data!G203,0)</f>
        <v>0</v>
      </c>
    </row>
    <row r="204" spans="1:6">
      <c r="A204" s="39" t="str">
        <f>CHOOSE(MONTH(Data!A204),"January","February","March","April","May","June","July","August","September","October","November","December")</f>
        <v>July</v>
      </c>
      <c r="B204" s="39">
        <f>WEEKNUM(Data!A204,2)-WEEKNUM(DATE(YEAR(Data!A204),MONTH(Data!A204),1),2)+1</f>
        <v>3</v>
      </c>
      <c r="C204" s="39">
        <f>Data!B204</f>
        <v>29</v>
      </c>
      <c r="D204" s="39">
        <f>IFERROR(Data!E204,0)</f>
        <v>52</v>
      </c>
      <c r="E204" s="39">
        <f>IFERROR(Data!H204,0)</f>
        <v>650</v>
      </c>
      <c r="F204" s="39">
        <f>IFERROR(Data!G204,0)</f>
        <v>475</v>
      </c>
    </row>
    <row r="205" spans="1:6">
      <c r="A205" s="39" t="str">
        <f>CHOOSE(MONTH(Data!A205),"January","February","March","April","May","June","July","August","September","October","November","December")</f>
        <v>July</v>
      </c>
      <c r="B205" s="39">
        <f>WEEKNUM(Data!A205,2)-WEEKNUM(DATE(YEAR(Data!A205),MONTH(Data!A205),1),2)+1</f>
        <v>4</v>
      </c>
      <c r="C205" s="39">
        <f>Data!B205</f>
        <v>30</v>
      </c>
      <c r="D205" s="39">
        <f>IFERROR(Data!E205,0)</f>
        <v>0</v>
      </c>
      <c r="E205" s="39">
        <f>IFERROR(Data!H205,0)</f>
        <v>0</v>
      </c>
      <c r="F205" s="39">
        <f>IFERROR(Data!G205,0)</f>
        <v>0</v>
      </c>
    </row>
    <row r="206" spans="1:6">
      <c r="A206" s="39" t="str">
        <f>CHOOSE(MONTH(Data!A206),"January","February","March","April","May","June","July","August","September","October","November","December")</f>
        <v>July</v>
      </c>
      <c r="B206" s="39">
        <f>WEEKNUM(Data!A206,2)-WEEKNUM(DATE(YEAR(Data!A206),MONTH(Data!A206),1),2)+1</f>
        <v>4</v>
      </c>
      <c r="C206" s="39">
        <f>Data!B206</f>
        <v>30</v>
      </c>
      <c r="D206" s="39">
        <f>IFERROR(Data!E206,0)</f>
        <v>0</v>
      </c>
      <c r="E206" s="39">
        <f>IFERROR(Data!H206,0)</f>
        <v>0</v>
      </c>
      <c r="F206" s="39">
        <f>IFERROR(Data!G206,0)</f>
        <v>0</v>
      </c>
    </row>
    <row r="207" spans="1:6">
      <c r="A207" s="39" t="str">
        <f>CHOOSE(MONTH(Data!A207),"January","February","March","April","May","June","July","August","September","October","November","December")</f>
        <v>July</v>
      </c>
      <c r="B207" s="39">
        <f>WEEKNUM(Data!A207,2)-WEEKNUM(DATE(YEAR(Data!A207),MONTH(Data!A207),1),2)+1</f>
        <v>4</v>
      </c>
      <c r="C207" s="39">
        <f>Data!B207</f>
        <v>30</v>
      </c>
      <c r="D207" s="39">
        <f>IFERROR(Data!E207,0)</f>
        <v>0</v>
      </c>
      <c r="E207" s="39">
        <f>IFERROR(Data!H207,0)</f>
        <v>0</v>
      </c>
      <c r="F207" s="39">
        <f>IFERROR(Data!G207,0)</f>
        <v>0</v>
      </c>
    </row>
    <row r="208" spans="1:6">
      <c r="A208" s="39" t="str">
        <f>CHOOSE(MONTH(Data!A208),"January","February","March","April","May","June","July","August","September","October","November","December")</f>
        <v>July</v>
      </c>
      <c r="B208" s="39">
        <f>WEEKNUM(Data!A208,2)-WEEKNUM(DATE(YEAR(Data!A208),MONTH(Data!A208),1),2)+1</f>
        <v>4</v>
      </c>
      <c r="C208" s="39">
        <f>Data!B208</f>
        <v>30</v>
      </c>
      <c r="D208" s="39">
        <f>IFERROR(Data!E208,0)</f>
        <v>0</v>
      </c>
      <c r="E208" s="39">
        <f>IFERROR(Data!H208,0)</f>
        <v>0</v>
      </c>
      <c r="F208" s="39">
        <f>IFERROR(Data!G208,0)</f>
        <v>0</v>
      </c>
    </row>
    <row r="209" spans="1:6">
      <c r="A209" s="39" t="str">
        <f>CHOOSE(MONTH(Data!A209),"January","February","March","April","May","June","July","August","September","October","November","December")</f>
        <v>July</v>
      </c>
      <c r="B209" s="39">
        <f>WEEKNUM(Data!A209,2)-WEEKNUM(DATE(YEAR(Data!A209),MONTH(Data!A209),1),2)+1</f>
        <v>4</v>
      </c>
      <c r="C209" s="39">
        <f>Data!B209</f>
        <v>30</v>
      </c>
      <c r="D209" s="39">
        <f>IFERROR(Data!E209,0)</f>
        <v>0</v>
      </c>
      <c r="E209" s="39">
        <f>IFERROR(Data!H209,0)</f>
        <v>0</v>
      </c>
      <c r="F209" s="39">
        <f>IFERROR(Data!G209,0)</f>
        <v>0</v>
      </c>
    </row>
    <row r="210" spans="1:6">
      <c r="A210" s="39" t="str">
        <f>CHOOSE(MONTH(Data!A210),"January","February","March","April","May","June","July","August","September","October","November","December")</f>
        <v>July</v>
      </c>
      <c r="B210" s="39">
        <f>WEEKNUM(Data!A210,2)-WEEKNUM(DATE(YEAR(Data!A210),MONTH(Data!A210),1),2)+1</f>
        <v>4</v>
      </c>
      <c r="C210" s="39">
        <f>Data!B210</f>
        <v>30</v>
      </c>
      <c r="D210" s="39">
        <f>IFERROR(Data!E210,0)</f>
        <v>0</v>
      </c>
      <c r="E210" s="39">
        <f>IFERROR(Data!H210,0)</f>
        <v>0</v>
      </c>
      <c r="F210" s="39">
        <f>IFERROR(Data!G210,0)</f>
        <v>0</v>
      </c>
    </row>
    <row r="211" spans="1:6">
      <c r="A211" s="39" t="str">
        <f>CHOOSE(MONTH(Data!A211),"January","February","March","April","May","June","July","August","September","October","November","December")</f>
        <v>July</v>
      </c>
      <c r="B211" s="39">
        <f>WEEKNUM(Data!A211,2)-WEEKNUM(DATE(YEAR(Data!A211),MONTH(Data!A211),1),2)+1</f>
        <v>4</v>
      </c>
      <c r="C211" s="39">
        <f>Data!B211</f>
        <v>30</v>
      </c>
      <c r="D211" s="39">
        <f>IFERROR(Data!E211,0)</f>
        <v>37</v>
      </c>
      <c r="E211" s="39">
        <f>IFERROR(Data!H211,0)</f>
        <v>429</v>
      </c>
      <c r="F211" s="39">
        <f>IFERROR(Data!G211,0)</f>
        <v>264</v>
      </c>
    </row>
    <row r="212" spans="1:6">
      <c r="A212" s="39" t="str">
        <f>CHOOSE(MONTH(Data!A212),"January","February","March","April","May","June","July","August","September","October","November","December")</f>
        <v>July</v>
      </c>
      <c r="B212" s="39">
        <f>WEEKNUM(Data!A212,2)-WEEKNUM(DATE(YEAR(Data!A212),MONTH(Data!A212),1),2)+1</f>
        <v>5</v>
      </c>
      <c r="C212" s="39">
        <f>Data!B212</f>
        <v>31</v>
      </c>
      <c r="D212" s="39">
        <f>IFERROR(Data!E212,0)</f>
        <v>0</v>
      </c>
      <c r="E212" s="39">
        <f>IFERROR(Data!H212,0)</f>
        <v>0</v>
      </c>
      <c r="F212" s="39">
        <f>IFERROR(Data!G212,0)</f>
        <v>0</v>
      </c>
    </row>
    <row r="213" spans="1:6">
      <c r="A213" s="39" t="str">
        <f>CHOOSE(MONTH(Data!A213),"January","February","March","April","May","June","July","August","September","October","November","December")</f>
        <v>July</v>
      </c>
      <c r="B213" s="39">
        <f>WEEKNUM(Data!A213,2)-WEEKNUM(DATE(YEAR(Data!A213),MONTH(Data!A213),1),2)+1</f>
        <v>5</v>
      </c>
      <c r="C213" s="39">
        <f>Data!B213</f>
        <v>31</v>
      </c>
      <c r="D213" s="39">
        <f>IFERROR(Data!E213,0)</f>
        <v>0</v>
      </c>
      <c r="E213" s="39">
        <f>IFERROR(Data!H213,0)</f>
        <v>0</v>
      </c>
      <c r="F213" s="39">
        <f>IFERROR(Data!G213,0)</f>
        <v>0</v>
      </c>
    </row>
    <row r="214" spans="1:6">
      <c r="A214" s="39" t="str">
        <f>CHOOSE(MONTH(Data!A214),"January","February","March","April","May","June","July","August","September","October","November","December")</f>
        <v>July</v>
      </c>
      <c r="B214" s="39">
        <f>WEEKNUM(Data!A214,2)-WEEKNUM(DATE(YEAR(Data!A214),MONTH(Data!A214),1),2)+1</f>
        <v>5</v>
      </c>
      <c r="C214" s="39">
        <f>Data!B214</f>
        <v>31</v>
      </c>
      <c r="D214" s="39">
        <f>IFERROR(Data!E214,0)</f>
        <v>0</v>
      </c>
      <c r="E214" s="39">
        <f>IFERROR(Data!H214,0)</f>
        <v>0</v>
      </c>
      <c r="F214" s="39">
        <f>IFERROR(Data!G214,0)</f>
        <v>0</v>
      </c>
    </row>
    <row r="215" spans="1:6">
      <c r="A215" s="39" t="str">
        <f>CHOOSE(MONTH(Data!A215),"January","February","March","April","May","June","July","August","September","October","November","December")</f>
        <v>August</v>
      </c>
      <c r="B215" s="39">
        <f>WEEKNUM(Data!A215,2)-WEEKNUM(DATE(YEAR(Data!A215),MONTH(Data!A215),1),2)+1</f>
        <v>1</v>
      </c>
      <c r="C215" s="39">
        <f>Data!B215</f>
        <v>31</v>
      </c>
      <c r="D215" s="39">
        <f>IFERROR(Data!E215,0)</f>
        <v>0</v>
      </c>
      <c r="E215" s="39">
        <f>IFERROR(Data!H215,0)</f>
        <v>0</v>
      </c>
      <c r="F215" s="39">
        <f>IFERROR(Data!G215,0)</f>
        <v>0</v>
      </c>
    </row>
    <row r="216" spans="1:6">
      <c r="A216" s="39" t="str">
        <f>CHOOSE(MONTH(Data!A216),"January","February","March","April","May","June","July","August","September","October","November","December")</f>
        <v>August</v>
      </c>
      <c r="B216" s="39">
        <f>WEEKNUM(Data!A216,2)-WEEKNUM(DATE(YEAR(Data!A216),MONTH(Data!A216),1),2)+1</f>
        <v>1</v>
      </c>
      <c r="C216" s="39">
        <f>Data!B216</f>
        <v>31</v>
      </c>
      <c r="D216" s="39">
        <f>IFERROR(Data!E216,0)</f>
        <v>0</v>
      </c>
      <c r="E216" s="39">
        <f>IFERROR(Data!H216,0)</f>
        <v>0</v>
      </c>
      <c r="F216" s="39">
        <f>IFERROR(Data!G216,0)</f>
        <v>0</v>
      </c>
    </row>
    <row r="217" spans="1:6">
      <c r="A217" s="39" t="str">
        <f>CHOOSE(MONTH(Data!A217),"January","February","March","April","May","June","July","August","September","October","November","December")</f>
        <v>August</v>
      </c>
      <c r="B217" s="39">
        <f>WEEKNUM(Data!A217,2)-WEEKNUM(DATE(YEAR(Data!A217),MONTH(Data!A217),1),2)+1</f>
        <v>1</v>
      </c>
      <c r="C217" s="39">
        <f>Data!B217</f>
        <v>31</v>
      </c>
      <c r="D217" s="39">
        <f>IFERROR(Data!E217,0)</f>
        <v>0</v>
      </c>
      <c r="E217" s="39">
        <f>IFERROR(Data!H217,0)</f>
        <v>0</v>
      </c>
      <c r="F217" s="39">
        <f>IFERROR(Data!G217,0)</f>
        <v>0</v>
      </c>
    </row>
    <row r="218" spans="1:6">
      <c r="A218" s="39" t="str">
        <f>CHOOSE(MONTH(Data!A218),"January","February","March","April","May","June","July","August","September","October","November","December")</f>
        <v>August</v>
      </c>
      <c r="B218" s="39">
        <f>WEEKNUM(Data!A218,2)-WEEKNUM(DATE(YEAR(Data!A218),MONTH(Data!A218),1),2)+1</f>
        <v>1</v>
      </c>
      <c r="C218" s="39">
        <f>Data!B218</f>
        <v>31</v>
      </c>
      <c r="D218" s="39">
        <f>IFERROR(Data!E218,0)</f>
        <v>40</v>
      </c>
      <c r="E218" s="39">
        <f>IFERROR(Data!H218,0)</f>
        <v>483</v>
      </c>
      <c r="F218" s="39">
        <f>IFERROR(Data!G218,0)</f>
        <v>408</v>
      </c>
    </row>
    <row r="219" spans="1:6">
      <c r="A219" s="39" t="str">
        <f>CHOOSE(MONTH(Data!A219),"January","February","March","April","May","June","July","August","September","October","November","December")</f>
        <v>August</v>
      </c>
      <c r="B219" s="39">
        <f>WEEKNUM(Data!A219,2)-WEEKNUM(DATE(YEAR(Data!A219),MONTH(Data!A219),1),2)+1</f>
        <v>2</v>
      </c>
      <c r="C219" s="39">
        <f>Data!B219</f>
        <v>32</v>
      </c>
      <c r="D219" s="39">
        <f>IFERROR(Data!E219,0)</f>
        <v>0</v>
      </c>
      <c r="E219" s="39">
        <f>IFERROR(Data!H219,0)</f>
        <v>0</v>
      </c>
      <c r="F219" s="39">
        <f>IFERROR(Data!G219,0)</f>
        <v>0</v>
      </c>
    </row>
    <row r="220" spans="1:6">
      <c r="A220" s="39" t="str">
        <f>CHOOSE(MONTH(Data!A220),"January","February","March","April","May","June","July","August","September","October","November","December")</f>
        <v>August</v>
      </c>
      <c r="B220" s="39">
        <f>WEEKNUM(Data!A220,2)-WEEKNUM(DATE(YEAR(Data!A220),MONTH(Data!A220),1),2)+1</f>
        <v>2</v>
      </c>
      <c r="C220" s="39">
        <f>Data!B220</f>
        <v>32</v>
      </c>
      <c r="D220" s="39">
        <f>IFERROR(Data!E220,0)</f>
        <v>0</v>
      </c>
      <c r="E220" s="39">
        <f>IFERROR(Data!H220,0)</f>
        <v>0</v>
      </c>
      <c r="F220" s="39">
        <f>IFERROR(Data!G220,0)</f>
        <v>0</v>
      </c>
    </row>
    <row r="221" spans="1:6">
      <c r="A221" s="39" t="str">
        <f>CHOOSE(MONTH(Data!A221),"January","February","March","April","May","June","July","August","September","October","November","December")</f>
        <v>August</v>
      </c>
      <c r="B221" s="39">
        <f>WEEKNUM(Data!A221,2)-WEEKNUM(DATE(YEAR(Data!A221),MONTH(Data!A221),1),2)+1</f>
        <v>2</v>
      </c>
      <c r="C221" s="39">
        <f>Data!B221</f>
        <v>32</v>
      </c>
      <c r="D221" s="39">
        <f>IFERROR(Data!E221,0)</f>
        <v>0</v>
      </c>
      <c r="E221" s="39">
        <f>IFERROR(Data!H221,0)</f>
        <v>0</v>
      </c>
      <c r="F221" s="39">
        <f>IFERROR(Data!G221,0)</f>
        <v>0</v>
      </c>
    </row>
    <row r="222" spans="1:6">
      <c r="A222" s="39" t="str">
        <f>CHOOSE(MONTH(Data!A222),"January","February","March","April","May","June","July","August","September","October","November","December")</f>
        <v>August</v>
      </c>
      <c r="B222" s="39">
        <f>WEEKNUM(Data!A222,2)-WEEKNUM(DATE(YEAR(Data!A222),MONTH(Data!A222),1),2)+1</f>
        <v>2</v>
      </c>
      <c r="C222" s="39">
        <f>Data!B222</f>
        <v>32</v>
      </c>
      <c r="D222" s="39">
        <f>IFERROR(Data!E222,0)</f>
        <v>0</v>
      </c>
      <c r="E222" s="39">
        <f>IFERROR(Data!H222,0)</f>
        <v>0</v>
      </c>
      <c r="F222" s="39">
        <f>IFERROR(Data!G222,0)</f>
        <v>0</v>
      </c>
    </row>
    <row r="223" spans="1:6">
      <c r="A223" s="39" t="str">
        <f>CHOOSE(MONTH(Data!A223),"January","February","March","April","May","June","July","August","September","October","November","December")</f>
        <v>August</v>
      </c>
      <c r="B223" s="39">
        <f>WEEKNUM(Data!A223,2)-WEEKNUM(DATE(YEAR(Data!A223),MONTH(Data!A223),1),2)+1</f>
        <v>2</v>
      </c>
      <c r="C223" s="39">
        <f>Data!B223</f>
        <v>32</v>
      </c>
      <c r="D223" s="39">
        <f>IFERROR(Data!E223,0)</f>
        <v>0</v>
      </c>
      <c r="E223" s="39">
        <f>IFERROR(Data!H223,0)</f>
        <v>0</v>
      </c>
      <c r="F223" s="39">
        <f>IFERROR(Data!G223,0)</f>
        <v>0</v>
      </c>
    </row>
    <row r="224" spans="1:6">
      <c r="A224" s="39" t="str">
        <f>CHOOSE(MONTH(Data!A224),"January","February","March","April","May","June","July","August","September","October","November","December")</f>
        <v>August</v>
      </c>
      <c r="B224" s="39">
        <f>WEEKNUM(Data!A224,2)-WEEKNUM(DATE(YEAR(Data!A224),MONTH(Data!A224),1),2)+1</f>
        <v>2</v>
      </c>
      <c r="C224" s="39">
        <f>Data!B224</f>
        <v>32</v>
      </c>
      <c r="D224" s="39">
        <f>IFERROR(Data!E224,0)</f>
        <v>0</v>
      </c>
      <c r="E224" s="39">
        <f>IFERROR(Data!H224,0)</f>
        <v>0</v>
      </c>
      <c r="F224" s="39">
        <f>IFERROR(Data!G224,0)</f>
        <v>0</v>
      </c>
    </row>
    <row r="225" spans="1:6">
      <c r="A225" s="39" t="str">
        <f>CHOOSE(MONTH(Data!A225),"January","February","March","April","May","June","July","August","September","October","November","December")</f>
        <v>August</v>
      </c>
      <c r="B225" s="39">
        <f>WEEKNUM(Data!A225,2)-WEEKNUM(DATE(YEAR(Data!A225),MONTH(Data!A225),1),2)+1</f>
        <v>2</v>
      </c>
      <c r="C225" s="39">
        <f>Data!B225</f>
        <v>32</v>
      </c>
      <c r="D225" s="39">
        <f>IFERROR(Data!E225,0)</f>
        <v>41</v>
      </c>
      <c r="E225" s="39">
        <f>IFERROR(Data!H225,0)</f>
        <v>448</v>
      </c>
      <c r="F225" s="39">
        <f>IFERROR(Data!G225,0)</f>
        <v>360</v>
      </c>
    </row>
    <row r="226" spans="1:6">
      <c r="A226" s="39" t="str">
        <f>CHOOSE(MONTH(Data!A226),"January","February","March","April","May","June","July","August","September","October","November","December")</f>
        <v>August</v>
      </c>
      <c r="B226" s="39">
        <f>WEEKNUM(Data!A226,2)-WEEKNUM(DATE(YEAR(Data!A226),MONTH(Data!A226),1),2)+1</f>
        <v>3</v>
      </c>
      <c r="C226" s="39">
        <f>Data!B226</f>
        <v>33</v>
      </c>
      <c r="D226" s="39">
        <f>IFERROR(Data!E226,0)</f>
        <v>0</v>
      </c>
      <c r="E226" s="39">
        <f>IFERROR(Data!H226,0)</f>
        <v>0</v>
      </c>
      <c r="F226" s="39">
        <f>IFERROR(Data!G226,0)</f>
        <v>0</v>
      </c>
    </row>
    <row r="227" spans="1:6">
      <c r="A227" s="39" t="str">
        <f>CHOOSE(MONTH(Data!A227),"January","February","March","April","May","June","July","August","September","October","November","December")</f>
        <v>August</v>
      </c>
      <c r="B227" s="39">
        <f>WEEKNUM(Data!A227,2)-WEEKNUM(DATE(YEAR(Data!A227),MONTH(Data!A227),1),2)+1</f>
        <v>3</v>
      </c>
      <c r="C227" s="39">
        <f>Data!B227</f>
        <v>33</v>
      </c>
      <c r="D227" s="39">
        <f>IFERROR(Data!E227,0)</f>
        <v>0</v>
      </c>
      <c r="E227" s="39">
        <f>IFERROR(Data!H227,0)</f>
        <v>0</v>
      </c>
      <c r="F227" s="39">
        <f>IFERROR(Data!G227,0)</f>
        <v>0</v>
      </c>
    </row>
    <row r="228" spans="1:6">
      <c r="A228" s="39" t="str">
        <f>CHOOSE(MONTH(Data!A228),"January","February","March","April","May","June","July","August","September","October","November","December")</f>
        <v>August</v>
      </c>
      <c r="B228" s="39">
        <f>WEEKNUM(Data!A228,2)-WEEKNUM(DATE(YEAR(Data!A228),MONTH(Data!A228),1),2)+1</f>
        <v>3</v>
      </c>
      <c r="C228" s="39">
        <f>Data!B228</f>
        <v>33</v>
      </c>
      <c r="D228" s="39">
        <f>IFERROR(Data!E228,0)</f>
        <v>0</v>
      </c>
      <c r="E228" s="39">
        <f>IFERROR(Data!H228,0)</f>
        <v>0</v>
      </c>
      <c r="F228" s="39">
        <f>IFERROR(Data!G228,0)</f>
        <v>0</v>
      </c>
    </row>
    <row r="229" spans="1:6">
      <c r="A229" s="39" t="str">
        <f>CHOOSE(MONTH(Data!A229),"January","February","March","April","May","June","July","August","September","October","November","December")</f>
        <v>August</v>
      </c>
      <c r="B229" s="39">
        <f>WEEKNUM(Data!A229,2)-WEEKNUM(DATE(YEAR(Data!A229),MONTH(Data!A229),1),2)+1</f>
        <v>3</v>
      </c>
      <c r="C229" s="39">
        <f>Data!B229</f>
        <v>33</v>
      </c>
      <c r="D229" s="39">
        <f>IFERROR(Data!E229,0)</f>
        <v>0</v>
      </c>
      <c r="E229" s="39">
        <f>IFERROR(Data!H229,0)</f>
        <v>0</v>
      </c>
      <c r="F229" s="39">
        <f>IFERROR(Data!G229,0)</f>
        <v>0</v>
      </c>
    </row>
    <row r="230" spans="1:6">
      <c r="A230" s="39" t="str">
        <f>CHOOSE(MONTH(Data!A230),"January","February","March","April","May","June","July","August","September","October","November","December")</f>
        <v>August</v>
      </c>
      <c r="B230" s="39">
        <f>WEEKNUM(Data!A230,2)-WEEKNUM(DATE(YEAR(Data!A230),MONTH(Data!A230),1),2)+1</f>
        <v>3</v>
      </c>
      <c r="C230" s="39">
        <f>Data!B230</f>
        <v>33</v>
      </c>
      <c r="D230" s="39">
        <f>IFERROR(Data!E230,0)</f>
        <v>0</v>
      </c>
      <c r="E230" s="39">
        <f>IFERROR(Data!H230,0)</f>
        <v>0</v>
      </c>
      <c r="F230" s="39">
        <f>IFERROR(Data!G230,0)</f>
        <v>0</v>
      </c>
    </row>
    <row r="231" spans="1:6">
      <c r="A231" s="39" t="str">
        <f>CHOOSE(MONTH(Data!A231),"January","February","March","April","May","June","July","August","September","October","November","December")</f>
        <v>August</v>
      </c>
      <c r="B231" s="39">
        <f>WEEKNUM(Data!A231,2)-WEEKNUM(DATE(YEAR(Data!A231),MONTH(Data!A231),1),2)+1</f>
        <v>3</v>
      </c>
      <c r="C231" s="39">
        <f>Data!B231</f>
        <v>33</v>
      </c>
      <c r="D231" s="39">
        <f>IFERROR(Data!E231,0)</f>
        <v>0</v>
      </c>
      <c r="E231" s="39">
        <f>IFERROR(Data!H231,0)</f>
        <v>0</v>
      </c>
      <c r="F231" s="39">
        <f>IFERROR(Data!G231,0)</f>
        <v>0</v>
      </c>
    </row>
    <row r="232" spans="1:6">
      <c r="A232" s="39" t="str">
        <f>CHOOSE(MONTH(Data!A232),"January","February","March","April","May","June","July","August","September","October","November","December")</f>
        <v>August</v>
      </c>
      <c r="B232" s="39">
        <f>WEEKNUM(Data!A232,2)-WEEKNUM(DATE(YEAR(Data!A232),MONTH(Data!A232),1),2)+1</f>
        <v>3</v>
      </c>
      <c r="C232" s="39">
        <f>Data!B232</f>
        <v>33</v>
      </c>
      <c r="D232" s="39">
        <f>IFERROR(Data!E232,0)</f>
        <v>54</v>
      </c>
      <c r="E232" s="39">
        <f>IFERROR(Data!H232,0)</f>
        <v>668</v>
      </c>
      <c r="F232" s="39">
        <f>IFERROR(Data!G232,0)</f>
        <v>502</v>
      </c>
    </row>
    <row r="233" spans="1:6">
      <c r="A233" s="39" t="str">
        <f>CHOOSE(MONTH(Data!A233),"January","February","March","April","May","June","July","August","September","October","November","December")</f>
        <v>August</v>
      </c>
      <c r="B233" s="39">
        <f>WEEKNUM(Data!A233,2)-WEEKNUM(DATE(YEAR(Data!A233),MONTH(Data!A233),1),2)+1</f>
        <v>4</v>
      </c>
      <c r="C233" s="39">
        <f>Data!B233</f>
        <v>34</v>
      </c>
      <c r="D233" s="39">
        <f>IFERROR(Data!E233,0)</f>
        <v>0</v>
      </c>
      <c r="E233" s="39">
        <f>IFERROR(Data!H233,0)</f>
        <v>0</v>
      </c>
      <c r="F233" s="39">
        <f>IFERROR(Data!G233,0)</f>
        <v>0</v>
      </c>
    </row>
    <row r="234" spans="1:6">
      <c r="A234" s="39" t="str">
        <f>CHOOSE(MONTH(Data!A234),"January","February","March","April","May","June","July","August","September","October","November","December")</f>
        <v>August</v>
      </c>
      <c r="B234" s="39">
        <f>WEEKNUM(Data!A234,2)-WEEKNUM(DATE(YEAR(Data!A234),MONTH(Data!A234),1),2)+1</f>
        <v>4</v>
      </c>
      <c r="C234" s="39">
        <f>Data!B234</f>
        <v>34</v>
      </c>
      <c r="D234" s="39">
        <f>IFERROR(Data!E234,0)</f>
        <v>0</v>
      </c>
      <c r="E234" s="39">
        <f>IFERROR(Data!H234,0)</f>
        <v>0</v>
      </c>
      <c r="F234" s="39">
        <f>IFERROR(Data!G234,0)</f>
        <v>0</v>
      </c>
    </row>
    <row r="235" spans="1:6">
      <c r="A235" s="39" t="str">
        <f>CHOOSE(MONTH(Data!A235),"January","February","March","April","May","June","July","August","September","October","November","December")</f>
        <v>August</v>
      </c>
      <c r="B235" s="39">
        <f>WEEKNUM(Data!A235,2)-WEEKNUM(DATE(YEAR(Data!A235),MONTH(Data!A235),1),2)+1</f>
        <v>4</v>
      </c>
      <c r="C235" s="39">
        <f>Data!B235</f>
        <v>34</v>
      </c>
      <c r="D235" s="39">
        <f>IFERROR(Data!E235,0)</f>
        <v>0</v>
      </c>
      <c r="E235" s="39">
        <f>IFERROR(Data!H235,0)</f>
        <v>0</v>
      </c>
      <c r="F235" s="39">
        <f>IFERROR(Data!G235,0)</f>
        <v>0</v>
      </c>
    </row>
    <row r="236" spans="1:6">
      <c r="A236" s="39" t="str">
        <f>CHOOSE(MONTH(Data!A236),"January","February","March","April","May","June","July","August","September","October","November","December")</f>
        <v>August</v>
      </c>
      <c r="B236" s="39">
        <f>WEEKNUM(Data!A236,2)-WEEKNUM(DATE(YEAR(Data!A236),MONTH(Data!A236),1),2)+1</f>
        <v>4</v>
      </c>
      <c r="C236" s="39">
        <f>Data!B236</f>
        <v>34</v>
      </c>
      <c r="D236" s="39">
        <f>IFERROR(Data!E236,0)</f>
        <v>0</v>
      </c>
      <c r="E236" s="39">
        <f>IFERROR(Data!H236,0)</f>
        <v>0</v>
      </c>
      <c r="F236" s="39">
        <f>IFERROR(Data!G236,0)</f>
        <v>0</v>
      </c>
    </row>
    <row r="237" spans="1:6">
      <c r="A237" s="39" t="str">
        <f>CHOOSE(MONTH(Data!A237),"January","February","March","April","May","June","July","August","September","October","November","December")</f>
        <v>August</v>
      </c>
      <c r="B237" s="39">
        <f>WEEKNUM(Data!A237,2)-WEEKNUM(DATE(YEAR(Data!A237),MONTH(Data!A237),1),2)+1</f>
        <v>4</v>
      </c>
      <c r="C237" s="39">
        <f>Data!B237</f>
        <v>34</v>
      </c>
      <c r="D237" s="39">
        <f>IFERROR(Data!E237,0)</f>
        <v>0</v>
      </c>
      <c r="E237" s="39">
        <f>IFERROR(Data!H237,0)</f>
        <v>0</v>
      </c>
      <c r="F237" s="39">
        <f>IFERROR(Data!G237,0)</f>
        <v>0</v>
      </c>
    </row>
    <row r="238" spans="1:6">
      <c r="A238" s="39" t="str">
        <f>CHOOSE(MONTH(Data!A238),"January","February","March","April","May","June","July","August","September","October","November","December")</f>
        <v>August</v>
      </c>
      <c r="B238" s="39">
        <f>WEEKNUM(Data!A238,2)-WEEKNUM(DATE(YEAR(Data!A238),MONTH(Data!A238),1),2)+1</f>
        <v>4</v>
      </c>
      <c r="C238" s="39">
        <f>Data!B238</f>
        <v>34</v>
      </c>
      <c r="D238" s="39">
        <f>IFERROR(Data!E238,0)</f>
        <v>0</v>
      </c>
      <c r="E238" s="39">
        <f>IFERROR(Data!H238,0)</f>
        <v>0</v>
      </c>
      <c r="F238" s="39">
        <f>IFERROR(Data!G238,0)</f>
        <v>0</v>
      </c>
    </row>
    <row r="239" spans="1:6">
      <c r="A239" s="39" t="str">
        <f>CHOOSE(MONTH(Data!A239),"January","February","March","April","May","June","July","August","September","October","November","December")</f>
        <v>August</v>
      </c>
      <c r="B239" s="39">
        <f>WEEKNUM(Data!A239,2)-WEEKNUM(DATE(YEAR(Data!A239),MONTH(Data!A239),1),2)+1</f>
        <v>4</v>
      </c>
      <c r="C239" s="39">
        <f>Data!B239</f>
        <v>34</v>
      </c>
      <c r="D239" s="39">
        <f>IFERROR(Data!E239,0)</f>
        <v>54</v>
      </c>
      <c r="E239" s="39">
        <f>IFERROR(Data!H239,0)</f>
        <v>694</v>
      </c>
      <c r="F239" s="39">
        <f>IFERROR(Data!G239,0)</f>
        <v>425</v>
      </c>
    </row>
    <row r="240" spans="1:6">
      <c r="A240" s="39" t="str">
        <f>CHOOSE(MONTH(Data!A240),"January","February","March","April","May","June","July","August","September","October","November","December")</f>
        <v>August</v>
      </c>
      <c r="B240" s="39">
        <f>WEEKNUM(Data!A240,2)-WEEKNUM(DATE(YEAR(Data!A240),MONTH(Data!A240),1),2)+1</f>
        <v>5</v>
      </c>
      <c r="C240" s="39">
        <f>Data!B240</f>
        <v>35</v>
      </c>
      <c r="D240" s="39">
        <f>IFERROR(Data!E240,0)</f>
        <v>0</v>
      </c>
      <c r="E240" s="39">
        <f>IFERROR(Data!H240,0)</f>
        <v>0</v>
      </c>
      <c r="F240" s="39">
        <f>IFERROR(Data!G240,0)</f>
        <v>0</v>
      </c>
    </row>
    <row r="241" spans="1:6">
      <c r="A241" s="39" t="str">
        <f>CHOOSE(MONTH(Data!A241),"January","February","March","April","May","June","July","August","September","October","November","December")</f>
        <v>August</v>
      </c>
      <c r="B241" s="39">
        <f>WEEKNUM(Data!A241,2)-WEEKNUM(DATE(YEAR(Data!A241),MONTH(Data!A241),1),2)+1</f>
        <v>5</v>
      </c>
      <c r="C241" s="39">
        <f>Data!B241</f>
        <v>35</v>
      </c>
      <c r="D241" s="39">
        <f>IFERROR(Data!E241,0)</f>
        <v>0</v>
      </c>
      <c r="E241" s="39">
        <f>IFERROR(Data!H241,0)</f>
        <v>0</v>
      </c>
      <c r="F241" s="39">
        <f>IFERROR(Data!G241,0)</f>
        <v>0</v>
      </c>
    </row>
    <row r="242" spans="1:6">
      <c r="A242" s="39" t="str">
        <f>CHOOSE(MONTH(Data!A242),"January","February","March","April","May","June","July","August","September","October","November","December")</f>
        <v>August</v>
      </c>
      <c r="B242" s="39">
        <f>WEEKNUM(Data!A242,2)-WEEKNUM(DATE(YEAR(Data!A242),MONTH(Data!A242),1),2)+1</f>
        <v>5</v>
      </c>
      <c r="C242" s="39">
        <f>Data!B242</f>
        <v>35</v>
      </c>
      <c r="D242" s="39">
        <f>IFERROR(Data!E242,0)</f>
        <v>0</v>
      </c>
      <c r="E242" s="39">
        <f>IFERROR(Data!H242,0)</f>
        <v>0</v>
      </c>
      <c r="F242" s="39">
        <f>IFERROR(Data!G242,0)</f>
        <v>0</v>
      </c>
    </row>
    <row r="243" spans="1:6">
      <c r="A243" s="39" t="str">
        <f>CHOOSE(MONTH(Data!A243),"January","February","March","April","May","June","July","August","September","October","November","December")</f>
        <v>August</v>
      </c>
      <c r="B243" s="39">
        <f>WEEKNUM(Data!A243,2)-WEEKNUM(DATE(YEAR(Data!A243),MONTH(Data!A243),1),2)+1</f>
        <v>5</v>
      </c>
      <c r="C243" s="39">
        <f>Data!B243</f>
        <v>35</v>
      </c>
      <c r="D243" s="39">
        <f>IFERROR(Data!E243,0)</f>
        <v>0</v>
      </c>
      <c r="E243" s="39">
        <f>IFERROR(Data!H243,0)</f>
        <v>0</v>
      </c>
      <c r="F243" s="39">
        <f>IFERROR(Data!G243,0)</f>
        <v>0</v>
      </c>
    </row>
    <row r="244" spans="1:6">
      <c r="A244" s="39" t="str">
        <f>CHOOSE(MONTH(Data!A244),"January","February","March","April","May","June","July","August","September","October","November","December")</f>
        <v>August</v>
      </c>
      <c r="B244" s="39">
        <f>WEEKNUM(Data!A244,2)-WEEKNUM(DATE(YEAR(Data!A244),MONTH(Data!A244),1),2)+1</f>
        <v>5</v>
      </c>
      <c r="C244" s="39">
        <f>Data!B244</f>
        <v>35</v>
      </c>
      <c r="D244" s="39">
        <f>IFERROR(Data!E244,0)</f>
        <v>0</v>
      </c>
      <c r="E244" s="39">
        <f>IFERROR(Data!H244,0)</f>
        <v>0</v>
      </c>
      <c r="F244" s="39">
        <f>IFERROR(Data!G244,0)</f>
        <v>0</v>
      </c>
    </row>
    <row r="245" spans="1:6">
      <c r="A245" s="39" t="str">
        <f>CHOOSE(MONTH(Data!A245),"January","February","March","April","May","June","July","August","September","October","November","December")</f>
        <v>August</v>
      </c>
      <c r="B245" s="39">
        <f>WEEKNUM(Data!A245,2)-WEEKNUM(DATE(YEAR(Data!A245),MONTH(Data!A245),1),2)+1</f>
        <v>5</v>
      </c>
      <c r="C245" s="39">
        <f>Data!B245</f>
        <v>35</v>
      </c>
      <c r="D245" s="39">
        <f>IFERROR(Data!E245,0)</f>
        <v>0</v>
      </c>
      <c r="E245" s="39">
        <f>IFERROR(Data!H245,0)</f>
        <v>0</v>
      </c>
      <c r="F245" s="39">
        <f>IFERROR(Data!G245,0)</f>
        <v>0</v>
      </c>
    </row>
    <row r="246" spans="1:6">
      <c r="A246" s="39" t="str">
        <f>CHOOSE(MONTH(Data!A246),"January","February","March","April","May","June","July","August","September","October","November","December")</f>
        <v>September</v>
      </c>
      <c r="B246" s="39">
        <f>WEEKNUM(Data!A246,2)-WEEKNUM(DATE(YEAR(Data!A246),MONTH(Data!A246),1),2)+1</f>
        <v>1</v>
      </c>
      <c r="C246" s="39">
        <f>Data!B246</f>
        <v>35</v>
      </c>
      <c r="D246" s="39">
        <f>IFERROR(Data!E246,0)</f>
        <v>46</v>
      </c>
      <c r="E246" s="39">
        <f>IFERROR(Data!H246,0)</f>
        <v>551</v>
      </c>
      <c r="F246" s="39">
        <f>IFERROR(Data!G246,0)</f>
        <v>391</v>
      </c>
    </row>
    <row r="247" spans="1:6">
      <c r="A247" s="39" t="str">
        <f>CHOOSE(MONTH(Data!A247),"January","February","March","April","May","June","July","August","September","October","November","December")</f>
        <v>September</v>
      </c>
      <c r="B247" s="39">
        <f>WEEKNUM(Data!A247,2)-WEEKNUM(DATE(YEAR(Data!A247),MONTH(Data!A247),1),2)+1</f>
        <v>2</v>
      </c>
      <c r="C247" s="39">
        <f>Data!B247</f>
        <v>36</v>
      </c>
      <c r="D247" s="39">
        <f>IFERROR(Data!E247,0)</f>
        <v>0</v>
      </c>
      <c r="E247" s="39">
        <f>IFERROR(Data!H247,0)</f>
        <v>0</v>
      </c>
      <c r="F247" s="39">
        <f>IFERROR(Data!G247,0)</f>
        <v>0</v>
      </c>
    </row>
    <row r="248" spans="1:6">
      <c r="A248" s="39" t="str">
        <f>CHOOSE(MONTH(Data!A248),"January","February","March","April","May","June","July","August","September","October","November","December")</f>
        <v>September</v>
      </c>
      <c r="B248" s="39">
        <f>WEEKNUM(Data!A248,2)-WEEKNUM(DATE(YEAR(Data!A248),MONTH(Data!A248),1),2)+1</f>
        <v>2</v>
      </c>
      <c r="C248" s="39">
        <f>Data!B248</f>
        <v>36</v>
      </c>
      <c r="D248" s="39">
        <f>IFERROR(Data!E248,0)</f>
        <v>0</v>
      </c>
      <c r="E248" s="39">
        <f>IFERROR(Data!H248,0)</f>
        <v>0</v>
      </c>
      <c r="F248" s="39">
        <f>IFERROR(Data!G248,0)</f>
        <v>0</v>
      </c>
    </row>
    <row r="249" spans="1:6">
      <c r="A249" s="39" t="str">
        <f>CHOOSE(MONTH(Data!A249),"January","February","March","April","May","June","July","August","September","October","November","December")</f>
        <v>September</v>
      </c>
      <c r="B249" s="39">
        <f>WEEKNUM(Data!A249,2)-WEEKNUM(DATE(YEAR(Data!A249),MONTH(Data!A249),1),2)+1</f>
        <v>2</v>
      </c>
      <c r="C249" s="39">
        <f>Data!B249</f>
        <v>36</v>
      </c>
      <c r="D249" s="39">
        <f>IFERROR(Data!E249,0)</f>
        <v>0</v>
      </c>
      <c r="E249" s="39">
        <f>IFERROR(Data!H249,0)</f>
        <v>0</v>
      </c>
      <c r="F249" s="39">
        <f>IFERROR(Data!G249,0)</f>
        <v>0</v>
      </c>
    </row>
    <row r="250" spans="1:6">
      <c r="A250" s="39" t="str">
        <f>CHOOSE(MONTH(Data!A250),"January","February","March","April","May","June","July","August","September","October","November","December")</f>
        <v>September</v>
      </c>
      <c r="B250" s="39">
        <f>WEEKNUM(Data!A250,2)-WEEKNUM(DATE(YEAR(Data!A250),MONTH(Data!A250),1),2)+1</f>
        <v>2</v>
      </c>
      <c r="C250" s="39">
        <f>Data!B250</f>
        <v>36</v>
      </c>
      <c r="D250" s="39">
        <f>IFERROR(Data!E250,0)</f>
        <v>0</v>
      </c>
      <c r="E250" s="39">
        <f>IFERROR(Data!H250,0)</f>
        <v>0</v>
      </c>
      <c r="F250" s="39">
        <f>IFERROR(Data!G250,0)</f>
        <v>0</v>
      </c>
    </row>
    <row r="251" spans="1:6">
      <c r="A251" s="39" t="str">
        <f>CHOOSE(MONTH(Data!A251),"January","February","March","April","May","June","July","August","September","October","November","December")</f>
        <v>September</v>
      </c>
      <c r="B251" s="39">
        <f>WEEKNUM(Data!A251,2)-WEEKNUM(DATE(YEAR(Data!A251),MONTH(Data!A251),1),2)+1</f>
        <v>2</v>
      </c>
      <c r="C251" s="39">
        <f>Data!B251</f>
        <v>36</v>
      </c>
      <c r="D251" s="39">
        <f>IFERROR(Data!E251,0)</f>
        <v>0</v>
      </c>
      <c r="E251" s="39">
        <f>IFERROR(Data!H251,0)</f>
        <v>0</v>
      </c>
      <c r="F251" s="39">
        <f>IFERROR(Data!G251,0)</f>
        <v>0</v>
      </c>
    </row>
    <row r="252" spans="1:6">
      <c r="A252" s="39" t="str">
        <f>CHOOSE(MONTH(Data!A252),"January","February","March","April","May","June","July","August","September","October","November","December")</f>
        <v>September</v>
      </c>
      <c r="B252" s="39">
        <f>WEEKNUM(Data!A252,2)-WEEKNUM(DATE(YEAR(Data!A252),MONTH(Data!A252),1),2)+1</f>
        <v>2</v>
      </c>
      <c r="C252" s="39">
        <f>Data!B252</f>
        <v>36</v>
      </c>
      <c r="D252" s="39">
        <f>IFERROR(Data!E252,0)</f>
        <v>0</v>
      </c>
      <c r="E252" s="39">
        <f>IFERROR(Data!H252,0)</f>
        <v>0</v>
      </c>
      <c r="F252" s="39">
        <f>IFERROR(Data!G252,0)</f>
        <v>0</v>
      </c>
    </row>
    <row r="253" spans="1:6">
      <c r="A253" s="39" t="str">
        <f>CHOOSE(MONTH(Data!A253),"January","February","March","April","May","June","July","August","September","October","November","December")</f>
        <v>September</v>
      </c>
      <c r="B253" s="39">
        <f>WEEKNUM(Data!A253,2)-WEEKNUM(DATE(YEAR(Data!A253),MONTH(Data!A253),1),2)+1</f>
        <v>2</v>
      </c>
      <c r="C253" s="39">
        <f>Data!B253</f>
        <v>36</v>
      </c>
      <c r="D253" s="39">
        <f>IFERROR(Data!E253,0)</f>
        <v>45</v>
      </c>
      <c r="E253" s="39">
        <f>IFERROR(Data!H253,0)</f>
        <v>508</v>
      </c>
      <c r="F253" s="39">
        <f>IFERROR(Data!G253,0)</f>
        <v>327</v>
      </c>
    </row>
    <row r="254" spans="1:6">
      <c r="A254" s="39" t="str">
        <f>CHOOSE(MONTH(Data!A254),"January","February","March","April","May","June","July","August","September","October","November","December")</f>
        <v>September</v>
      </c>
      <c r="B254" s="39">
        <f>WEEKNUM(Data!A254,2)-WEEKNUM(DATE(YEAR(Data!A254),MONTH(Data!A254),1),2)+1</f>
        <v>3</v>
      </c>
      <c r="C254" s="39">
        <f>Data!B254</f>
        <v>37</v>
      </c>
      <c r="D254" s="39">
        <f>IFERROR(Data!E254,0)</f>
        <v>0</v>
      </c>
      <c r="E254" s="39">
        <f>IFERROR(Data!H254,0)</f>
        <v>0</v>
      </c>
      <c r="F254" s="39">
        <f>IFERROR(Data!G254,0)</f>
        <v>0</v>
      </c>
    </row>
    <row r="255" spans="1:6">
      <c r="A255" s="39" t="str">
        <f>CHOOSE(MONTH(Data!A255),"January","February","March","April","May","June","July","August","September","October","November","December")</f>
        <v>September</v>
      </c>
      <c r="B255" s="39">
        <f>WEEKNUM(Data!A255,2)-WEEKNUM(DATE(YEAR(Data!A255),MONTH(Data!A255),1),2)+1</f>
        <v>3</v>
      </c>
      <c r="C255" s="39">
        <f>Data!B255</f>
        <v>37</v>
      </c>
      <c r="D255" s="39">
        <f>IFERROR(Data!E255,0)</f>
        <v>0</v>
      </c>
      <c r="E255" s="39">
        <f>IFERROR(Data!H255,0)</f>
        <v>0</v>
      </c>
      <c r="F255" s="39">
        <f>IFERROR(Data!G255,0)</f>
        <v>0</v>
      </c>
    </row>
    <row r="256" spans="1:6">
      <c r="A256" s="39" t="str">
        <f>CHOOSE(MONTH(Data!A256),"January","February","March","April","May","June","July","August","September","October","November","December")</f>
        <v>September</v>
      </c>
      <c r="B256" s="39">
        <f>WEEKNUM(Data!A256,2)-WEEKNUM(DATE(YEAR(Data!A256),MONTH(Data!A256),1),2)+1</f>
        <v>3</v>
      </c>
      <c r="C256" s="39">
        <f>Data!B256</f>
        <v>37</v>
      </c>
      <c r="D256" s="39">
        <f>IFERROR(Data!E256,0)</f>
        <v>0</v>
      </c>
      <c r="E256" s="39">
        <f>IFERROR(Data!H256,0)</f>
        <v>0</v>
      </c>
      <c r="F256" s="39">
        <f>IFERROR(Data!G256,0)</f>
        <v>0</v>
      </c>
    </row>
    <row r="257" spans="1:6">
      <c r="A257" s="39" t="str">
        <f>CHOOSE(MONTH(Data!A257),"January","February","March","April","May","June","July","August","September","October","November","December")</f>
        <v>September</v>
      </c>
      <c r="B257" s="39">
        <f>WEEKNUM(Data!A257,2)-WEEKNUM(DATE(YEAR(Data!A257),MONTH(Data!A257),1),2)+1</f>
        <v>3</v>
      </c>
      <c r="C257" s="39">
        <f>Data!B257</f>
        <v>37</v>
      </c>
      <c r="D257" s="39">
        <f>IFERROR(Data!E257,0)</f>
        <v>0</v>
      </c>
      <c r="E257" s="39">
        <f>IFERROR(Data!H257,0)</f>
        <v>0</v>
      </c>
      <c r="F257" s="39">
        <f>IFERROR(Data!G257,0)</f>
        <v>0</v>
      </c>
    </row>
    <row r="258" spans="1:6">
      <c r="A258" s="39" t="str">
        <f>CHOOSE(MONTH(Data!A258),"January","February","March","April","May","June","July","August","September","October","November","December")</f>
        <v>September</v>
      </c>
      <c r="B258" s="39">
        <f>WEEKNUM(Data!A258,2)-WEEKNUM(DATE(YEAR(Data!A258),MONTH(Data!A258),1),2)+1</f>
        <v>3</v>
      </c>
      <c r="C258" s="39">
        <f>Data!B258</f>
        <v>37</v>
      </c>
      <c r="D258" s="39">
        <f>IFERROR(Data!E258,0)</f>
        <v>0</v>
      </c>
      <c r="E258" s="39">
        <f>IFERROR(Data!H258,0)</f>
        <v>0</v>
      </c>
      <c r="F258" s="39">
        <f>IFERROR(Data!G258,0)</f>
        <v>0</v>
      </c>
    </row>
    <row r="259" spans="1:6">
      <c r="A259" s="39" t="str">
        <f>CHOOSE(MONTH(Data!A259),"January","February","March","April","May","June","July","August","September","October","November","December")</f>
        <v>September</v>
      </c>
      <c r="B259" s="39">
        <f>WEEKNUM(Data!A259,2)-WEEKNUM(DATE(YEAR(Data!A259),MONTH(Data!A259),1),2)+1</f>
        <v>3</v>
      </c>
      <c r="C259" s="39">
        <f>Data!B259</f>
        <v>37</v>
      </c>
      <c r="D259" s="39">
        <f>IFERROR(Data!E259,0)</f>
        <v>0</v>
      </c>
      <c r="E259" s="39">
        <f>IFERROR(Data!H259,0)</f>
        <v>0</v>
      </c>
      <c r="F259" s="39">
        <f>IFERROR(Data!G259,0)</f>
        <v>0</v>
      </c>
    </row>
    <row r="260" spans="1:6">
      <c r="A260" s="39" t="str">
        <f>CHOOSE(MONTH(Data!A260),"January","February","March","April","May","June","July","August","September","October","November","December")</f>
        <v>September</v>
      </c>
      <c r="B260" s="39">
        <f>WEEKNUM(Data!A260,2)-WEEKNUM(DATE(YEAR(Data!A260),MONTH(Data!A260),1),2)+1</f>
        <v>3</v>
      </c>
      <c r="C260" s="39">
        <f>Data!B260</f>
        <v>37</v>
      </c>
      <c r="D260" s="39">
        <f>IFERROR(Data!E260,0)</f>
        <v>45</v>
      </c>
      <c r="E260" s="39">
        <f>IFERROR(Data!H260,0)</f>
        <v>587</v>
      </c>
      <c r="F260" s="39">
        <f>IFERROR(Data!G260,0)</f>
        <v>491</v>
      </c>
    </row>
    <row r="261" spans="1:6">
      <c r="A261" s="39" t="str">
        <f>CHOOSE(MONTH(Data!A261),"January","February","March","April","May","June","July","August","September","October","November","December")</f>
        <v>September</v>
      </c>
      <c r="B261" s="39">
        <f>WEEKNUM(Data!A261,2)-WEEKNUM(DATE(YEAR(Data!A261),MONTH(Data!A261),1),2)+1</f>
        <v>4</v>
      </c>
      <c r="C261" s="39">
        <f>Data!B261</f>
        <v>38</v>
      </c>
      <c r="D261" s="39">
        <f>IFERROR(Data!E261,0)</f>
        <v>0</v>
      </c>
      <c r="E261" s="39">
        <f>IFERROR(Data!H261,0)</f>
        <v>0</v>
      </c>
      <c r="F261" s="39">
        <f>IFERROR(Data!G261,0)</f>
        <v>0</v>
      </c>
    </row>
    <row r="262" spans="1:6">
      <c r="A262" s="39" t="str">
        <f>CHOOSE(MONTH(Data!A262),"January","February","March","April","May","June","July","August","September","October","November","December")</f>
        <v>September</v>
      </c>
      <c r="B262" s="39">
        <f>WEEKNUM(Data!A262,2)-WEEKNUM(DATE(YEAR(Data!A262),MONTH(Data!A262),1),2)+1</f>
        <v>4</v>
      </c>
      <c r="C262" s="39">
        <f>Data!B262</f>
        <v>38</v>
      </c>
      <c r="D262" s="39">
        <f>IFERROR(Data!E262,0)</f>
        <v>0</v>
      </c>
      <c r="E262" s="39">
        <f>IFERROR(Data!H262,0)</f>
        <v>0</v>
      </c>
      <c r="F262" s="39">
        <f>IFERROR(Data!G262,0)</f>
        <v>0</v>
      </c>
    </row>
    <row r="263" spans="1:6">
      <c r="A263" s="39" t="str">
        <f>CHOOSE(MONTH(Data!A263),"January","February","March","April","May","June","July","August","September","October","November","December")</f>
        <v>September</v>
      </c>
      <c r="B263" s="39">
        <f>WEEKNUM(Data!A263,2)-WEEKNUM(DATE(YEAR(Data!A263),MONTH(Data!A263),1),2)+1</f>
        <v>4</v>
      </c>
      <c r="C263" s="39">
        <f>Data!B263</f>
        <v>38</v>
      </c>
      <c r="D263" s="39">
        <f>IFERROR(Data!E263,0)</f>
        <v>0</v>
      </c>
      <c r="E263" s="39">
        <f>IFERROR(Data!H263,0)</f>
        <v>0</v>
      </c>
      <c r="F263" s="39">
        <f>IFERROR(Data!G263,0)</f>
        <v>0</v>
      </c>
    </row>
    <row r="264" spans="1:6">
      <c r="A264" s="39" t="str">
        <f>CHOOSE(MONTH(Data!A264),"January","February","March","April","May","June","July","August","September","October","November","December")</f>
        <v>September</v>
      </c>
      <c r="B264" s="39">
        <f>WEEKNUM(Data!A264,2)-WEEKNUM(DATE(YEAR(Data!A264),MONTH(Data!A264),1),2)+1</f>
        <v>4</v>
      </c>
      <c r="C264" s="39">
        <f>Data!B264</f>
        <v>38</v>
      </c>
      <c r="D264" s="39">
        <f>IFERROR(Data!E264,0)</f>
        <v>0</v>
      </c>
      <c r="E264" s="39">
        <f>IFERROR(Data!H264,0)</f>
        <v>0</v>
      </c>
      <c r="F264" s="39">
        <f>IFERROR(Data!G264,0)</f>
        <v>0</v>
      </c>
    </row>
    <row r="265" spans="1:6">
      <c r="A265" s="39" t="str">
        <f>CHOOSE(MONTH(Data!A265),"January","February","March","April","May","June","July","August","September","October","November","December")</f>
        <v>September</v>
      </c>
      <c r="B265" s="39">
        <f>WEEKNUM(Data!A265,2)-WEEKNUM(DATE(YEAR(Data!A265),MONTH(Data!A265),1),2)+1</f>
        <v>4</v>
      </c>
      <c r="C265" s="39">
        <f>Data!B265</f>
        <v>38</v>
      </c>
      <c r="D265" s="39">
        <f>IFERROR(Data!E265,0)</f>
        <v>0</v>
      </c>
      <c r="E265" s="39">
        <f>IFERROR(Data!H265,0)</f>
        <v>0</v>
      </c>
      <c r="F265" s="39">
        <f>IFERROR(Data!G265,0)</f>
        <v>0</v>
      </c>
    </row>
    <row r="266" spans="1:6">
      <c r="A266" s="39" t="str">
        <f>CHOOSE(MONTH(Data!A266),"January","February","March","April","May","June","July","August","September","October","November","December")</f>
        <v>September</v>
      </c>
      <c r="B266" s="39">
        <f>WEEKNUM(Data!A266,2)-WEEKNUM(DATE(YEAR(Data!A266),MONTH(Data!A266),1),2)+1</f>
        <v>4</v>
      </c>
      <c r="C266" s="39">
        <f>Data!B266</f>
        <v>38</v>
      </c>
      <c r="D266" s="39">
        <f>IFERROR(Data!E266,0)</f>
        <v>0</v>
      </c>
      <c r="E266" s="39">
        <f>IFERROR(Data!H266,0)</f>
        <v>0</v>
      </c>
      <c r="F266" s="39">
        <f>IFERROR(Data!G266,0)</f>
        <v>0</v>
      </c>
    </row>
    <row r="267" spans="1:6">
      <c r="A267" s="39" t="str">
        <f>CHOOSE(MONTH(Data!A267),"January","February","March","April","May","June","July","August","September","October","November","December")</f>
        <v>September</v>
      </c>
      <c r="B267" s="39">
        <f>WEEKNUM(Data!A267,2)-WEEKNUM(DATE(YEAR(Data!A267),MONTH(Data!A267),1),2)+1</f>
        <v>4</v>
      </c>
      <c r="C267" s="39">
        <f>Data!B267</f>
        <v>38</v>
      </c>
      <c r="D267" s="39">
        <f>IFERROR(Data!E267,0)</f>
        <v>43</v>
      </c>
      <c r="E267" s="39">
        <f>IFERROR(Data!H267,0)</f>
        <v>506</v>
      </c>
      <c r="F267" s="39">
        <f>IFERROR(Data!G267,0)</f>
        <v>300</v>
      </c>
    </row>
    <row r="268" spans="1:6">
      <c r="A268" s="39" t="str">
        <f>CHOOSE(MONTH(Data!A268),"January","February","March","April","May","June","July","August","September","October","November","December")</f>
        <v>September</v>
      </c>
      <c r="B268" s="39">
        <f>WEEKNUM(Data!A268,2)-WEEKNUM(DATE(YEAR(Data!A268),MONTH(Data!A268),1),2)+1</f>
        <v>5</v>
      </c>
      <c r="C268" s="39">
        <f>Data!B268</f>
        <v>39</v>
      </c>
      <c r="D268" s="39">
        <f>IFERROR(Data!E268,0)</f>
        <v>0</v>
      </c>
      <c r="E268" s="39">
        <f>IFERROR(Data!H268,0)</f>
        <v>0</v>
      </c>
      <c r="F268" s="39">
        <f>IFERROR(Data!G268,0)</f>
        <v>0</v>
      </c>
    </row>
    <row r="269" spans="1:6">
      <c r="A269" s="39" t="str">
        <f>CHOOSE(MONTH(Data!A269),"January","February","March","April","May","June","July","August","September","October","November","December")</f>
        <v>September</v>
      </c>
      <c r="B269" s="39">
        <f>WEEKNUM(Data!A269,2)-WEEKNUM(DATE(YEAR(Data!A269),MONTH(Data!A269),1),2)+1</f>
        <v>5</v>
      </c>
      <c r="C269" s="39">
        <f>Data!B269</f>
        <v>39</v>
      </c>
      <c r="D269" s="39">
        <f>IFERROR(Data!E269,0)</f>
        <v>0</v>
      </c>
      <c r="E269" s="39">
        <f>IFERROR(Data!H269,0)</f>
        <v>0</v>
      </c>
      <c r="F269" s="39">
        <f>IFERROR(Data!G269,0)</f>
        <v>0</v>
      </c>
    </row>
    <row r="270" spans="1:6">
      <c r="A270" s="39" t="str">
        <f>CHOOSE(MONTH(Data!A270),"January","February","March","April","May","June","July","August","September","October","November","December")</f>
        <v>September</v>
      </c>
      <c r="B270" s="39">
        <f>WEEKNUM(Data!A270,2)-WEEKNUM(DATE(YEAR(Data!A270),MONTH(Data!A270),1),2)+1</f>
        <v>5</v>
      </c>
      <c r="C270" s="39">
        <f>Data!B270</f>
        <v>39</v>
      </c>
      <c r="D270" s="39">
        <f>IFERROR(Data!E270,0)</f>
        <v>0</v>
      </c>
      <c r="E270" s="39">
        <f>IFERROR(Data!H270,0)</f>
        <v>0</v>
      </c>
      <c r="F270" s="39">
        <f>IFERROR(Data!G270,0)</f>
        <v>0</v>
      </c>
    </row>
    <row r="271" spans="1:6">
      <c r="A271" s="39" t="str">
        <f>CHOOSE(MONTH(Data!A271),"January","February","March","April","May","June","July","August","September","October","November","December")</f>
        <v>September</v>
      </c>
      <c r="B271" s="39">
        <f>WEEKNUM(Data!A271,2)-WEEKNUM(DATE(YEAR(Data!A271),MONTH(Data!A271),1),2)+1</f>
        <v>5</v>
      </c>
      <c r="C271" s="39">
        <f>Data!B271</f>
        <v>39</v>
      </c>
      <c r="D271" s="39">
        <f>IFERROR(Data!E271,0)</f>
        <v>0</v>
      </c>
      <c r="E271" s="39">
        <f>IFERROR(Data!H271,0)</f>
        <v>0</v>
      </c>
      <c r="F271" s="39">
        <f>IFERROR(Data!G271,0)</f>
        <v>0</v>
      </c>
    </row>
    <row r="272" spans="1:6">
      <c r="A272" s="39" t="str">
        <f>CHOOSE(MONTH(Data!A272),"January","February","March","April","May","June","July","August","September","October","November","December")</f>
        <v>September</v>
      </c>
      <c r="B272" s="39">
        <f>WEEKNUM(Data!A272,2)-WEEKNUM(DATE(YEAR(Data!A272),MONTH(Data!A272),1),2)+1</f>
        <v>5</v>
      </c>
      <c r="C272" s="39">
        <f>Data!B272</f>
        <v>39</v>
      </c>
      <c r="D272" s="39">
        <f>IFERROR(Data!E272,0)</f>
        <v>0</v>
      </c>
      <c r="E272" s="39">
        <f>IFERROR(Data!H272,0)</f>
        <v>0</v>
      </c>
      <c r="F272" s="39">
        <f>IFERROR(Data!G272,0)</f>
        <v>0</v>
      </c>
    </row>
    <row r="273" spans="1:6">
      <c r="A273" s="39" t="str">
        <f>CHOOSE(MONTH(Data!A273),"January","February","March","April","May","June","July","August","September","October","November","December")</f>
        <v>September</v>
      </c>
      <c r="B273" s="39">
        <f>WEEKNUM(Data!A273,2)-WEEKNUM(DATE(YEAR(Data!A273),MONTH(Data!A273),1),2)+1</f>
        <v>5</v>
      </c>
      <c r="C273" s="39">
        <f>Data!B273</f>
        <v>39</v>
      </c>
      <c r="D273" s="39">
        <f>IFERROR(Data!E273,0)</f>
        <v>0</v>
      </c>
      <c r="E273" s="39">
        <f>IFERROR(Data!H273,0)</f>
        <v>0</v>
      </c>
      <c r="F273" s="39">
        <f>IFERROR(Data!G273,0)</f>
        <v>0</v>
      </c>
    </row>
    <row r="274" spans="1:6">
      <c r="A274" s="39" t="str">
        <f>CHOOSE(MONTH(Data!A274),"January","February","March","April","May","June","July","August","September","October","November","December")</f>
        <v>September</v>
      </c>
      <c r="B274" s="39">
        <f>WEEKNUM(Data!A274,2)-WEEKNUM(DATE(YEAR(Data!A274),MONTH(Data!A274),1),2)+1</f>
        <v>5</v>
      </c>
      <c r="C274" s="39">
        <f>Data!B274</f>
        <v>39</v>
      </c>
      <c r="D274" s="39">
        <f>IFERROR(Data!E274,0)</f>
        <v>47</v>
      </c>
      <c r="E274" s="39">
        <f>IFERROR(Data!H274,0)</f>
        <v>650</v>
      </c>
      <c r="F274" s="39">
        <f>IFERROR(Data!G274,0)</f>
        <v>390</v>
      </c>
    </row>
    <row r="275" spans="1:6">
      <c r="A275" s="39" t="str">
        <f>CHOOSE(MONTH(Data!A275),"January","February","March","April","May","June","July","August","September","October","November","December")</f>
        <v>September</v>
      </c>
      <c r="B275" s="39">
        <f>WEEKNUM(Data!A275,2)-WEEKNUM(DATE(YEAR(Data!A275),MONTH(Data!A275),1),2)+1</f>
        <v>6</v>
      </c>
      <c r="C275" s="39">
        <f>Data!B275</f>
        <v>40</v>
      </c>
      <c r="D275" s="39">
        <f>IFERROR(Data!E275,0)</f>
        <v>0</v>
      </c>
      <c r="E275" s="39">
        <f>IFERROR(Data!H275,0)</f>
        <v>0</v>
      </c>
      <c r="F275" s="39">
        <f>IFERROR(Data!G275,0)</f>
        <v>0</v>
      </c>
    </row>
    <row r="276" spans="1:6">
      <c r="A276" s="39" t="str">
        <f>CHOOSE(MONTH(Data!A276),"January","February","March","April","May","June","July","August","September","October","November","December")</f>
        <v>October</v>
      </c>
      <c r="B276" s="39">
        <f>WEEKNUM(Data!A276,2)-WEEKNUM(DATE(YEAR(Data!A276),MONTH(Data!A276),1),2)+1</f>
        <v>1</v>
      </c>
      <c r="C276" s="39">
        <f>Data!B276</f>
        <v>40</v>
      </c>
      <c r="D276" s="39">
        <f>IFERROR(Data!E276,0)</f>
        <v>0</v>
      </c>
      <c r="E276" s="39">
        <f>IFERROR(Data!H276,0)</f>
        <v>0</v>
      </c>
      <c r="F276" s="39">
        <f>IFERROR(Data!G276,0)</f>
        <v>0</v>
      </c>
    </row>
    <row r="277" spans="1:6">
      <c r="A277" s="39" t="str">
        <f>CHOOSE(MONTH(Data!A277),"January","February","March","April","May","June","July","August","September","October","November","December")</f>
        <v>October</v>
      </c>
      <c r="B277" s="39">
        <f>WEEKNUM(Data!A277,2)-WEEKNUM(DATE(YEAR(Data!A277),MONTH(Data!A277),1),2)+1</f>
        <v>1</v>
      </c>
      <c r="C277" s="39">
        <f>Data!B277</f>
        <v>40</v>
      </c>
      <c r="D277" s="39">
        <f>IFERROR(Data!E277,0)</f>
        <v>0</v>
      </c>
      <c r="E277" s="39">
        <f>IFERROR(Data!H277,0)</f>
        <v>0</v>
      </c>
      <c r="F277" s="39">
        <f>IFERROR(Data!G277,0)</f>
        <v>0</v>
      </c>
    </row>
    <row r="278" spans="1:6">
      <c r="A278" s="39" t="str">
        <f>CHOOSE(MONTH(Data!A278),"January","February","March","April","May","June","July","August","September","October","November","December")</f>
        <v>October</v>
      </c>
      <c r="B278" s="39">
        <f>WEEKNUM(Data!A278,2)-WEEKNUM(DATE(YEAR(Data!A278),MONTH(Data!A278),1),2)+1</f>
        <v>1</v>
      </c>
      <c r="C278" s="39">
        <f>Data!B278</f>
        <v>40</v>
      </c>
      <c r="D278" s="39">
        <f>IFERROR(Data!E278,0)</f>
        <v>0</v>
      </c>
      <c r="E278" s="39">
        <f>IFERROR(Data!H278,0)</f>
        <v>0</v>
      </c>
      <c r="F278" s="39">
        <f>IFERROR(Data!G278,0)</f>
        <v>0</v>
      </c>
    </row>
    <row r="279" spans="1:6">
      <c r="A279" s="39" t="str">
        <f>CHOOSE(MONTH(Data!A279),"January","February","March","April","May","June","July","August","September","October","November","December")</f>
        <v>October</v>
      </c>
      <c r="B279" s="39">
        <f>WEEKNUM(Data!A279,2)-WEEKNUM(DATE(YEAR(Data!A279),MONTH(Data!A279),1),2)+1</f>
        <v>1</v>
      </c>
      <c r="C279" s="39">
        <f>Data!B279</f>
        <v>40</v>
      </c>
      <c r="D279" s="39">
        <f>IFERROR(Data!E279,0)</f>
        <v>0</v>
      </c>
      <c r="E279" s="39">
        <f>IFERROR(Data!H279,0)</f>
        <v>0</v>
      </c>
      <c r="F279" s="39">
        <f>IFERROR(Data!G279,0)</f>
        <v>0</v>
      </c>
    </row>
    <row r="280" spans="1:6">
      <c r="A280" s="39" t="str">
        <f>CHOOSE(MONTH(Data!A280),"January","February","March","April","May","June","July","August","September","October","November","December")</f>
        <v>October</v>
      </c>
      <c r="B280" s="39">
        <f>WEEKNUM(Data!A280,2)-WEEKNUM(DATE(YEAR(Data!A280),MONTH(Data!A280),1),2)+1</f>
        <v>1</v>
      </c>
      <c r="C280" s="39">
        <f>Data!B280</f>
        <v>40</v>
      </c>
      <c r="D280" s="39">
        <f>IFERROR(Data!E280,0)</f>
        <v>0</v>
      </c>
      <c r="E280" s="39">
        <f>IFERROR(Data!H280,0)</f>
        <v>0</v>
      </c>
      <c r="F280" s="39">
        <f>IFERROR(Data!G280,0)</f>
        <v>0</v>
      </c>
    </row>
    <row r="281" spans="1:6">
      <c r="A281" s="39" t="str">
        <f>CHOOSE(MONTH(Data!A281),"January","February","March","April","May","June","July","August","September","October","November","December")</f>
        <v>October</v>
      </c>
      <c r="B281" s="39">
        <f>WEEKNUM(Data!A281,2)-WEEKNUM(DATE(YEAR(Data!A281),MONTH(Data!A281),1),2)+1</f>
        <v>1</v>
      </c>
      <c r="C281" s="39">
        <f>Data!B281</f>
        <v>40</v>
      </c>
      <c r="D281" s="39">
        <f>IFERROR(Data!E281,0)</f>
        <v>39</v>
      </c>
      <c r="E281" s="39">
        <f>IFERROR(Data!H281,0)</f>
        <v>480</v>
      </c>
      <c r="F281" s="39">
        <f>IFERROR(Data!G281,0)</f>
        <v>341</v>
      </c>
    </row>
    <row r="282" spans="1:6">
      <c r="A282" s="39" t="str">
        <f>CHOOSE(MONTH(Data!A282),"January","February","March","April","May","June","July","August","September","October","November","December")</f>
        <v>October</v>
      </c>
      <c r="B282" s="39">
        <f>WEEKNUM(Data!A282,2)-WEEKNUM(DATE(YEAR(Data!A282),MONTH(Data!A282),1),2)+1</f>
        <v>2</v>
      </c>
      <c r="C282" s="39">
        <f>Data!B282</f>
        <v>41</v>
      </c>
      <c r="D282" s="39">
        <f>IFERROR(Data!E282,0)</f>
        <v>0</v>
      </c>
      <c r="E282" s="39">
        <f>IFERROR(Data!H282,0)</f>
        <v>0</v>
      </c>
      <c r="F282" s="39">
        <f>IFERROR(Data!G282,0)</f>
        <v>0</v>
      </c>
    </row>
    <row r="283" spans="1:6">
      <c r="A283" s="39" t="str">
        <f>CHOOSE(MONTH(Data!A283),"January","February","March","April","May","June","July","August","September","October","November","December")</f>
        <v>October</v>
      </c>
      <c r="B283" s="39">
        <f>WEEKNUM(Data!A283,2)-WEEKNUM(DATE(YEAR(Data!A283),MONTH(Data!A283),1),2)+1</f>
        <v>2</v>
      </c>
      <c r="C283" s="39">
        <f>Data!B283</f>
        <v>41</v>
      </c>
      <c r="D283" s="39">
        <f>IFERROR(Data!E283,0)</f>
        <v>0</v>
      </c>
      <c r="E283" s="39">
        <f>IFERROR(Data!H283,0)</f>
        <v>0</v>
      </c>
      <c r="F283" s="39">
        <f>IFERROR(Data!G283,0)</f>
        <v>0</v>
      </c>
    </row>
    <row r="284" spans="1:6">
      <c r="A284" s="39" t="str">
        <f>CHOOSE(MONTH(Data!A284),"January","February","March","April","May","June","July","August","September","October","November","December")</f>
        <v>October</v>
      </c>
      <c r="B284" s="39">
        <f>WEEKNUM(Data!A284,2)-WEEKNUM(DATE(YEAR(Data!A284),MONTH(Data!A284),1),2)+1</f>
        <v>2</v>
      </c>
      <c r="C284" s="39">
        <f>Data!B284</f>
        <v>41</v>
      </c>
      <c r="D284" s="39">
        <f>IFERROR(Data!E284,0)</f>
        <v>0</v>
      </c>
      <c r="E284" s="39">
        <f>IFERROR(Data!H284,0)</f>
        <v>0</v>
      </c>
      <c r="F284" s="39">
        <f>IFERROR(Data!G284,0)</f>
        <v>0</v>
      </c>
    </row>
    <row r="285" spans="1:6">
      <c r="A285" s="39" t="str">
        <f>CHOOSE(MONTH(Data!A285),"January","February","March","April","May","June","July","August","September","October","November","December")</f>
        <v>October</v>
      </c>
      <c r="B285" s="39">
        <f>WEEKNUM(Data!A285,2)-WEEKNUM(DATE(YEAR(Data!A285),MONTH(Data!A285),1),2)+1</f>
        <v>2</v>
      </c>
      <c r="C285" s="39">
        <f>Data!B285</f>
        <v>41</v>
      </c>
      <c r="D285" s="39">
        <f>IFERROR(Data!E285,0)</f>
        <v>0</v>
      </c>
      <c r="E285" s="39">
        <f>IFERROR(Data!H285,0)</f>
        <v>0</v>
      </c>
      <c r="F285" s="39">
        <f>IFERROR(Data!G285,0)</f>
        <v>0</v>
      </c>
    </row>
    <row r="286" spans="1:6">
      <c r="A286" s="39" t="str">
        <f>CHOOSE(MONTH(Data!A286),"January","February","March","April","May","June","July","August","September","October","November","December")</f>
        <v>October</v>
      </c>
      <c r="B286" s="39">
        <f>WEEKNUM(Data!A286,2)-WEEKNUM(DATE(YEAR(Data!A286),MONTH(Data!A286),1),2)+1</f>
        <v>2</v>
      </c>
      <c r="C286" s="39">
        <f>Data!B286</f>
        <v>41</v>
      </c>
      <c r="D286" s="39">
        <f>IFERROR(Data!E286,0)</f>
        <v>0</v>
      </c>
      <c r="E286" s="39">
        <f>IFERROR(Data!H286,0)</f>
        <v>0</v>
      </c>
      <c r="F286" s="39">
        <f>IFERROR(Data!G286,0)</f>
        <v>0</v>
      </c>
    </row>
    <row r="287" spans="1:6">
      <c r="A287" s="39" t="str">
        <f>CHOOSE(MONTH(Data!A287),"January","February","March","April","May","June","July","August","September","October","November","December")</f>
        <v>October</v>
      </c>
      <c r="B287" s="39">
        <f>WEEKNUM(Data!A287,2)-WEEKNUM(DATE(YEAR(Data!A287),MONTH(Data!A287),1),2)+1</f>
        <v>2</v>
      </c>
      <c r="C287" s="39">
        <f>Data!B287</f>
        <v>41</v>
      </c>
      <c r="D287" s="39">
        <f>IFERROR(Data!E287,0)</f>
        <v>0</v>
      </c>
      <c r="E287" s="39">
        <f>IFERROR(Data!H287,0)</f>
        <v>0</v>
      </c>
      <c r="F287" s="39">
        <f>IFERROR(Data!G287,0)</f>
        <v>0</v>
      </c>
    </row>
    <row r="288" spans="1:6">
      <c r="A288" s="39" t="str">
        <f>CHOOSE(MONTH(Data!A288),"January","February","March","April","May","June","July","August","September","October","November","December")</f>
        <v>October</v>
      </c>
      <c r="B288" s="39">
        <f>WEEKNUM(Data!A288,2)-WEEKNUM(DATE(YEAR(Data!A288),MONTH(Data!A288),1),2)+1</f>
        <v>2</v>
      </c>
      <c r="C288" s="39">
        <f>Data!B288</f>
        <v>41</v>
      </c>
      <c r="D288" s="39">
        <f>IFERROR(Data!E288,0)</f>
        <v>51</v>
      </c>
      <c r="E288" s="39">
        <f>IFERROR(Data!H288,0)</f>
        <v>609</v>
      </c>
      <c r="F288" s="39">
        <f>IFERROR(Data!G288,0)</f>
        <v>476</v>
      </c>
    </row>
    <row r="289" spans="1:6">
      <c r="A289" s="39" t="str">
        <f>CHOOSE(MONTH(Data!A289),"January","February","March","April","May","June","July","August","September","October","November","December")</f>
        <v>October</v>
      </c>
      <c r="B289" s="39">
        <f>WEEKNUM(Data!A289,2)-WEEKNUM(DATE(YEAR(Data!A289),MONTH(Data!A289),1),2)+1</f>
        <v>3</v>
      </c>
      <c r="C289" s="39">
        <f>Data!B289</f>
        <v>42</v>
      </c>
      <c r="D289" s="39">
        <f>IFERROR(Data!E289,0)</f>
        <v>0</v>
      </c>
      <c r="E289" s="39">
        <f>IFERROR(Data!H289,0)</f>
        <v>0</v>
      </c>
      <c r="F289" s="39">
        <f>IFERROR(Data!G289,0)</f>
        <v>0</v>
      </c>
    </row>
    <row r="290" spans="1:6">
      <c r="A290" s="39" t="str">
        <f>CHOOSE(MONTH(Data!A290),"January","February","March","April","May","June","July","August","September","October","November","December")</f>
        <v>October</v>
      </c>
      <c r="B290" s="39">
        <f>WEEKNUM(Data!A290,2)-WEEKNUM(DATE(YEAR(Data!A290),MONTH(Data!A290),1),2)+1</f>
        <v>3</v>
      </c>
      <c r="C290" s="39">
        <f>Data!B290</f>
        <v>42</v>
      </c>
      <c r="D290" s="39">
        <f>IFERROR(Data!E290,0)</f>
        <v>0</v>
      </c>
      <c r="E290" s="39">
        <f>IFERROR(Data!H290,0)</f>
        <v>0</v>
      </c>
      <c r="F290" s="39">
        <f>IFERROR(Data!G290,0)</f>
        <v>0</v>
      </c>
    </row>
    <row r="291" spans="1:6">
      <c r="A291" s="39" t="str">
        <f>CHOOSE(MONTH(Data!A291),"January","February","March","April","May","June","July","August","September","October","November","December")</f>
        <v>October</v>
      </c>
      <c r="B291" s="39">
        <f>WEEKNUM(Data!A291,2)-WEEKNUM(DATE(YEAR(Data!A291),MONTH(Data!A291),1),2)+1</f>
        <v>3</v>
      </c>
      <c r="C291" s="39">
        <f>Data!B291</f>
        <v>42</v>
      </c>
      <c r="D291" s="39">
        <f>IFERROR(Data!E291,0)</f>
        <v>0</v>
      </c>
      <c r="E291" s="39">
        <f>IFERROR(Data!H291,0)</f>
        <v>0</v>
      </c>
      <c r="F291" s="39">
        <f>IFERROR(Data!G291,0)</f>
        <v>0</v>
      </c>
    </row>
    <row r="292" spans="1:6">
      <c r="A292" s="39" t="str">
        <f>CHOOSE(MONTH(Data!A292),"January","February","March","April","May","June","July","August","September","October","November","December")</f>
        <v>October</v>
      </c>
      <c r="B292" s="39">
        <f>WEEKNUM(Data!A292,2)-WEEKNUM(DATE(YEAR(Data!A292),MONTH(Data!A292),1),2)+1</f>
        <v>3</v>
      </c>
      <c r="C292" s="39">
        <f>Data!B292</f>
        <v>42</v>
      </c>
      <c r="D292" s="39">
        <f>IFERROR(Data!E292,0)</f>
        <v>0</v>
      </c>
      <c r="E292" s="39">
        <f>IFERROR(Data!H292,0)</f>
        <v>0</v>
      </c>
      <c r="F292" s="39">
        <f>IFERROR(Data!G292,0)</f>
        <v>0</v>
      </c>
    </row>
    <row r="293" spans="1:6">
      <c r="A293" s="39" t="str">
        <f>CHOOSE(MONTH(Data!A293),"January","February","March","April","May","June","July","August","September","October","November","December")</f>
        <v>October</v>
      </c>
      <c r="B293" s="39">
        <f>WEEKNUM(Data!A293,2)-WEEKNUM(DATE(YEAR(Data!A293),MONTH(Data!A293),1),2)+1</f>
        <v>3</v>
      </c>
      <c r="C293" s="39">
        <f>Data!B293</f>
        <v>42</v>
      </c>
      <c r="D293" s="39">
        <f>IFERROR(Data!E293,0)</f>
        <v>0</v>
      </c>
      <c r="E293" s="39">
        <f>IFERROR(Data!H293,0)</f>
        <v>0</v>
      </c>
      <c r="F293" s="39">
        <f>IFERROR(Data!G293,0)</f>
        <v>0</v>
      </c>
    </row>
    <row r="294" spans="1:6">
      <c r="A294" s="39" t="str">
        <f>CHOOSE(MONTH(Data!A294),"January","February","March","April","May","June","July","August","September","October","November","December")</f>
        <v>October</v>
      </c>
      <c r="B294" s="39">
        <f>WEEKNUM(Data!A294,2)-WEEKNUM(DATE(YEAR(Data!A294),MONTH(Data!A294),1),2)+1</f>
        <v>3</v>
      </c>
      <c r="C294" s="39">
        <f>Data!B294</f>
        <v>42</v>
      </c>
      <c r="D294" s="39">
        <f>IFERROR(Data!E294,0)</f>
        <v>0</v>
      </c>
      <c r="E294" s="39">
        <f>IFERROR(Data!H294,0)</f>
        <v>0</v>
      </c>
      <c r="F294" s="39">
        <f>IFERROR(Data!G294,0)</f>
        <v>0</v>
      </c>
    </row>
    <row r="295" spans="1:6">
      <c r="A295" s="39" t="str">
        <f>CHOOSE(MONTH(Data!A295),"January","February","March","April","May","June","July","August","September","October","November","December")</f>
        <v>October</v>
      </c>
      <c r="B295" s="39">
        <f>WEEKNUM(Data!A295,2)-WEEKNUM(DATE(YEAR(Data!A295),MONTH(Data!A295),1),2)+1</f>
        <v>3</v>
      </c>
      <c r="C295" s="39">
        <f>Data!B295</f>
        <v>42</v>
      </c>
      <c r="D295" s="39">
        <f>IFERROR(Data!E295,0)</f>
        <v>46</v>
      </c>
      <c r="E295" s="39">
        <f>IFERROR(Data!H295,0)</f>
        <v>611</v>
      </c>
      <c r="F295" s="39">
        <f>IFERROR(Data!G295,0)</f>
        <v>457</v>
      </c>
    </row>
    <row r="296" spans="1:6">
      <c r="A296" s="39" t="str">
        <f>CHOOSE(MONTH(Data!A296),"January","February","March","April","May","June","July","August","September","October","November","December")</f>
        <v>October</v>
      </c>
      <c r="B296" s="39">
        <f>WEEKNUM(Data!A296,2)-WEEKNUM(DATE(YEAR(Data!A296),MONTH(Data!A296),1),2)+1</f>
        <v>4</v>
      </c>
      <c r="C296" s="39">
        <f>Data!B296</f>
        <v>43</v>
      </c>
      <c r="D296" s="39">
        <f>IFERROR(Data!E296,0)</f>
        <v>0</v>
      </c>
      <c r="E296" s="39">
        <f>IFERROR(Data!H296,0)</f>
        <v>0</v>
      </c>
      <c r="F296" s="39">
        <f>IFERROR(Data!G296,0)</f>
        <v>0</v>
      </c>
    </row>
    <row r="297" spans="1:6">
      <c r="A297" s="39" t="str">
        <f>CHOOSE(MONTH(Data!A297),"January","February","March","April","May","June","July","August","September","October","November","December")</f>
        <v>October</v>
      </c>
      <c r="B297" s="39">
        <f>WEEKNUM(Data!A297,2)-WEEKNUM(DATE(YEAR(Data!A297),MONTH(Data!A297),1),2)+1</f>
        <v>4</v>
      </c>
      <c r="C297" s="39">
        <f>Data!B297</f>
        <v>43</v>
      </c>
      <c r="D297" s="39">
        <f>IFERROR(Data!E297,0)</f>
        <v>0</v>
      </c>
      <c r="E297" s="39">
        <f>IFERROR(Data!H297,0)</f>
        <v>0</v>
      </c>
      <c r="F297" s="39">
        <f>IFERROR(Data!G297,0)</f>
        <v>0</v>
      </c>
    </row>
    <row r="298" spans="1:6">
      <c r="A298" s="39" t="str">
        <f>CHOOSE(MONTH(Data!A298),"January","February","March","April","May","June","July","August","September","October","November","December")</f>
        <v>October</v>
      </c>
      <c r="B298" s="39">
        <f>WEEKNUM(Data!A298,2)-WEEKNUM(DATE(YEAR(Data!A298),MONTH(Data!A298),1),2)+1</f>
        <v>4</v>
      </c>
      <c r="C298" s="39">
        <f>Data!B298</f>
        <v>43</v>
      </c>
      <c r="D298" s="39">
        <f>IFERROR(Data!E298,0)</f>
        <v>0</v>
      </c>
      <c r="E298" s="39">
        <f>IFERROR(Data!H298,0)</f>
        <v>0</v>
      </c>
      <c r="F298" s="39">
        <f>IFERROR(Data!G298,0)</f>
        <v>0</v>
      </c>
    </row>
    <row r="299" spans="1:6">
      <c r="A299" s="39" t="str">
        <f>CHOOSE(MONTH(Data!A299),"January","February","March","April","May","June","July","August","September","October","November","December")</f>
        <v>October</v>
      </c>
      <c r="B299" s="39">
        <f>WEEKNUM(Data!A299,2)-WEEKNUM(DATE(YEAR(Data!A299),MONTH(Data!A299),1),2)+1</f>
        <v>4</v>
      </c>
      <c r="C299" s="39">
        <f>Data!B299</f>
        <v>43</v>
      </c>
      <c r="D299" s="39">
        <f>IFERROR(Data!E299,0)</f>
        <v>0</v>
      </c>
      <c r="E299" s="39">
        <f>IFERROR(Data!H299,0)</f>
        <v>0</v>
      </c>
      <c r="F299" s="39">
        <f>IFERROR(Data!G299,0)</f>
        <v>0</v>
      </c>
    </row>
    <row r="300" spans="1:6">
      <c r="A300" s="39" t="str">
        <f>CHOOSE(MONTH(Data!A300),"January","February","March","April","May","June","July","August","September","October","November","December")</f>
        <v>October</v>
      </c>
      <c r="B300" s="39">
        <f>WEEKNUM(Data!A300,2)-WEEKNUM(DATE(YEAR(Data!A300),MONTH(Data!A300),1),2)+1</f>
        <v>4</v>
      </c>
      <c r="C300" s="39">
        <f>Data!B300</f>
        <v>43</v>
      </c>
      <c r="D300" s="39">
        <f>IFERROR(Data!E300,0)</f>
        <v>0</v>
      </c>
      <c r="E300" s="39">
        <f>IFERROR(Data!H300,0)</f>
        <v>0</v>
      </c>
      <c r="F300" s="39">
        <f>IFERROR(Data!G300,0)</f>
        <v>0</v>
      </c>
    </row>
    <row r="301" spans="1:6">
      <c r="A301" s="39" t="str">
        <f>CHOOSE(MONTH(Data!A301),"January","February","March","April","May","June","July","August","September","October","November","December")</f>
        <v>October</v>
      </c>
      <c r="B301" s="39">
        <f>WEEKNUM(Data!A301,2)-WEEKNUM(DATE(YEAR(Data!A301),MONTH(Data!A301),1),2)+1</f>
        <v>4</v>
      </c>
      <c r="C301" s="39">
        <f>Data!B301</f>
        <v>43</v>
      </c>
      <c r="D301" s="39">
        <f>IFERROR(Data!E301,0)</f>
        <v>0</v>
      </c>
      <c r="E301" s="39">
        <f>IFERROR(Data!H301,0)</f>
        <v>0</v>
      </c>
      <c r="F301" s="39">
        <f>IFERROR(Data!G301,0)</f>
        <v>0</v>
      </c>
    </row>
    <row r="302" spans="1:6">
      <c r="A302" s="39" t="str">
        <f>CHOOSE(MONTH(Data!A302),"January","February","March","April","May","June","July","August","September","October","November","December")</f>
        <v>October</v>
      </c>
      <c r="B302" s="39">
        <f>WEEKNUM(Data!A302,2)-WEEKNUM(DATE(YEAR(Data!A302),MONTH(Data!A302),1),2)+1</f>
        <v>4</v>
      </c>
      <c r="C302" s="39">
        <f>Data!B302</f>
        <v>43</v>
      </c>
      <c r="D302" s="39">
        <f>IFERROR(Data!E302,0)</f>
        <v>43</v>
      </c>
      <c r="E302" s="39">
        <f>IFERROR(Data!H302,0)</f>
        <v>511</v>
      </c>
      <c r="F302" s="39">
        <f>IFERROR(Data!G302,0)</f>
        <v>327</v>
      </c>
    </row>
    <row r="303" spans="1:6">
      <c r="A303" s="39" t="str">
        <f>CHOOSE(MONTH(Data!A303),"January","February","March","April","May","June","July","August","September","October","November","December")</f>
        <v>October</v>
      </c>
      <c r="B303" s="39">
        <f>WEEKNUM(Data!A303,2)-WEEKNUM(DATE(YEAR(Data!A303),MONTH(Data!A303),1),2)+1</f>
        <v>5</v>
      </c>
      <c r="C303" s="39">
        <f>Data!B303</f>
        <v>44</v>
      </c>
      <c r="D303" s="39">
        <f>IFERROR(Data!E303,0)</f>
        <v>0</v>
      </c>
      <c r="E303" s="39">
        <f>IFERROR(Data!H303,0)</f>
        <v>0</v>
      </c>
      <c r="F303" s="39">
        <f>IFERROR(Data!G303,0)</f>
        <v>0</v>
      </c>
    </row>
    <row r="304" spans="1:6">
      <c r="A304" s="39" t="str">
        <f>CHOOSE(MONTH(Data!A304),"January","February","March","April","May","June","July","August","September","October","November","December")</f>
        <v>October</v>
      </c>
      <c r="B304" s="39">
        <f>WEEKNUM(Data!A304,2)-WEEKNUM(DATE(YEAR(Data!A304),MONTH(Data!A304),1),2)+1</f>
        <v>5</v>
      </c>
      <c r="C304" s="39">
        <f>Data!B304</f>
        <v>44</v>
      </c>
      <c r="D304" s="39">
        <f>IFERROR(Data!E304,0)</f>
        <v>0</v>
      </c>
      <c r="E304" s="39">
        <f>IFERROR(Data!H304,0)</f>
        <v>0</v>
      </c>
      <c r="F304" s="39">
        <f>IFERROR(Data!G304,0)</f>
        <v>0</v>
      </c>
    </row>
    <row r="305" spans="1:6">
      <c r="A305" s="39" t="str">
        <f>CHOOSE(MONTH(Data!A305),"January","February","March","April","May","June","July","August","September","October","November","December")</f>
        <v>October</v>
      </c>
      <c r="B305" s="39">
        <f>WEEKNUM(Data!A305,2)-WEEKNUM(DATE(YEAR(Data!A305),MONTH(Data!A305),1),2)+1</f>
        <v>5</v>
      </c>
      <c r="C305" s="39">
        <f>Data!B305</f>
        <v>44</v>
      </c>
      <c r="D305" s="39">
        <f>IFERROR(Data!E305,0)</f>
        <v>0</v>
      </c>
      <c r="E305" s="39">
        <f>IFERROR(Data!H305,0)</f>
        <v>0</v>
      </c>
      <c r="F305" s="39">
        <f>IFERROR(Data!G305,0)</f>
        <v>0</v>
      </c>
    </row>
    <row r="306" spans="1:6">
      <c r="A306" s="39" t="str">
        <f>CHOOSE(MONTH(Data!A306),"January","February","March","April","May","June","July","August","September","October","November","December")</f>
        <v>October</v>
      </c>
      <c r="B306" s="39">
        <f>WEEKNUM(Data!A306,2)-WEEKNUM(DATE(YEAR(Data!A306),MONTH(Data!A306),1),2)+1</f>
        <v>5</v>
      </c>
      <c r="C306" s="39">
        <f>Data!B306</f>
        <v>44</v>
      </c>
      <c r="D306" s="39">
        <f>IFERROR(Data!E306,0)</f>
        <v>0</v>
      </c>
      <c r="E306" s="39">
        <f>IFERROR(Data!H306,0)</f>
        <v>0</v>
      </c>
      <c r="F306" s="39">
        <f>IFERROR(Data!G306,0)</f>
        <v>0</v>
      </c>
    </row>
    <row r="307" spans="1:6">
      <c r="A307" s="39" t="str">
        <f>CHOOSE(MONTH(Data!A307),"January","February","March","April","May","June","July","August","September","October","November","December")</f>
        <v>November</v>
      </c>
      <c r="B307" s="39">
        <f>WEEKNUM(Data!A307,2)-WEEKNUM(DATE(YEAR(Data!A307),MONTH(Data!A307),1),2)+1</f>
        <v>1</v>
      </c>
      <c r="C307" s="39">
        <f>Data!B307</f>
        <v>44</v>
      </c>
      <c r="D307" s="39">
        <f>IFERROR(Data!E307,0)</f>
        <v>0</v>
      </c>
      <c r="E307" s="39">
        <f>IFERROR(Data!H307,0)</f>
        <v>0</v>
      </c>
      <c r="F307" s="39">
        <f>IFERROR(Data!G307,0)</f>
        <v>0</v>
      </c>
    </row>
    <row r="308" spans="1:6">
      <c r="A308" s="39" t="str">
        <f>CHOOSE(MONTH(Data!A308),"January","February","March","April","May","June","July","August","September","October","November","December")</f>
        <v>November</v>
      </c>
      <c r="B308" s="39">
        <f>WEEKNUM(Data!A308,2)-WEEKNUM(DATE(YEAR(Data!A308),MONTH(Data!A308),1),2)+1</f>
        <v>1</v>
      </c>
      <c r="C308" s="39">
        <f>Data!B308</f>
        <v>44</v>
      </c>
      <c r="D308" s="39">
        <f>IFERROR(Data!E308,0)</f>
        <v>0</v>
      </c>
      <c r="E308" s="39">
        <f>IFERROR(Data!H308,0)</f>
        <v>0</v>
      </c>
      <c r="F308" s="39">
        <f>IFERROR(Data!G308,0)</f>
        <v>0</v>
      </c>
    </row>
    <row r="309" spans="1:6">
      <c r="A309" s="39" t="str">
        <f>CHOOSE(MONTH(Data!A309),"January","February","March","April","May","June","July","August","September","October","November","December")</f>
        <v>November</v>
      </c>
      <c r="B309" s="39">
        <f>WEEKNUM(Data!A309,2)-WEEKNUM(DATE(YEAR(Data!A309),MONTH(Data!A309),1),2)+1</f>
        <v>1</v>
      </c>
      <c r="C309" s="39">
        <f>Data!B309</f>
        <v>44</v>
      </c>
      <c r="D309" s="39">
        <f>IFERROR(Data!E309,0)</f>
        <v>55</v>
      </c>
      <c r="E309" s="39">
        <f>IFERROR(Data!H309,0)</f>
        <v>659</v>
      </c>
      <c r="F309" s="39">
        <f>IFERROR(Data!G309,0)</f>
        <v>483</v>
      </c>
    </row>
    <row r="310" spans="1:6">
      <c r="A310" s="39" t="str">
        <f>CHOOSE(MONTH(Data!A310),"January","February","March","April","May","June","July","August","September","October","November","December")</f>
        <v>November</v>
      </c>
      <c r="B310" s="39">
        <f>WEEKNUM(Data!A310,2)-WEEKNUM(DATE(YEAR(Data!A310),MONTH(Data!A310),1),2)+1</f>
        <v>2</v>
      </c>
      <c r="C310" s="39">
        <f>Data!B310</f>
        <v>45</v>
      </c>
      <c r="D310" s="39">
        <f>IFERROR(Data!E310,0)</f>
        <v>0</v>
      </c>
      <c r="E310" s="39">
        <f>IFERROR(Data!H310,0)</f>
        <v>0</v>
      </c>
      <c r="F310" s="39">
        <f>IFERROR(Data!G310,0)</f>
        <v>0</v>
      </c>
    </row>
    <row r="311" spans="1:6">
      <c r="A311" s="39" t="str">
        <f>CHOOSE(MONTH(Data!A311),"January","February","March","April","May","June","July","August","September","October","November","December")</f>
        <v>November</v>
      </c>
      <c r="B311" s="39">
        <f>WEEKNUM(Data!A311,2)-WEEKNUM(DATE(YEAR(Data!A311),MONTH(Data!A311),1),2)+1</f>
        <v>2</v>
      </c>
      <c r="C311" s="39">
        <f>Data!B311</f>
        <v>45</v>
      </c>
      <c r="D311" s="39">
        <f>IFERROR(Data!E311,0)</f>
        <v>0</v>
      </c>
      <c r="E311" s="39">
        <f>IFERROR(Data!H311,0)</f>
        <v>0</v>
      </c>
      <c r="F311" s="39">
        <f>IFERROR(Data!G311,0)</f>
        <v>0</v>
      </c>
    </row>
    <row r="312" spans="1:6">
      <c r="A312" s="39" t="str">
        <f>CHOOSE(MONTH(Data!A312),"January","February","March","April","May","June","July","August","September","October","November","December")</f>
        <v>November</v>
      </c>
      <c r="B312" s="39">
        <f>WEEKNUM(Data!A312,2)-WEEKNUM(DATE(YEAR(Data!A312),MONTH(Data!A312),1),2)+1</f>
        <v>2</v>
      </c>
      <c r="C312" s="39">
        <f>Data!B312</f>
        <v>45</v>
      </c>
      <c r="D312" s="39">
        <f>IFERROR(Data!E312,0)</f>
        <v>0</v>
      </c>
      <c r="E312" s="39">
        <f>IFERROR(Data!H312,0)</f>
        <v>0</v>
      </c>
      <c r="F312" s="39">
        <f>IFERROR(Data!G312,0)</f>
        <v>0</v>
      </c>
    </row>
    <row r="313" spans="1:6">
      <c r="A313" s="39" t="str">
        <f>CHOOSE(MONTH(Data!A313),"January","February","March","April","May","June","July","August","September","October","November","December")</f>
        <v>November</v>
      </c>
      <c r="B313" s="39">
        <f>WEEKNUM(Data!A313,2)-WEEKNUM(DATE(YEAR(Data!A313),MONTH(Data!A313),1),2)+1</f>
        <v>2</v>
      </c>
      <c r="C313" s="39">
        <f>Data!B313</f>
        <v>45</v>
      </c>
      <c r="D313" s="39">
        <f>IFERROR(Data!E313,0)</f>
        <v>0</v>
      </c>
      <c r="E313" s="39">
        <f>IFERROR(Data!H313,0)</f>
        <v>0</v>
      </c>
      <c r="F313" s="39">
        <f>IFERROR(Data!G313,0)</f>
        <v>0</v>
      </c>
    </row>
    <row r="314" spans="1:6">
      <c r="A314" s="39" t="str">
        <f>CHOOSE(MONTH(Data!A314),"January","February","March","April","May","June","July","August","September","October","November","December")</f>
        <v>November</v>
      </c>
      <c r="B314" s="39">
        <f>WEEKNUM(Data!A314,2)-WEEKNUM(DATE(YEAR(Data!A314),MONTH(Data!A314),1),2)+1</f>
        <v>2</v>
      </c>
      <c r="C314" s="39">
        <f>Data!B314</f>
        <v>45</v>
      </c>
      <c r="D314" s="39">
        <f>IFERROR(Data!E314,0)</f>
        <v>0</v>
      </c>
      <c r="E314" s="39">
        <f>IFERROR(Data!H314,0)</f>
        <v>0</v>
      </c>
      <c r="F314" s="39">
        <f>IFERROR(Data!G314,0)</f>
        <v>0</v>
      </c>
    </row>
    <row r="315" spans="1:6">
      <c r="A315" s="39" t="str">
        <f>CHOOSE(MONTH(Data!A315),"January","February","March","April","May","June","July","August","September","October","November","December")</f>
        <v>November</v>
      </c>
      <c r="B315" s="39">
        <f>WEEKNUM(Data!A315,2)-WEEKNUM(DATE(YEAR(Data!A315),MONTH(Data!A315),1),2)+1</f>
        <v>2</v>
      </c>
      <c r="C315" s="39">
        <f>Data!B315</f>
        <v>45</v>
      </c>
      <c r="D315" s="39">
        <f>IFERROR(Data!E315,0)</f>
        <v>0</v>
      </c>
      <c r="E315" s="39">
        <f>IFERROR(Data!H315,0)</f>
        <v>0</v>
      </c>
      <c r="F315" s="39">
        <f>IFERROR(Data!G315,0)</f>
        <v>0</v>
      </c>
    </row>
    <row r="316" spans="1:6">
      <c r="A316" s="39" t="str">
        <f>CHOOSE(MONTH(Data!A316),"January","February","March","April","May","June","July","August","September","October","November","December")</f>
        <v>November</v>
      </c>
      <c r="B316" s="39">
        <f>WEEKNUM(Data!A316,2)-WEEKNUM(DATE(YEAR(Data!A316),MONTH(Data!A316),1),2)+1</f>
        <v>2</v>
      </c>
      <c r="C316" s="39">
        <f>Data!B316</f>
        <v>45</v>
      </c>
      <c r="D316" s="39">
        <f>IFERROR(Data!E316,0)</f>
        <v>45</v>
      </c>
      <c r="E316" s="39">
        <f>IFERROR(Data!H316,0)</f>
        <v>531</v>
      </c>
      <c r="F316" s="39">
        <f>IFERROR(Data!G316,0)</f>
        <v>392</v>
      </c>
    </row>
    <row r="317" spans="1:6">
      <c r="A317" s="39" t="str">
        <f>CHOOSE(MONTH(Data!A317),"January","February","March","April","May","June","July","August","September","October","November","December")</f>
        <v>November</v>
      </c>
      <c r="B317" s="39">
        <f>WEEKNUM(Data!A317,2)-WEEKNUM(DATE(YEAR(Data!A317),MONTH(Data!A317),1),2)+1</f>
        <v>3</v>
      </c>
      <c r="C317" s="39">
        <f>Data!B317</f>
        <v>46</v>
      </c>
      <c r="D317" s="39">
        <f>IFERROR(Data!E317,0)</f>
        <v>0</v>
      </c>
      <c r="E317" s="39">
        <f>IFERROR(Data!H317,0)</f>
        <v>0</v>
      </c>
      <c r="F317" s="39">
        <f>IFERROR(Data!G317,0)</f>
        <v>0</v>
      </c>
    </row>
    <row r="318" spans="1:6">
      <c r="A318" s="39" t="str">
        <f>CHOOSE(MONTH(Data!A318),"January","February","March","April","May","June","July","August","September","October","November","December")</f>
        <v>November</v>
      </c>
      <c r="B318" s="39">
        <f>WEEKNUM(Data!A318,2)-WEEKNUM(DATE(YEAR(Data!A318),MONTH(Data!A318),1),2)+1</f>
        <v>3</v>
      </c>
      <c r="C318" s="39">
        <f>Data!B318</f>
        <v>46</v>
      </c>
      <c r="D318" s="39">
        <f>IFERROR(Data!E318,0)</f>
        <v>0</v>
      </c>
      <c r="E318" s="39">
        <f>IFERROR(Data!H318,0)</f>
        <v>0</v>
      </c>
      <c r="F318" s="39">
        <f>IFERROR(Data!G318,0)</f>
        <v>0</v>
      </c>
    </row>
    <row r="319" spans="1:6">
      <c r="A319" s="39" t="str">
        <f>CHOOSE(MONTH(Data!A319),"January","February","March","April","May","June","July","August","September","October","November","December")</f>
        <v>November</v>
      </c>
      <c r="B319" s="39">
        <f>WEEKNUM(Data!A319,2)-WEEKNUM(DATE(YEAR(Data!A319),MONTH(Data!A319),1),2)+1</f>
        <v>3</v>
      </c>
      <c r="C319" s="39">
        <f>Data!B319</f>
        <v>46</v>
      </c>
      <c r="D319" s="39">
        <f>IFERROR(Data!E319,0)</f>
        <v>0</v>
      </c>
      <c r="E319" s="39">
        <f>IFERROR(Data!H319,0)</f>
        <v>0</v>
      </c>
      <c r="F319" s="39">
        <f>IFERROR(Data!G319,0)</f>
        <v>0</v>
      </c>
    </row>
    <row r="320" spans="1:6">
      <c r="A320" s="39" t="str">
        <f>CHOOSE(MONTH(Data!A320),"January","February","March","April","May","June","July","August","September","October","November","December")</f>
        <v>November</v>
      </c>
      <c r="B320" s="39">
        <f>WEEKNUM(Data!A320,2)-WEEKNUM(DATE(YEAR(Data!A320),MONTH(Data!A320),1),2)+1</f>
        <v>3</v>
      </c>
      <c r="C320" s="39">
        <f>Data!B320</f>
        <v>46</v>
      </c>
      <c r="D320" s="39">
        <f>IFERROR(Data!E320,0)</f>
        <v>0</v>
      </c>
      <c r="E320" s="39">
        <f>IFERROR(Data!H320,0)</f>
        <v>0</v>
      </c>
      <c r="F320" s="39">
        <f>IFERROR(Data!G320,0)</f>
        <v>0</v>
      </c>
    </row>
    <row r="321" spans="1:6">
      <c r="A321" s="39" t="str">
        <f>CHOOSE(MONTH(Data!A321),"January","February","March","April","May","June","July","August","September","October","November","December")</f>
        <v>November</v>
      </c>
      <c r="B321" s="39">
        <f>WEEKNUM(Data!A321,2)-WEEKNUM(DATE(YEAR(Data!A321),MONTH(Data!A321),1),2)+1</f>
        <v>3</v>
      </c>
      <c r="C321" s="39">
        <f>Data!B321</f>
        <v>46</v>
      </c>
      <c r="D321" s="39">
        <f>IFERROR(Data!E321,0)</f>
        <v>0</v>
      </c>
      <c r="E321" s="39">
        <f>IFERROR(Data!H321,0)</f>
        <v>0</v>
      </c>
      <c r="F321" s="39">
        <f>IFERROR(Data!G321,0)</f>
        <v>0</v>
      </c>
    </row>
    <row r="322" spans="1:6">
      <c r="A322" s="39" t="str">
        <f>CHOOSE(MONTH(Data!A322),"January","February","March","April","May","June","July","August","September","October","November","December")</f>
        <v>November</v>
      </c>
      <c r="B322" s="39">
        <f>WEEKNUM(Data!A322,2)-WEEKNUM(DATE(YEAR(Data!A322),MONTH(Data!A322),1),2)+1</f>
        <v>3</v>
      </c>
      <c r="C322" s="39">
        <f>Data!B322</f>
        <v>46</v>
      </c>
      <c r="D322" s="39">
        <f>IFERROR(Data!E322,0)</f>
        <v>0</v>
      </c>
      <c r="E322" s="39">
        <f>IFERROR(Data!H322,0)</f>
        <v>0</v>
      </c>
      <c r="F322" s="39">
        <f>IFERROR(Data!G322,0)</f>
        <v>0</v>
      </c>
    </row>
    <row r="323" spans="1:6">
      <c r="A323" s="39" t="str">
        <f>CHOOSE(MONTH(Data!A323),"January","February","March","April","May","June","July","August","September","October","November","December")</f>
        <v>November</v>
      </c>
      <c r="B323" s="39">
        <f>WEEKNUM(Data!A323,2)-WEEKNUM(DATE(YEAR(Data!A323),MONTH(Data!A323),1),2)+1</f>
        <v>3</v>
      </c>
      <c r="C323" s="39">
        <f>Data!B323</f>
        <v>46</v>
      </c>
      <c r="D323" s="39">
        <f>IFERROR(Data!E323,0)</f>
        <v>51</v>
      </c>
      <c r="E323" s="39">
        <f>IFERROR(Data!H323,0)</f>
        <v>609</v>
      </c>
      <c r="F323" s="39">
        <f>IFERROR(Data!G323,0)</f>
        <v>447</v>
      </c>
    </row>
    <row r="324" spans="1:6">
      <c r="A324" s="39" t="str">
        <f>CHOOSE(MONTH(Data!A324),"January","February","March","April","May","June","July","August","September","October","November","December")</f>
        <v>November</v>
      </c>
      <c r="B324" s="39">
        <f>WEEKNUM(Data!A324,2)-WEEKNUM(DATE(YEAR(Data!A324),MONTH(Data!A324),1),2)+1</f>
        <v>4</v>
      </c>
      <c r="C324" s="39">
        <f>Data!B324</f>
        <v>47</v>
      </c>
      <c r="D324" s="39">
        <f>IFERROR(Data!E324,0)</f>
        <v>0</v>
      </c>
      <c r="E324" s="39">
        <f>IFERROR(Data!H324,0)</f>
        <v>0</v>
      </c>
      <c r="F324" s="39">
        <f>IFERROR(Data!G324,0)</f>
        <v>0</v>
      </c>
    </row>
    <row r="325" spans="1:6">
      <c r="A325" s="39" t="str">
        <f>CHOOSE(MONTH(Data!A325),"January","February","March","April","May","June","July","August","September","October","November","December")</f>
        <v>November</v>
      </c>
      <c r="B325" s="39">
        <f>WEEKNUM(Data!A325,2)-WEEKNUM(DATE(YEAR(Data!A325),MONTH(Data!A325),1),2)+1</f>
        <v>4</v>
      </c>
      <c r="C325" s="39">
        <f>Data!B325</f>
        <v>47</v>
      </c>
      <c r="D325" s="39">
        <f>IFERROR(Data!E325,0)</f>
        <v>0</v>
      </c>
      <c r="E325" s="39">
        <f>IFERROR(Data!H325,0)</f>
        <v>0</v>
      </c>
      <c r="F325" s="39">
        <f>IFERROR(Data!G325,0)</f>
        <v>0</v>
      </c>
    </row>
    <row r="326" spans="1:6">
      <c r="A326" s="39" t="str">
        <f>CHOOSE(MONTH(Data!A326),"January","February","March","April","May","June","July","August","September","October","November","December")</f>
        <v>November</v>
      </c>
      <c r="B326" s="39">
        <f>WEEKNUM(Data!A326,2)-WEEKNUM(DATE(YEAR(Data!A326),MONTH(Data!A326),1),2)+1</f>
        <v>4</v>
      </c>
      <c r="C326" s="39">
        <f>Data!B326</f>
        <v>47</v>
      </c>
      <c r="D326" s="39">
        <f>IFERROR(Data!E326,0)</f>
        <v>0</v>
      </c>
      <c r="E326" s="39">
        <f>IFERROR(Data!H326,0)</f>
        <v>0</v>
      </c>
      <c r="F326" s="39">
        <f>IFERROR(Data!G326,0)</f>
        <v>0</v>
      </c>
    </row>
    <row r="327" spans="1:6">
      <c r="A327" s="39" t="str">
        <f>CHOOSE(MONTH(Data!A327),"January","February","March","April","May","June","July","August","September","October","November","December")</f>
        <v>November</v>
      </c>
      <c r="B327" s="39">
        <f>WEEKNUM(Data!A327,2)-WEEKNUM(DATE(YEAR(Data!A327),MONTH(Data!A327),1),2)+1</f>
        <v>4</v>
      </c>
      <c r="C327" s="39">
        <f>Data!B327</f>
        <v>47</v>
      </c>
      <c r="D327" s="39">
        <f>IFERROR(Data!E327,0)</f>
        <v>0</v>
      </c>
      <c r="E327" s="39">
        <f>IFERROR(Data!H327,0)</f>
        <v>0</v>
      </c>
      <c r="F327" s="39">
        <f>IFERROR(Data!G327,0)</f>
        <v>0</v>
      </c>
    </row>
    <row r="328" spans="1:6">
      <c r="A328" s="39" t="str">
        <f>CHOOSE(MONTH(Data!A328),"January","February","March","April","May","June","July","August","September","October","November","December")</f>
        <v>November</v>
      </c>
      <c r="B328" s="39">
        <f>WEEKNUM(Data!A328,2)-WEEKNUM(DATE(YEAR(Data!A328),MONTH(Data!A328),1),2)+1</f>
        <v>4</v>
      </c>
      <c r="C328" s="39">
        <f>Data!B328</f>
        <v>47</v>
      </c>
      <c r="D328" s="39">
        <f>IFERROR(Data!E328,0)</f>
        <v>0</v>
      </c>
      <c r="E328" s="39">
        <f>IFERROR(Data!H328,0)</f>
        <v>0</v>
      </c>
      <c r="F328" s="39">
        <f>IFERROR(Data!G328,0)</f>
        <v>0</v>
      </c>
    </row>
    <row r="329" spans="1:6">
      <c r="A329" s="39" t="str">
        <f>CHOOSE(MONTH(Data!A329),"January","February","March","April","May","June","July","August","September","October","November","December")</f>
        <v>November</v>
      </c>
      <c r="B329" s="39">
        <f>WEEKNUM(Data!A329,2)-WEEKNUM(DATE(YEAR(Data!A329),MONTH(Data!A329),1),2)+1</f>
        <v>4</v>
      </c>
      <c r="C329" s="39">
        <f>Data!B329</f>
        <v>47</v>
      </c>
      <c r="D329" s="39">
        <f>IFERROR(Data!E329,0)</f>
        <v>0</v>
      </c>
      <c r="E329" s="39">
        <f>IFERROR(Data!H329,0)</f>
        <v>0</v>
      </c>
      <c r="F329" s="39">
        <f>IFERROR(Data!G329,0)</f>
        <v>0</v>
      </c>
    </row>
    <row r="330" spans="1:6">
      <c r="A330" s="39" t="str">
        <f>CHOOSE(MONTH(Data!A330),"January","February","March","April","May","June","July","August","September","October","November","December")</f>
        <v>November</v>
      </c>
      <c r="B330" s="39">
        <f>WEEKNUM(Data!A330,2)-WEEKNUM(DATE(YEAR(Data!A330),MONTH(Data!A330),1),2)+1</f>
        <v>4</v>
      </c>
      <c r="C330" s="39">
        <f>Data!B330</f>
        <v>47</v>
      </c>
      <c r="D330" s="39">
        <f>IFERROR(Data!E330,0)</f>
        <v>50</v>
      </c>
      <c r="E330" s="39">
        <f>IFERROR(Data!H330,0)</f>
        <v>566</v>
      </c>
      <c r="F330" s="39">
        <f>IFERROR(Data!G330,0)</f>
        <v>369</v>
      </c>
    </row>
    <row r="331" spans="1:6">
      <c r="A331" s="39" t="str">
        <f>CHOOSE(MONTH(Data!A331),"January","February","March","April","May","June","July","August","September","October","November","December")</f>
        <v>November</v>
      </c>
      <c r="B331" s="39">
        <f>WEEKNUM(Data!A331,2)-WEEKNUM(DATE(YEAR(Data!A331),MONTH(Data!A331),1),2)+1</f>
        <v>5</v>
      </c>
      <c r="C331" s="39">
        <f>Data!B331</f>
        <v>48</v>
      </c>
      <c r="D331" s="39">
        <f>IFERROR(Data!E331,0)</f>
        <v>0</v>
      </c>
      <c r="E331" s="39">
        <f>IFERROR(Data!H331,0)</f>
        <v>0</v>
      </c>
      <c r="F331" s="39">
        <f>IFERROR(Data!G331,0)</f>
        <v>0</v>
      </c>
    </row>
    <row r="332" spans="1:6">
      <c r="A332" s="39" t="str">
        <f>CHOOSE(MONTH(Data!A332),"January","February","March","April","May","June","July","August","September","October","November","December")</f>
        <v>November</v>
      </c>
      <c r="B332" s="39">
        <f>WEEKNUM(Data!A332,2)-WEEKNUM(DATE(YEAR(Data!A332),MONTH(Data!A332),1),2)+1</f>
        <v>5</v>
      </c>
      <c r="C332" s="39">
        <f>Data!B332</f>
        <v>48</v>
      </c>
      <c r="D332" s="39">
        <f>IFERROR(Data!E332,0)</f>
        <v>0</v>
      </c>
      <c r="E332" s="39">
        <f>IFERROR(Data!H332,0)</f>
        <v>0</v>
      </c>
      <c r="F332" s="39">
        <f>IFERROR(Data!G332,0)</f>
        <v>0</v>
      </c>
    </row>
    <row r="333" spans="1:6">
      <c r="A333" s="39" t="str">
        <f>CHOOSE(MONTH(Data!A333),"January","February","March","April","May","June","July","August","September","October","November","December")</f>
        <v>November</v>
      </c>
      <c r="B333" s="39">
        <f>WEEKNUM(Data!A333,2)-WEEKNUM(DATE(YEAR(Data!A333),MONTH(Data!A333),1),2)+1</f>
        <v>5</v>
      </c>
      <c r="C333" s="39">
        <f>Data!B333</f>
        <v>48</v>
      </c>
      <c r="D333" s="39">
        <f>IFERROR(Data!E333,0)</f>
        <v>0</v>
      </c>
      <c r="E333" s="39">
        <f>IFERROR(Data!H333,0)</f>
        <v>0</v>
      </c>
      <c r="F333" s="39">
        <f>IFERROR(Data!G333,0)</f>
        <v>0</v>
      </c>
    </row>
    <row r="334" spans="1:6">
      <c r="A334" s="39" t="str">
        <f>CHOOSE(MONTH(Data!A334),"January","February","March","April","May","June","July","August","September","October","November","December")</f>
        <v>November</v>
      </c>
      <c r="B334" s="39">
        <f>WEEKNUM(Data!A334,2)-WEEKNUM(DATE(YEAR(Data!A334),MONTH(Data!A334),1),2)+1</f>
        <v>5</v>
      </c>
      <c r="C334" s="39">
        <f>Data!B334</f>
        <v>48</v>
      </c>
      <c r="D334" s="39">
        <f>IFERROR(Data!E334,0)</f>
        <v>0</v>
      </c>
      <c r="E334" s="39">
        <f>IFERROR(Data!H334,0)</f>
        <v>0</v>
      </c>
      <c r="F334" s="39">
        <f>IFERROR(Data!G334,0)</f>
        <v>0</v>
      </c>
    </row>
    <row r="335" spans="1:6">
      <c r="A335" s="39" t="str">
        <f>CHOOSE(MONTH(Data!A335),"January","February","March","April","May","June","July","August","September","October","November","December")</f>
        <v>November</v>
      </c>
      <c r="B335" s="39">
        <f>WEEKNUM(Data!A335,2)-WEEKNUM(DATE(YEAR(Data!A335),MONTH(Data!A335),1),2)+1</f>
        <v>5</v>
      </c>
      <c r="C335" s="39">
        <f>Data!B335</f>
        <v>48</v>
      </c>
      <c r="D335" s="39">
        <f>IFERROR(Data!E335,0)</f>
        <v>0</v>
      </c>
      <c r="E335" s="39">
        <f>IFERROR(Data!H335,0)</f>
        <v>0</v>
      </c>
      <c r="F335" s="39">
        <f>IFERROR(Data!G335,0)</f>
        <v>0</v>
      </c>
    </row>
    <row r="336" spans="1:6">
      <c r="A336" s="39" t="str">
        <f>CHOOSE(MONTH(Data!A336),"January","February","March","April","May","June","July","August","September","October","November","December")</f>
        <v>November</v>
      </c>
      <c r="B336" s="39">
        <f>WEEKNUM(Data!A336,2)-WEEKNUM(DATE(YEAR(Data!A336),MONTH(Data!A336),1),2)+1</f>
        <v>5</v>
      </c>
      <c r="C336" s="39">
        <f>Data!B336</f>
        <v>48</v>
      </c>
      <c r="D336" s="39">
        <f>IFERROR(Data!E336,0)</f>
        <v>0</v>
      </c>
      <c r="E336" s="39">
        <f>IFERROR(Data!H336,0)</f>
        <v>0</v>
      </c>
      <c r="F336" s="39">
        <f>IFERROR(Data!G336,0)</f>
        <v>0</v>
      </c>
    </row>
    <row r="337" spans="1:6">
      <c r="A337" s="39" t="str">
        <f>CHOOSE(MONTH(Data!A337),"January","February","March","April","May","June","July","August","September","October","November","December")</f>
        <v>December</v>
      </c>
      <c r="B337" s="39">
        <f>WEEKNUM(Data!A337,2)-WEEKNUM(DATE(YEAR(Data!A337),MONTH(Data!A337),1),2)+1</f>
        <v>1</v>
      </c>
      <c r="C337" s="39">
        <f>Data!B337</f>
        <v>48</v>
      </c>
      <c r="D337" s="39">
        <f>IFERROR(Data!E337,0)</f>
        <v>39</v>
      </c>
      <c r="E337" s="39">
        <f>IFERROR(Data!H337,0)</f>
        <v>494</v>
      </c>
      <c r="F337" s="39">
        <f>IFERROR(Data!G337,0)</f>
        <v>398</v>
      </c>
    </row>
    <row r="338" spans="1:6">
      <c r="A338" s="39" t="str">
        <f>CHOOSE(MONTH(Data!A338),"January","February","March","April","May","June","July","August","September","October","November","December")</f>
        <v>December</v>
      </c>
      <c r="B338" s="39">
        <f>WEEKNUM(Data!A338,2)-WEEKNUM(DATE(YEAR(Data!A338),MONTH(Data!A338),1),2)+1</f>
        <v>2</v>
      </c>
      <c r="C338" s="39">
        <f>Data!B338</f>
        <v>49</v>
      </c>
      <c r="D338" s="39">
        <f>IFERROR(Data!E338,0)</f>
        <v>0</v>
      </c>
      <c r="E338" s="39">
        <f>IFERROR(Data!H338,0)</f>
        <v>0</v>
      </c>
      <c r="F338" s="39">
        <f>IFERROR(Data!G338,0)</f>
        <v>0</v>
      </c>
    </row>
    <row r="339" spans="1:6">
      <c r="A339" s="39" t="str">
        <f>CHOOSE(MONTH(Data!A339),"January","February","March","April","May","June","July","August","September","October","November","December")</f>
        <v>December</v>
      </c>
      <c r="B339" s="39">
        <f>WEEKNUM(Data!A339,2)-WEEKNUM(DATE(YEAR(Data!A339),MONTH(Data!A339),1),2)+1</f>
        <v>2</v>
      </c>
      <c r="C339" s="39">
        <f>Data!B339</f>
        <v>49</v>
      </c>
      <c r="D339" s="39">
        <f>IFERROR(Data!E339,0)</f>
        <v>0</v>
      </c>
      <c r="E339" s="39">
        <f>IFERROR(Data!H339,0)</f>
        <v>0</v>
      </c>
      <c r="F339" s="39">
        <f>IFERROR(Data!G339,0)</f>
        <v>0</v>
      </c>
    </row>
    <row r="340" spans="1:6">
      <c r="A340" s="39" t="str">
        <f>CHOOSE(MONTH(Data!A340),"January","February","March","April","May","June","July","August","September","October","November","December")</f>
        <v>December</v>
      </c>
      <c r="B340" s="39">
        <f>WEEKNUM(Data!A340,2)-WEEKNUM(DATE(YEAR(Data!A340),MONTH(Data!A340),1),2)+1</f>
        <v>2</v>
      </c>
      <c r="C340" s="39">
        <f>Data!B340</f>
        <v>49</v>
      </c>
      <c r="D340" s="39">
        <f>IFERROR(Data!E340,0)</f>
        <v>0</v>
      </c>
      <c r="E340" s="39">
        <f>IFERROR(Data!H340,0)</f>
        <v>0</v>
      </c>
      <c r="F340" s="39">
        <f>IFERROR(Data!G340,0)</f>
        <v>0</v>
      </c>
    </row>
    <row r="341" spans="1:6">
      <c r="A341" s="39" t="str">
        <f>CHOOSE(MONTH(Data!A341),"January","February","March","April","May","June","July","August","September","October","November","December")</f>
        <v>December</v>
      </c>
      <c r="B341" s="39">
        <f>WEEKNUM(Data!A341,2)-WEEKNUM(DATE(YEAR(Data!A341),MONTH(Data!A341),1),2)+1</f>
        <v>2</v>
      </c>
      <c r="C341" s="39">
        <f>Data!B341</f>
        <v>49</v>
      </c>
      <c r="D341" s="39">
        <f>IFERROR(Data!E341,0)</f>
        <v>0</v>
      </c>
      <c r="E341" s="39">
        <f>IFERROR(Data!H341,0)</f>
        <v>0</v>
      </c>
      <c r="F341" s="39">
        <f>IFERROR(Data!G341,0)</f>
        <v>0</v>
      </c>
    </row>
    <row r="342" spans="1:6">
      <c r="A342" s="39" t="str">
        <f>CHOOSE(MONTH(Data!A342),"January","February","March","April","May","June","July","August","September","October","November","December")</f>
        <v>December</v>
      </c>
      <c r="B342" s="39">
        <f>WEEKNUM(Data!A342,2)-WEEKNUM(DATE(YEAR(Data!A342),MONTH(Data!A342),1),2)+1</f>
        <v>2</v>
      </c>
      <c r="C342" s="39">
        <f>Data!B342</f>
        <v>49</v>
      </c>
      <c r="D342" s="39">
        <f>IFERROR(Data!E342,0)</f>
        <v>0</v>
      </c>
      <c r="E342" s="39">
        <f>IFERROR(Data!H342,0)</f>
        <v>0</v>
      </c>
      <c r="F342" s="39">
        <f>IFERROR(Data!G342,0)</f>
        <v>0</v>
      </c>
    </row>
    <row r="343" spans="1:6">
      <c r="A343" s="39" t="str">
        <f>CHOOSE(MONTH(Data!A343),"January","February","March","April","May","June","July","August","September","October","November","December")</f>
        <v>December</v>
      </c>
      <c r="B343" s="39">
        <f>WEEKNUM(Data!A343,2)-WEEKNUM(DATE(YEAR(Data!A343),MONTH(Data!A343),1),2)+1</f>
        <v>2</v>
      </c>
      <c r="C343" s="39">
        <f>Data!B343</f>
        <v>49</v>
      </c>
      <c r="D343" s="39">
        <f>IFERROR(Data!E343,0)</f>
        <v>0</v>
      </c>
      <c r="E343" s="39">
        <f>IFERROR(Data!H343,0)</f>
        <v>0</v>
      </c>
      <c r="F343" s="39">
        <f>IFERROR(Data!G343,0)</f>
        <v>0</v>
      </c>
    </row>
    <row r="344" spans="1:6">
      <c r="A344" s="39" t="str">
        <f>CHOOSE(MONTH(Data!A344),"January","February","March","April","May","June","July","August","September","October","November","December")</f>
        <v>December</v>
      </c>
      <c r="B344" s="39">
        <f>WEEKNUM(Data!A344,2)-WEEKNUM(DATE(YEAR(Data!A344),MONTH(Data!A344),1),2)+1</f>
        <v>2</v>
      </c>
      <c r="C344" s="39">
        <f>Data!B344</f>
        <v>49</v>
      </c>
      <c r="D344" s="39">
        <f>IFERROR(Data!E344,0)</f>
        <v>40</v>
      </c>
      <c r="E344" s="39">
        <f>IFERROR(Data!H344,0)</f>
        <v>442</v>
      </c>
      <c r="F344" s="39">
        <f>IFERROR(Data!G344,0)</f>
        <v>356</v>
      </c>
    </row>
    <row r="345" spans="1:6">
      <c r="A345" s="39" t="str">
        <f>CHOOSE(MONTH(Data!A345),"January","February","March","April","May","June","July","August","September","October","November","December")</f>
        <v>December</v>
      </c>
      <c r="B345" s="39">
        <f>WEEKNUM(Data!A345,2)-WEEKNUM(DATE(YEAR(Data!A345),MONTH(Data!A345),1),2)+1</f>
        <v>3</v>
      </c>
      <c r="C345" s="39">
        <f>Data!B345</f>
        <v>50</v>
      </c>
      <c r="D345" s="39">
        <f>IFERROR(Data!E345,0)</f>
        <v>0</v>
      </c>
      <c r="E345" s="39">
        <f>IFERROR(Data!H345,0)</f>
        <v>0</v>
      </c>
      <c r="F345" s="39">
        <f>IFERROR(Data!G345,0)</f>
        <v>0</v>
      </c>
    </row>
    <row r="346" spans="1:6">
      <c r="A346" s="39" t="str">
        <f>CHOOSE(MONTH(Data!A346),"January","February","March","April","May","June","July","August","September","October","November","December")</f>
        <v>December</v>
      </c>
      <c r="B346" s="39">
        <f>WEEKNUM(Data!A346,2)-WEEKNUM(DATE(YEAR(Data!A346),MONTH(Data!A346),1),2)+1</f>
        <v>3</v>
      </c>
      <c r="C346" s="39">
        <f>Data!B346</f>
        <v>50</v>
      </c>
      <c r="D346" s="39">
        <f>IFERROR(Data!E346,0)</f>
        <v>0</v>
      </c>
      <c r="E346" s="39">
        <f>IFERROR(Data!H346,0)</f>
        <v>0</v>
      </c>
      <c r="F346" s="39">
        <f>IFERROR(Data!G346,0)</f>
        <v>0</v>
      </c>
    </row>
    <row r="347" spans="1:6">
      <c r="A347" s="39" t="str">
        <f>CHOOSE(MONTH(Data!A347),"January","February","March","April","May","June","July","August","September","October","November","December")</f>
        <v>December</v>
      </c>
      <c r="B347" s="39">
        <f>WEEKNUM(Data!A347,2)-WEEKNUM(DATE(YEAR(Data!A347),MONTH(Data!A347),1),2)+1</f>
        <v>3</v>
      </c>
      <c r="C347" s="39">
        <f>Data!B347</f>
        <v>50</v>
      </c>
      <c r="D347" s="39">
        <f>IFERROR(Data!E347,0)</f>
        <v>0</v>
      </c>
      <c r="E347" s="39">
        <f>IFERROR(Data!H347,0)</f>
        <v>0</v>
      </c>
      <c r="F347" s="39">
        <f>IFERROR(Data!G347,0)</f>
        <v>0</v>
      </c>
    </row>
    <row r="348" spans="1:6">
      <c r="A348" s="39" t="str">
        <f>CHOOSE(MONTH(Data!A348),"January","February","March","April","May","June","July","August","September","October","November","December")</f>
        <v>December</v>
      </c>
      <c r="B348" s="39">
        <f>WEEKNUM(Data!A348,2)-WEEKNUM(DATE(YEAR(Data!A348),MONTH(Data!A348),1),2)+1</f>
        <v>3</v>
      </c>
      <c r="C348" s="39">
        <f>Data!B348</f>
        <v>50</v>
      </c>
      <c r="D348" s="39">
        <f>IFERROR(Data!E348,0)</f>
        <v>0</v>
      </c>
      <c r="E348" s="39">
        <f>IFERROR(Data!H348,0)</f>
        <v>0</v>
      </c>
      <c r="F348" s="39">
        <f>IFERROR(Data!G348,0)</f>
        <v>0</v>
      </c>
    </row>
    <row r="349" spans="1:6">
      <c r="A349" s="39" t="str">
        <f>CHOOSE(MONTH(Data!A349),"January","February","March","April","May","June","July","August","September","October","November","December")</f>
        <v>December</v>
      </c>
      <c r="B349" s="39">
        <f>WEEKNUM(Data!A349,2)-WEEKNUM(DATE(YEAR(Data!A349),MONTH(Data!A349),1),2)+1</f>
        <v>3</v>
      </c>
      <c r="C349" s="39">
        <f>Data!B349</f>
        <v>50</v>
      </c>
      <c r="D349" s="39">
        <f>IFERROR(Data!E349,0)</f>
        <v>0</v>
      </c>
      <c r="E349" s="39">
        <f>IFERROR(Data!H349,0)</f>
        <v>0</v>
      </c>
      <c r="F349" s="39">
        <f>IFERROR(Data!G349,0)</f>
        <v>0</v>
      </c>
    </row>
    <row r="350" spans="1:6">
      <c r="A350" s="39" t="str">
        <f>CHOOSE(MONTH(Data!A350),"January","February","March","April","May","June","July","August","September","October","November","December")</f>
        <v>December</v>
      </c>
      <c r="B350" s="39">
        <f>WEEKNUM(Data!A350,2)-WEEKNUM(DATE(YEAR(Data!A350),MONTH(Data!A350),1),2)+1</f>
        <v>3</v>
      </c>
      <c r="C350" s="39">
        <f>Data!B350</f>
        <v>50</v>
      </c>
      <c r="D350" s="39">
        <f>IFERROR(Data!E350,0)</f>
        <v>0</v>
      </c>
      <c r="E350" s="39">
        <f>IFERROR(Data!H350,0)</f>
        <v>0</v>
      </c>
      <c r="F350" s="39">
        <f>IFERROR(Data!G350,0)</f>
        <v>0</v>
      </c>
    </row>
    <row r="351" spans="1:6">
      <c r="A351" s="39" t="str">
        <f>CHOOSE(MONTH(Data!A351),"January","February","March","April","May","June","July","August","September","October","November","December")</f>
        <v>December</v>
      </c>
      <c r="B351" s="39">
        <f>WEEKNUM(Data!A351,2)-WEEKNUM(DATE(YEAR(Data!A351),MONTH(Data!A351),1),2)+1</f>
        <v>3</v>
      </c>
      <c r="C351" s="39">
        <f>Data!B351</f>
        <v>50</v>
      </c>
      <c r="D351" s="39">
        <f>IFERROR(Data!E351,0)</f>
        <v>50</v>
      </c>
      <c r="E351" s="39">
        <f>IFERROR(Data!H351,0)</f>
        <v>623</v>
      </c>
      <c r="F351" s="39">
        <f>IFERROR(Data!G351,0)</f>
        <v>398</v>
      </c>
    </row>
    <row r="352" spans="1:6">
      <c r="A352" s="39" t="str">
        <f>CHOOSE(MONTH(Data!A352),"January","February","March","April","May","June","July","August","September","October","November","December")</f>
        <v>December</v>
      </c>
      <c r="B352" s="39">
        <f>WEEKNUM(Data!A352,2)-WEEKNUM(DATE(YEAR(Data!A352),MONTH(Data!A352),1),2)+1</f>
        <v>4</v>
      </c>
      <c r="C352" s="39">
        <f>Data!B352</f>
        <v>51</v>
      </c>
      <c r="D352" s="39">
        <f>IFERROR(Data!E352,0)</f>
        <v>0</v>
      </c>
      <c r="E352" s="39">
        <f>IFERROR(Data!H352,0)</f>
        <v>0</v>
      </c>
      <c r="F352" s="39">
        <f>IFERROR(Data!G352,0)</f>
        <v>0</v>
      </c>
    </row>
    <row r="353" spans="1:6">
      <c r="A353" s="39" t="str">
        <f>CHOOSE(MONTH(Data!A353),"January","February","March","April","May","June","July","August","September","October","November","December")</f>
        <v>December</v>
      </c>
      <c r="B353" s="39">
        <f>WEEKNUM(Data!A353,2)-WEEKNUM(DATE(YEAR(Data!A353),MONTH(Data!A353),1),2)+1</f>
        <v>4</v>
      </c>
      <c r="C353" s="39">
        <f>Data!B353</f>
        <v>51</v>
      </c>
      <c r="D353" s="39">
        <f>IFERROR(Data!E353,0)</f>
        <v>0</v>
      </c>
      <c r="E353" s="39">
        <f>IFERROR(Data!H353,0)</f>
        <v>0</v>
      </c>
      <c r="F353" s="39">
        <f>IFERROR(Data!G353,0)</f>
        <v>0</v>
      </c>
    </row>
    <row r="354" spans="1:6">
      <c r="A354" s="39" t="str">
        <f>CHOOSE(MONTH(Data!A354),"January","February","March","April","May","June","July","August","September","October","November","December")</f>
        <v>December</v>
      </c>
      <c r="B354" s="39">
        <f>WEEKNUM(Data!A354,2)-WEEKNUM(DATE(YEAR(Data!A354),MONTH(Data!A354),1),2)+1</f>
        <v>4</v>
      </c>
      <c r="C354" s="39">
        <f>Data!B354</f>
        <v>51</v>
      </c>
      <c r="D354" s="39">
        <f>IFERROR(Data!E354,0)</f>
        <v>0</v>
      </c>
      <c r="E354" s="39">
        <f>IFERROR(Data!H354,0)</f>
        <v>0</v>
      </c>
      <c r="F354" s="39">
        <f>IFERROR(Data!G354,0)</f>
        <v>0</v>
      </c>
    </row>
    <row r="355" spans="1:6">
      <c r="A355" s="39" t="str">
        <f>CHOOSE(MONTH(Data!A355),"January","February","March","April","May","June","July","August","September","October","November","December")</f>
        <v>December</v>
      </c>
      <c r="B355" s="39">
        <f>WEEKNUM(Data!A355,2)-WEEKNUM(DATE(YEAR(Data!A355),MONTH(Data!A355),1),2)+1</f>
        <v>4</v>
      </c>
      <c r="C355" s="39">
        <f>Data!B355</f>
        <v>51</v>
      </c>
      <c r="D355" s="39">
        <f>IFERROR(Data!E355,0)</f>
        <v>0</v>
      </c>
      <c r="E355" s="39">
        <f>IFERROR(Data!H355,0)</f>
        <v>0</v>
      </c>
      <c r="F355" s="39">
        <f>IFERROR(Data!G355,0)</f>
        <v>0</v>
      </c>
    </row>
    <row r="356" spans="1:6">
      <c r="A356" s="39" t="str">
        <f>CHOOSE(MONTH(Data!A356),"January","February","March","April","May","June","July","August","September","October","November","December")</f>
        <v>December</v>
      </c>
      <c r="B356" s="39">
        <f>WEEKNUM(Data!A356,2)-WEEKNUM(DATE(YEAR(Data!A356),MONTH(Data!A356),1),2)+1</f>
        <v>4</v>
      </c>
      <c r="C356" s="39">
        <f>Data!B356</f>
        <v>51</v>
      </c>
      <c r="D356" s="39">
        <f>IFERROR(Data!E356,0)</f>
        <v>0</v>
      </c>
      <c r="E356" s="39">
        <f>IFERROR(Data!H356,0)</f>
        <v>0</v>
      </c>
      <c r="F356" s="39">
        <f>IFERROR(Data!G356,0)</f>
        <v>0</v>
      </c>
    </row>
    <row r="357" spans="1:6">
      <c r="A357" s="39" t="str">
        <f>CHOOSE(MONTH(Data!A357),"January","February","March","April","May","June","July","August","September","October","November","December")</f>
        <v>December</v>
      </c>
      <c r="B357" s="39">
        <f>WEEKNUM(Data!A357,2)-WEEKNUM(DATE(YEAR(Data!A357),MONTH(Data!A357),1),2)+1</f>
        <v>4</v>
      </c>
      <c r="C357" s="39">
        <f>Data!B357</f>
        <v>51</v>
      </c>
      <c r="D357" s="39">
        <f>IFERROR(Data!E357,0)</f>
        <v>0</v>
      </c>
      <c r="E357" s="39">
        <f>IFERROR(Data!H357,0)</f>
        <v>0</v>
      </c>
      <c r="F357" s="39">
        <f>IFERROR(Data!G357,0)</f>
        <v>0</v>
      </c>
    </row>
    <row r="358" spans="1:6">
      <c r="A358" s="39" t="str">
        <f>CHOOSE(MONTH(Data!A358),"January","February","March","April","May","June","July","August","September","October","November","December")</f>
        <v>December</v>
      </c>
      <c r="B358" s="39">
        <f>WEEKNUM(Data!A358,2)-WEEKNUM(DATE(YEAR(Data!A358),MONTH(Data!A358),1),2)+1</f>
        <v>4</v>
      </c>
      <c r="C358" s="39">
        <f>Data!B358</f>
        <v>51</v>
      </c>
      <c r="D358" s="39">
        <f>IFERROR(Data!E358,0)</f>
        <v>34</v>
      </c>
      <c r="E358" s="39">
        <f>IFERROR(Data!H358,0)</f>
        <v>378</v>
      </c>
      <c r="F358" s="39">
        <f>IFERROR(Data!G358,0)</f>
        <v>283</v>
      </c>
    </row>
    <row r="359" spans="1:6">
      <c r="A359" s="39" t="str">
        <f>CHOOSE(MONTH(Data!A359),"January","February","March","April","May","June","July","August","September","October","November","December")</f>
        <v>December</v>
      </c>
      <c r="B359" s="39">
        <f>WEEKNUM(Data!A359,2)-WEEKNUM(DATE(YEAR(Data!A359),MONTH(Data!A359),1),2)+1</f>
        <v>5</v>
      </c>
      <c r="C359" s="39">
        <f>Data!B359</f>
        <v>52</v>
      </c>
      <c r="D359" s="39">
        <f>IFERROR(Data!E359,0)</f>
        <v>0</v>
      </c>
      <c r="E359" s="39">
        <f>IFERROR(Data!H359,0)</f>
        <v>0</v>
      </c>
      <c r="F359" s="39">
        <f>IFERROR(Data!G359,0)</f>
        <v>0</v>
      </c>
    </row>
    <row r="360" spans="1:6">
      <c r="A360" s="39" t="str">
        <f>CHOOSE(MONTH(Data!A360),"January","February","March","April","May","June","July","August","September","October","November","December")</f>
        <v>December</v>
      </c>
      <c r="B360" s="39">
        <f>WEEKNUM(Data!A360,2)-WEEKNUM(DATE(YEAR(Data!A360),MONTH(Data!A360),1),2)+1</f>
        <v>5</v>
      </c>
      <c r="C360" s="39">
        <f>Data!B360</f>
        <v>52</v>
      </c>
      <c r="D360" s="39">
        <f>IFERROR(Data!E360,0)</f>
        <v>0</v>
      </c>
      <c r="E360" s="39">
        <f>IFERROR(Data!H360,0)</f>
        <v>0</v>
      </c>
      <c r="F360" s="39">
        <f>IFERROR(Data!G360,0)</f>
        <v>0</v>
      </c>
    </row>
    <row r="361" spans="1:6">
      <c r="A361" s="39" t="str">
        <f>CHOOSE(MONTH(Data!A361),"January","February","March","April","May","June","July","August","September","October","November","December")</f>
        <v>December</v>
      </c>
      <c r="B361" s="39">
        <f>WEEKNUM(Data!A361,2)-WEEKNUM(DATE(YEAR(Data!A361),MONTH(Data!A361),1),2)+1</f>
        <v>5</v>
      </c>
      <c r="C361" s="39">
        <f>Data!B361</f>
        <v>52</v>
      </c>
      <c r="D361" s="39">
        <f>IFERROR(Data!E361,0)</f>
        <v>0</v>
      </c>
      <c r="E361" s="39">
        <f>IFERROR(Data!H361,0)</f>
        <v>0</v>
      </c>
      <c r="F361" s="39">
        <f>IFERROR(Data!G361,0)</f>
        <v>0</v>
      </c>
    </row>
    <row r="362" spans="1:6">
      <c r="A362" s="39" t="str">
        <f>CHOOSE(MONTH(Data!A362),"January","February","March","April","May","June","July","August","September","October","November","December")</f>
        <v>December</v>
      </c>
      <c r="B362" s="39">
        <f>WEEKNUM(Data!A362,2)-WEEKNUM(DATE(YEAR(Data!A362),MONTH(Data!A362),1),2)+1</f>
        <v>5</v>
      </c>
      <c r="C362" s="39">
        <f>Data!B362</f>
        <v>52</v>
      </c>
      <c r="D362" s="39">
        <f>IFERROR(Data!E362,0)</f>
        <v>0</v>
      </c>
      <c r="E362" s="39">
        <f>IFERROR(Data!H362,0)</f>
        <v>0</v>
      </c>
      <c r="F362" s="39">
        <f>IFERROR(Data!G362,0)</f>
        <v>0</v>
      </c>
    </row>
    <row r="363" spans="1:6">
      <c r="A363" s="39" t="str">
        <f>CHOOSE(MONTH(Data!A363),"January","February","March","April","May","June","July","August","September","October","November","December")</f>
        <v>December</v>
      </c>
      <c r="B363" s="39">
        <f>WEEKNUM(Data!A363,2)-WEEKNUM(DATE(YEAR(Data!A363),MONTH(Data!A363),1),2)+1</f>
        <v>5</v>
      </c>
      <c r="C363" s="39">
        <f>Data!B363</f>
        <v>52</v>
      </c>
      <c r="D363" s="39">
        <f>IFERROR(Data!E363,0)</f>
        <v>0</v>
      </c>
      <c r="E363" s="39">
        <f>IFERROR(Data!H363,0)</f>
        <v>0</v>
      </c>
      <c r="F363" s="39">
        <f>IFERROR(Data!G363,0)</f>
        <v>0</v>
      </c>
    </row>
    <row r="364" spans="1:6">
      <c r="A364" s="39" t="str">
        <f>CHOOSE(MONTH(Data!A364),"January","February","March","April","May","June","July","August","September","October","November","December")</f>
        <v>December</v>
      </c>
      <c r="B364" s="39">
        <f>WEEKNUM(Data!A364,2)-WEEKNUM(DATE(YEAR(Data!A364),MONTH(Data!A364),1),2)+1</f>
        <v>5</v>
      </c>
      <c r="C364" s="39">
        <f>Data!B364</f>
        <v>52</v>
      </c>
      <c r="D364" s="39">
        <f>IFERROR(Data!E364,0)</f>
        <v>0</v>
      </c>
      <c r="E364" s="39">
        <f>IFERROR(Data!H364,0)</f>
        <v>0</v>
      </c>
      <c r="F364" s="39">
        <f>IFERROR(Data!G364,0)</f>
        <v>0</v>
      </c>
    </row>
    <row r="365" spans="1:6">
      <c r="A365" s="39" t="str">
        <f>CHOOSE(MONTH(Data!A365),"January","February","March","April","May","June","July","August","September","October","November","December")</f>
        <v>December</v>
      </c>
      <c r="B365" s="39">
        <f>WEEKNUM(Data!A365,2)-WEEKNUM(DATE(YEAR(Data!A365),MONTH(Data!A365),1),2)+1</f>
        <v>5</v>
      </c>
      <c r="C365" s="39">
        <f>Data!B365</f>
        <v>52</v>
      </c>
      <c r="D365" s="39">
        <f>IFERROR(Data!E365,0)</f>
        <v>51</v>
      </c>
      <c r="E365" s="39">
        <f>IFERROR(Data!H365,0)</f>
        <v>564</v>
      </c>
      <c r="F365" s="39">
        <f>IFERROR(Data!G365,0)</f>
        <v>430</v>
      </c>
    </row>
    <row r="366" spans="1:6">
      <c r="A366" s="39" t="str">
        <f>CHOOSE(MONTH(Data!A366),"January","February","March","April","May","June","July","August","September","October","November","December")</f>
        <v>December</v>
      </c>
      <c r="B366" s="39">
        <f>WEEKNUM(Data!A366,2)-WEEKNUM(DATE(YEAR(Data!A366),MONTH(Data!A366),1),2)+1</f>
        <v>6</v>
      </c>
      <c r="C366" s="39">
        <f>Data!B366</f>
        <v>53</v>
      </c>
      <c r="D366" s="39">
        <f>IFERROR(Data!E366,0)</f>
        <v>0</v>
      </c>
      <c r="E366" s="39">
        <f>IFERROR(Data!H366,0)</f>
        <v>0</v>
      </c>
      <c r="F366" s="39">
        <f>IFERROR(Data!G366,0)</f>
        <v>0</v>
      </c>
    </row>
    <row r="367" spans="1:6">
      <c r="A367" s="39" t="str">
        <f>CHOOSE(MONTH(Data!A367),"January","February","March","April","May","June","July","August","September","October","November","December")</f>
        <v>December</v>
      </c>
      <c r="B367" s="39">
        <f>WEEKNUM(Data!A367,2)-WEEKNUM(DATE(YEAR(Data!A367),MONTH(Data!A367),1),2)+1</f>
        <v>6</v>
      </c>
      <c r="C367" s="39">
        <f>Data!B367</f>
        <v>53</v>
      </c>
      <c r="D367" s="39">
        <f>IFERROR(Data!E367,0)</f>
        <v>35</v>
      </c>
      <c r="E367" s="39">
        <f>IFERROR(Data!H367,0)</f>
        <v>417</v>
      </c>
      <c r="F367" s="39">
        <f>IFERROR(Data!G367,0)</f>
        <v>476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3"/>
  <sheetViews>
    <sheetView tabSelected="1" zoomScale="75" zoomScaleNormal="75" workbookViewId="0">
      <selection activeCell="U9" sqref="U9"/>
    </sheetView>
  </sheetViews>
  <sheetFormatPr defaultColWidth="8.86607142857143" defaultRowHeight="16.8"/>
  <cols>
    <col min="1" max="1" width="1.86607142857143" style="2" customWidth="1"/>
    <col min="2" max="3" width="16.6607142857143" style="3" customWidth="1"/>
    <col min="4" max="5" width="10.8660714285714" style="3" customWidth="1"/>
    <col min="6" max="6" width="13.3303571428571" style="3" customWidth="1"/>
    <col min="7" max="7" width="3.33035714285714" style="3" customWidth="1"/>
    <col min="8" max="8" width="23.3303571428571" style="3" customWidth="1"/>
    <col min="9" max="9" width="10.6607142857143" style="3" customWidth="1"/>
    <col min="10" max="10" width="6.46428571428571" style="3" customWidth="1"/>
    <col min="11" max="11" width="3.33035714285714" style="3" customWidth="1"/>
    <col min="12" max="12" width="4.66071428571429" style="3" customWidth="1"/>
    <col min="13" max="13" width="18.3303571428571" style="3" customWidth="1"/>
    <col min="14" max="14" width="4.66071428571429" style="3" customWidth="1"/>
    <col min="15" max="15" width="3.33035714285714" style="3" customWidth="1"/>
    <col min="16" max="16" width="8.86607142857143" style="3"/>
    <col min="17" max="17" width="27" style="3" customWidth="1"/>
    <col min="18" max="18" width="12.1339285714286" style="3" customWidth="1"/>
    <col min="19" max="19" width="6.53571428571429" style="3" customWidth="1"/>
    <col min="20" max="20" width="4.13392857142857" style="3" customWidth="1"/>
    <col min="21" max="21" width="72.1339285714286" style="3" customWidth="1"/>
    <col min="22" max="16384" width="8.86607142857143" style="3"/>
  </cols>
  <sheetData>
    <row r="1" ht="13.25" customHeight="1" spans="1:2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2"/>
    </row>
    <row r="2" ht="5.25" customHeight="1" spans="2:21"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4"/>
      <c r="U2" s="2"/>
    </row>
    <row r="3" ht="15" customHeight="1" spans="2:21">
      <c r="B3" s="6">
        <f>Data!$D$368</f>
        <v>2369</v>
      </c>
      <c r="C3" s="6">
        <f>Data!$F$368</f>
        <v>28744</v>
      </c>
      <c r="D3" s="6">
        <f>Data!$I$368</f>
        <v>15217</v>
      </c>
      <c r="E3" s="6">
        <f>Data!$J$368</f>
        <v>21931</v>
      </c>
      <c r="F3" s="6">
        <f>Data!$K$368</f>
        <v>1239</v>
      </c>
      <c r="G3" s="5"/>
      <c r="H3" s="21" t="s">
        <v>46</v>
      </c>
      <c r="I3" s="21"/>
      <c r="J3" s="22">
        <f>Calculations!J2/Data!$L$368</f>
        <v>0.0182353400890927</v>
      </c>
      <c r="K3" s="23"/>
      <c r="L3" s="24"/>
      <c r="M3" s="28">
        <f>Calculations!L2</f>
        <v>511</v>
      </c>
      <c r="N3" s="29"/>
      <c r="O3" s="30"/>
      <c r="P3" s="30"/>
      <c r="Q3" s="33" t="s">
        <v>47</v>
      </c>
      <c r="R3" s="34" t="str">
        <f>Calculations!$J$20</f>
        <v>January</v>
      </c>
      <c r="S3" s="5"/>
      <c r="T3" s="4"/>
      <c r="U3" s="2"/>
    </row>
    <row r="4" ht="15" customHeight="1" spans="2:21">
      <c r="B4" s="6"/>
      <c r="C4" s="6"/>
      <c r="D4" s="6"/>
      <c r="E4" s="6"/>
      <c r="F4" s="6"/>
      <c r="G4" s="5"/>
      <c r="H4" s="21"/>
      <c r="I4" s="21"/>
      <c r="J4" s="22"/>
      <c r="K4" s="23"/>
      <c r="L4" s="24"/>
      <c r="M4" s="28"/>
      <c r="N4" s="29"/>
      <c r="O4" s="30"/>
      <c r="P4" s="30"/>
      <c r="Q4" s="33" t="s">
        <v>48</v>
      </c>
      <c r="R4" s="34">
        <f>Calculations!$J$21</f>
        <v>1</v>
      </c>
      <c r="S4" s="5"/>
      <c r="T4" s="4"/>
      <c r="U4" s="2"/>
    </row>
    <row r="5" ht="17.25" customHeight="1" spans="2:21">
      <c r="B5" s="7" t="str">
        <f>Data!$D$1</f>
        <v>Operators</v>
      </c>
      <c r="C5" s="7" t="str">
        <f>Data!$L$1</f>
        <v>Total Calls</v>
      </c>
      <c r="D5" s="7" t="str">
        <f>Data!$I$1</f>
        <v>Outbound</v>
      </c>
      <c r="E5" s="7" t="str">
        <f>Data!$J$1</f>
        <v>Inbound</v>
      </c>
      <c r="F5" s="7" t="str">
        <f>Data!$K$1</f>
        <v>Unsucessful</v>
      </c>
      <c r="G5" s="5"/>
      <c r="H5" s="21"/>
      <c r="I5" s="21"/>
      <c r="J5" s="22"/>
      <c r="K5" s="23"/>
      <c r="L5" s="24"/>
      <c r="M5" s="31" t="str">
        <f>Calculations!L1</f>
        <v>Cases resolved </v>
      </c>
      <c r="N5" s="29"/>
      <c r="O5" s="30"/>
      <c r="P5" s="30"/>
      <c r="Q5" s="33"/>
      <c r="R5" s="34"/>
      <c r="S5" s="5"/>
      <c r="T5" s="4"/>
      <c r="U5" s="2"/>
    </row>
    <row r="6" ht="6" customHeight="1" spans="2:21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35"/>
      <c r="R6" s="5"/>
      <c r="S6" s="5"/>
      <c r="T6" s="4"/>
      <c r="U6" s="2"/>
    </row>
    <row r="7" ht="6" customHeight="1" spans="1:2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36"/>
      <c r="R7" s="4"/>
      <c r="S7" s="4"/>
      <c r="T7" s="4"/>
      <c r="U7" s="2"/>
    </row>
    <row r="8" ht="9.75" customHeight="1" spans="1:2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2"/>
    </row>
    <row r="9" ht="24" customHeight="1" spans="2:21">
      <c r="B9" s="8" t="s">
        <v>49</v>
      </c>
      <c r="C9" s="9"/>
      <c r="D9" s="9"/>
      <c r="E9" s="9"/>
      <c r="F9" s="9"/>
      <c r="G9" s="2"/>
      <c r="H9" s="8" t="s">
        <v>50</v>
      </c>
      <c r="I9" s="9"/>
      <c r="J9" s="9"/>
      <c r="K9" s="9"/>
      <c r="L9" s="9"/>
      <c r="M9" s="9"/>
      <c r="N9" s="32" t="s">
        <v>51</v>
      </c>
      <c r="O9" s="2"/>
      <c r="P9" s="8" t="s">
        <v>52</v>
      </c>
      <c r="Q9" s="9"/>
      <c r="R9" s="9"/>
      <c r="S9" s="9"/>
      <c r="T9" s="4"/>
      <c r="U9" s="2"/>
    </row>
    <row r="10" spans="2:21">
      <c r="B10" s="10"/>
      <c r="C10" s="10"/>
      <c r="D10" s="10"/>
      <c r="E10" s="10"/>
      <c r="F10" s="10"/>
      <c r="G10" s="2"/>
      <c r="H10" s="10"/>
      <c r="I10" s="10"/>
      <c r="J10" s="10"/>
      <c r="K10" s="10"/>
      <c r="L10" s="10"/>
      <c r="M10" s="10"/>
      <c r="N10" s="10"/>
      <c r="O10" s="2"/>
      <c r="P10" s="10"/>
      <c r="Q10" s="10"/>
      <c r="R10" s="10"/>
      <c r="S10" s="10"/>
      <c r="T10" s="4"/>
      <c r="U10" s="2"/>
    </row>
    <row r="11" spans="2:21">
      <c r="B11" s="10"/>
      <c r="C11" s="10"/>
      <c r="D11" s="10"/>
      <c r="E11" s="10"/>
      <c r="F11" s="10"/>
      <c r="G11" s="2"/>
      <c r="H11" s="10"/>
      <c r="I11" s="10"/>
      <c r="J11" s="10"/>
      <c r="K11" s="10"/>
      <c r="L11" s="10"/>
      <c r="M11" s="10"/>
      <c r="N11" s="10"/>
      <c r="O11" s="2"/>
      <c r="P11" s="10"/>
      <c r="Q11" s="10"/>
      <c r="R11" s="10"/>
      <c r="S11" s="10"/>
      <c r="T11" s="4"/>
      <c r="U11" s="2"/>
    </row>
    <row r="12" spans="2:21">
      <c r="B12" s="10"/>
      <c r="C12" s="10"/>
      <c r="D12" s="11" t="s">
        <v>53</v>
      </c>
      <c r="E12" s="10"/>
      <c r="F12" s="10"/>
      <c r="G12" s="2"/>
      <c r="H12" s="10"/>
      <c r="I12" s="10"/>
      <c r="J12" s="11" t="s">
        <v>54</v>
      </c>
      <c r="K12" s="11"/>
      <c r="L12" s="10"/>
      <c r="M12" s="10"/>
      <c r="N12" s="10"/>
      <c r="O12" s="2"/>
      <c r="P12" s="10"/>
      <c r="Q12" s="10"/>
      <c r="R12" s="10"/>
      <c r="S12" s="10"/>
      <c r="T12" s="4"/>
      <c r="U12" s="2"/>
    </row>
    <row r="13" ht="20.25" customHeight="1" spans="2:21">
      <c r="B13" s="10"/>
      <c r="C13" s="10"/>
      <c r="D13" s="12">
        <v>1</v>
      </c>
      <c r="E13" s="10"/>
      <c r="F13" s="10"/>
      <c r="G13" s="2"/>
      <c r="H13" s="10"/>
      <c r="I13" s="10"/>
      <c r="J13" s="25">
        <v>1</v>
      </c>
      <c r="K13" s="25"/>
      <c r="L13" s="10"/>
      <c r="M13" s="10"/>
      <c r="N13" s="10"/>
      <c r="O13" s="2"/>
      <c r="P13" s="10"/>
      <c r="Q13" s="10"/>
      <c r="R13" s="10"/>
      <c r="S13" s="10"/>
      <c r="T13" s="4"/>
      <c r="U13" s="2"/>
    </row>
    <row r="14" ht="20.25" customHeight="1" spans="2:21">
      <c r="B14" s="10"/>
      <c r="C14" s="10"/>
      <c r="D14" s="13">
        <v>2</v>
      </c>
      <c r="E14" s="10"/>
      <c r="F14" s="10"/>
      <c r="G14" s="2"/>
      <c r="H14" s="10"/>
      <c r="I14" s="10"/>
      <c r="J14" s="26">
        <v>2</v>
      </c>
      <c r="K14" s="26"/>
      <c r="L14" s="10"/>
      <c r="M14" s="10"/>
      <c r="N14" s="10"/>
      <c r="O14" s="2"/>
      <c r="P14" s="10"/>
      <c r="Q14" s="10"/>
      <c r="R14" s="10"/>
      <c r="S14" s="10"/>
      <c r="T14" s="4"/>
      <c r="U14" s="2"/>
    </row>
    <row r="15" ht="20.25" customHeight="1" spans="2:21">
      <c r="B15" s="10"/>
      <c r="C15" s="10"/>
      <c r="D15" s="14">
        <v>3</v>
      </c>
      <c r="E15" s="10"/>
      <c r="F15" s="10"/>
      <c r="G15" s="2"/>
      <c r="H15" s="10"/>
      <c r="I15" s="10"/>
      <c r="J15" s="26">
        <v>3</v>
      </c>
      <c r="K15" s="26"/>
      <c r="L15" s="10"/>
      <c r="M15" s="10"/>
      <c r="N15" s="10"/>
      <c r="O15" s="2"/>
      <c r="P15" s="10"/>
      <c r="Q15" s="10"/>
      <c r="R15" s="10"/>
      <c r="S15" s="10"/>
      <c r="T15" s="4"/>
      <c r="U15" s="2"/>
    </row>
    <row r="16" spans="2:21">
      <c r="B16" s="10"/>
      <c r="C16" s="10"/>
      <c r="D16" s="15"/>
      <c r="E16" s="10"/>
      <c r="F16" s="10"/>
      <c r="G16" s="2"/>
      <c r="H16" s="10"/>
      <c r="I16" s="10"/>
      <c r="J16" s="26">
        <v>4</v>
      </c>
      <c r="K16" s="26"/>
      <c r="L16" s="10"/>
      <c r="M16" s="10"/>
      <c r="N16" s="10"/>
      <c r="O16" s="2"/>
      <c r="P16" s="10"/>
      <c r="Q16" s="10"/>
      <c r="R16" s="10"/>
      <c r="S16" s="10"/>
      <c r="T16" s="4"/>
      <c r="U16" s="2"/>
    </row>
    <row r="17" ht="21" customHeight="1" spans="2:21">
      <c r="B17" s="10"/>
      <c r="C17" s="10"/>
      <c r="D17" s="10"/>
      <c r="E17" s="10"/>
      <c r="F17" s="10"/>
      <c r="G17" s="2"/>
      <c r="H17" s="10"/>
      <c r="I17" s="10"/>
      <c r="J17" s="26">
        <v>5</v>
      </c>
      <c r="K17" s="26"/>
      <c r="L17" s="10"/>
      <c r="M17" s="10"/>
      <c r="N17" s="10"/>
      <c r="O17" s="2"/>
      <c r="P17" s="10"/>
      <c r="Q17" s="10"/>
      <c r="R17" s="10"/>
      <c r="S17" s="10"/>
      <c r="T17" s="4"/>
      <c r="U17" s="2"/>
    </row>
    <row r="18" ht="21" customHeight="1" spans="2:21">
      <c r="B18" s="10"/>
      <c r="C18" s="10"/>
      <c r="D18" s="10"/>
      <c r="E18" s="10"/>
      <c r="F18" s="10"/>
      <c r="G18" s="2"/>
      <c r="H18" s="10"/>
      <c r="I18" s="10"/>
      <c r="J18" s="26">
        <v>6</v>
      </c>
      <c r="K18" s="26"/>
      <c r="L18" s="10"/>
      <c r="M18" s="10"/>
      <c r="N18" s="10"/>
      <c r="O18" s="2"/>
      <c r="P18" s="10"/>
      <c r="Q18" s="10"/>
      <c r="R18" s="10"/>
      <c r="S18" s="10"/>
      <c r="T18" s="4"/>
      <c r="U18" s="2"/>
    </row>
    <row r="19" ht="21" customHeight="1" spans="2:21">
      <c r="B19" s="10"/>
      <c r="C19" s="10"/>
      <c r="D19" s="10"/>
      <c r="E19" s="10"/>
      <c r="F19" s="10"/>
      <c r="G19" s="2"/>
      <c r="H19" s="10"/>
      <c r="I19" s="10"/>
      <c r="J19" s="26">
        <v>7</v>
      </c>
      <c r="K19" s="26"/>
      <c r="L19" s="10"/>
      <c r="M19" s="10"/>
      <c r="N19" s="10"/>
      <c r="O19" s="2"/>
      <c r="P19" s="10"/>
      <c r="Q19" s="10"/>
      <c r="R19" s="10"/>
      <c r="S19" s="10"/>
      <c r="T19" s="4"/>
      <c r="U19" s="2"/>
    </row>
    <row r="20" spans="2:21">
      <c r="B20" s="10"/>
      <c r="C20" s="10"/>
      <c r="D20" s="10"/>
      <c r="E20" s="10"/>
      <c r="F20" s="10"/>
      <c r="G20" s="2"/>
      <c r="H20" s="10"/>
      <c r="I20" s="10"/>
      <c r="J20" s="27"/>
      <c r="K20" s="27"/>
      <c r="L20" s="10"/>
      <c r="M20" s="10"/>
      <c r="N20" s="10"/>
      <c r="O20" s="2"/>
      <c r="P20" s="10"/>
      <c r="Q20" s="10"/>
      <c r="R20" s="10"/>
      <c r="S20" s="10"/>
      <c r="T20" s="4"/>
      <c r="U20" s="2"/>
    </row>
    <row r="21" spans="2:21">
      <c r="B21" s="10"/>
      <c r="C21" s="10"/>
      <c r="D21" s="10"/>
      <c r="E21" s="10"/>
      <c r="F21" s="10"/>
      <c r="G21" s="2"/>
      <c r="H21" s="10"/>
      <c r="I21" s="10"/>
      <c r="J21" s="10"/>
      <c r="K21" s="10"/>
      <c r="L21" s="10"/>
      <c r="M21" s="10"/>
      <c r="N21" s="10"/>
      <c r="O21" s="2"/>
      <c r="P21" s="10"/>
      <c r="Q21" s="10"/>
      <c r="R21" s="10"/>
      <c r="S21" s="10"/>
      <c r="T21" s="4"/>
      <c r="U21" s="2"/>
    </row>
    <row r="22" ht="19.25" customHeight="1" spans="1:2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2"/>
    </row>
    <row r="23" ht="25.5" customHeight="1" spans="2:21">
      <c r="B23" s="16" t="s">
        <v>55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2"/>
      <c r="P23" s="8" t="s">
        <v>56</v>
      </c>
      <c r="Q23" s="9"/>
      <c r="R23" s="9"/>
      <c r="S23" s="9"/>
      <c r="T23" s="4"/>
      <c r="U23" s="2"/>
    </row>
    <row r="24" spans="2:21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2"/>
      <c r="P24" s="10"/>
      <c r="Q24" s="10"/>
      <c r="R24" s="10"/>
      <c r="S24" s="10"/>
      <c r="T24" s="4"/>
      <c r="U24" s="2"/>
    </row>
    <row r="25" spans="2:21"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2"/>
      <c r="P25" s="10"/>
      <c r="Q25" s="10"/>
      <c r="R25" s="10"/>
      <c r="S25" s="10"/>
      <c r="T25" s="4"/>
      <c r="U25" s="2"/>
    </row>
    <row r="26" spans="2:21"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2"/>
      <c r="P26" s="10"/>
      <c r="Q26" s="10"/>
      <c r="R26" s="10"/>
      <c r="S26" s="10"/>
      <c r="T26" s="4"/>
      <c r="U26" s="2"/>
    </row>
    <row r="27" spans="2:21"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2"/>
      <c r="P27" s="10"/>
      <c r="Q27" s="10"/>
      <c r="R27" s="10"/>
      <c r="S27" s="10"/>
      <c r="T27" s="4"/>
      <c r="U27" s="2"/>
    </row>
    <row r="28" spans="2:21"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2"/>
      <c r="P28" s="10"/>
      <c r="Q28" s="10"/>
      <c r="R28" s="10"/>
      <c r="S28" s="10"/>
      <c r="T28" s="4"/>
      <c r="U28" s="2"/>
    </row>
    <row r="29" spans="2:21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2"/>
      <c r="P29" s="10"/>
      <c r="Q29" s="10"/>
      <c r="R29" s="10"/>
      <c r="S29" s="10"/>
      <c r="T29" s="4"/>
      <c r="U29" s="2"/>
    </row>
    <row r="30" spans="2:21"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2"/>
      <c r="P30" s="10"/>
      <c r="Q30" s="10"/>
      <c r="R30" s="10"/>
      <c r="S30" s="10"/>
      <c r="T30" s="4"/>
      <c r="U30" s="2"/>
    </row>
    <row r="31" spans="2:21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2"/>
      <c r="P31" s="10"/>
      <c r="Q31" s="10"/>
      <c r="R31" s="10"/>
      <c r="S31" s="10"/>
      <c r="T31" s="4"/>
      <c r="U31" s="2"/>
    </row>
    <row r="32" spans="2:21"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2"/>
      <c r="P32" s="10"/>
      <c r="Q32" s="10"/>
      <c r="R32" s="10"/>
      <c r="S32" s="10"/>
      <c r="T32" s="4"/>
      <c r="U32" s="2"/>
    </row>
    <row r="33" spans="2:21"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2"/>
      <c r="P33" s="10"/>
      <c r="Q33" s="10"/>
      <c r="R33" s="10"/>
      <c r="S33" s="10"/>
      <c r="T33" s="4"/>
      <c r="U33" s="2"/>
    </row>
    <row r="34" spans="2:21"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2"/>
      <c r="P34" s="10"/>
      <c r="Q34" s="10"/>
      <c r="R34" s="10"/>
      <c r="S34" s="10"/>
      <c r="T34" s="4"/>
      <c r="U34" s="2"/>
    </row>
    <row r="35" spans="2:21"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2"/>
      <c r="P35" s="10"/>
      <c r="Q35" s="10"/>
      <c r="R35" s="10"/>
      <c r="S35" s="10"/>
      <c r="T35" s="4"/>
      <c r="U35" s="2"/>
    </row>
    <row r="36" ht="21.75" customHeight="1" spans="2:21"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2"/>
      <c r="P36" s="10"/>
      <c r="Q36" s="10"/>
      <c r="R36" s="10"/>
      <c r="S36" s="10"/>
      <c r="T36" s="4"/>
      <c r="U36" s="2"/>
    </row>
    <row r="37" ht="9.75" customHeight="1" spans="1:21">
      <c r="A37" s="4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4"/>
      <c r="P37" s="10"/>
      <c r="Q37" s="10"/>
      <c r="R37" s="10"/>
      <c r="S37" s="10"/>
      <c r="T37" s="4"/>
      <c r="U37" s="2"/>
    </row>
    <row r="38" spans="1:25">
      <c r="A38" s="17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7"/>
      <c r="P38" s="18"/>
      <c r="Q38" s="18"/>
      <c r="R38" s="18"/>
      <c r="S38" s="18"/>
      <c r="T38" s="17"/>
      <c r="U38" s="19"/>
      <c r="V38" s="20"/>
      <c r="W38" s="20"/>
      <c r="X38" s="20"/>
      <c r="Y38" s="20"/>
    </row>
    <row r="39" spans="1: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9"/>
      <c r="V39" s="20"/>
      <c r="W39" s="20"/>
      <c r="X39" s="20"/>
      <c r="Y39" s="20"/>
    </row>
    <row r="40" ht="241.8" customHeight="1" spans="1:25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20"/>
      <c r="W40" s="20"/>
      <c r="X40" s="20"/>
      <c r="Y40" s="20"/>
    </row>
    <row r="41" spans="1:25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</row>
    <row r="42" spans="1:25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</row>
    <row r="43" spans="1:25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</row>
    <row r="44" spans="1:25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</row>
    <row r="45" spans="1:25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</row>
    <row r="46" spans="1:25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</row>
    <row r="47" spans="1:25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</row>
    <row r="48" spans="1:25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</row>
    <row r="49" spans="1:25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</row>
    <row r="50" spans="1:25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</row>
    <row r="51" spans="1:25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</row>
    <row r="52" spans="1:25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</row>
    <row r="53" spans="1:25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</row>
    <row r="54" spans="1:25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</row>
    <row r="55" spans="1:25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</row>
    <row r="56" spans="1:25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</row>
    <row r="57" spans="1:25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</row>
    <row r="58" spans="1:25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</row>
    <row r="59" spans="1:25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</row>
    <row r="60" spans="1:25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</row>
    <row r="61" spans="1:25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</row>
    <row r="62" spans="1:25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</row>
    <row r="63" spans="1:25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</row>
    <row r="64" spans="1:25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</row>
    <row r="65" spans="1:25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</row>
    <row r="66" spans="1: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</row>
    <row r="67" spans="1: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</row>
    <row r="68" spans="1: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</row>
    <row r="69" spans="1: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</row>
    <row r="70" spans="1: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</row>
    <row r="71" spans="1: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</row>
    <row r="72" spans="1: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</row>
    <row r="73" spans="1:2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</row>
    <row r="74" spans="1:2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</row>
    <row r="75" spans="1:2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</row>
    <row r="76" spans="1:2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</row>
    <row r="77" spans="1: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</row>
    <row r="78" spans="1: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</row>
    <row r="79" spans="1: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</row>
    <row r="80" spans="1: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</row>
    <row r="81" spans="1: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</row>
    <row r="82" spans="1: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</row>
    <row r="83" spans="1: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</row>
    <row r="84" spans="1: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</row>
    <row r="85" spans="1: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</row>
    <row r="86" spans="1: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</row>
    <row r="87" spans="1: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</row>
    <row r="88" spans="1: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</row>
    <row r="89" spans="1: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</row>
    <row r="90" spans="1: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</row>
    <row r="91" spans="1: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</row>
    <row r="92" spans="1: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</row>
    <row r="93" spans="1: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</row>
    <row r="94" spans="1: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</row>
    <row r="95" spans="1: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</row>
    <row r="96" spans="1: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</row>
    <row r="97" spans="1: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</row>
    <row r="98" spans="1: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</row>
    <row r="99" spans="1: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</row>
    <row r="100" spans="1: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</row>
    <row r="101" spans="1: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</row>
    <row r="102" spans="1: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</row>
    <row r="103" spans="1: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</row>
    <row r="104" spans="1: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</row>
    <row r="105" spans="1: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</row>
    <row r="106" spans="1: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</row>
    <row r="107" spans="1: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</row>
    <row r="108" spans="1: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</row>
    <row r="109" spans="1: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</row>
    <row r="110" spans="1: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</row>
    <row r="111" spans="1: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</row>
    <row r="112" spans="1: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</row>
    <row r="113" spans="1: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</row>
  </sheetData>
  <mergeCells count="8">
    <mergeCell ref="B3:B4"/>
    <mergeCell ref="C3:C4"/>
    <mergeCell ref="D3:D4"/>
    <mergeCell ref="E3:E4"/>
    <mergeCell ref="F3:F4"/>
    <mergeCell ref="J3:J5"/>
    <mergeCell ref="M3:M4"/>
    <mergeCell ref="H3:I5"/>
  </mergeCells>
  <pageMargins left="0" right="0" top="0" bottom="0" header="0" footer="0"/>
  <pageSetup paperSize="9" orientation="landscape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Scroll Bar 1" r:id="rId3">
              <controlPr defaultSize="0">
                <anchor moveWithCells="1">
                  <from>
                    <xdr:col>5</xdr:col>
                    <xdr:colOff>571500</xdr:colOff>
                    <xdr:row>22</xdr:row>
                    <xdr:rowOff>99695</xdr:rowOff>
                  </from>
                  <to>
                    <xdr:col>12</xdr:col>
                    <xdr:colOff>861695</xdr:colOff>
                    <xdr:row>22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Scroll Bar 2" r:id="rId4">
              <controlPr defaultSize="0">
                <anchor moveWithCells="1">
                  <from>
                    <xdr:col>15</xdr:col>
                    <xdr:colOff>419100</xdr:colOff>
                    <xdr:row>4</xdr:row>
                    <xdr:rowOff>52070</xdr:rowOff>
                  </from>
                  <to>
                    <xdr:col>17</xdr:col>
                    <xdr:colOff>809625</xdr:colOff>
                    <xdr:row>4</xdr:row>
                    <xdr:rowOff>204470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6"/>
  <sheetViews>
    <sheetView workbookViewId="0">
      <selection activeCell="B6" sqref="B6"/>
    </sheetView>
  </sheetViews>
  <sheetFormatPr defaultColWidth="9" defaultRowHeight="16.8" outlineLevelRow="5" outlineLevelCol="1"/>
  <cols>
    <col min="2" max="2" width="31.8660714285714" customWidth="1"/>
  </cols>
  <sheetData>
    <row r="6" spans="2:2">
      <c r="B6" s="1" t="s">
        <v>57</v>
      </c>
    </row>
  </sheetData>
  <hyperlinks>
    <hyperlink ref="B6" r:id="rId2" display="© TemplateLab.com"/>
  </hyperlink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工作表</vt:lpstr>
      </vt:variant>
      <vt:variant>
        <vt:i4>4</vt:i4>
      </vt:variant>
    </vt:vector>
  </HeadingPairs>
  <TitlesOfParts>
    <vt:vector baseType="lpstr" size="4">
      <vt:lpstr>Data</vt:lpstr>
      <vt:lpstr>Calculations</vt:lpstr>
      <vt:lpstr>DASHBOARD</vt:lpstr>
      <vt:lpstr>©</vt:lpstr>
    </vt:vector>
  </TitlesOfParts>
  <Company/>
  <Template/>
  <Manager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